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9155" windowHeight="7995"/>
  </bookViews>
  <sheets>
    <sheet name="Res WN Billed Sales" sheetId="3" r:id="rId1"/>
    <sheet name="Comm WN Billed Sales" sheetId="2" r:id="rId2"/>
    <sheet name="Industrial WN Billed Sales" sheetId="1" r:id="rId3"/>
    <sheet name="Street_Other_Metro Sales" sheetId="4" r:id="rId4"/>
    <sheet name="Total Billed Sales" sheetId="5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'Industrial WN Billed Sales'!$A$16:$D$269</definedName>
    <definedName name="DRI_Mnemonics">#REF!</definedName>
    <definedName name="Pal_Workbook_GUID" hidden="1">"8JHMH9DXSMHNF44G668W66ZD"</definedName>
    <definedName name="_xlnm.Print_Area">#REF!</definedName>
    <definedName name="_xlnm.Print_Titles" localSheetId="3">'Street_Other_Metro Sales'!$1:$4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3" hidden="1">7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K10" i="5" l="1"/>
  <c r="I10" i="5"/>
  <c r="C23" i="3" l="1"/>
  <c r="C35" i="3" s="1"/>
  <c r="A12" i="3"/>
  <c r="A13" i="3" s="1"/>
  <c r="A25" i="3" s="1"/>
  <c r="A37" i="3" s="1"/>
  <c r="A49" i="3" s="1"/>
  <c r="C24" i="3"/>
  <c r="C36" i="3" s="1"/>
  <c r="C48" i="3" s="1"/>
  <c r="C60" i="3" s="1"/>
  <c r="C72" i="3" s="1"/>
  <c r="C84" i="3" s="1"/>
  <c r="C96" i="3" s="1"/>
  <c r="C108" i="3" s="1"/>
  <c r="C120" i="3" s="1"/>
  <c r="C132" i="3" s="1"/>
  <c r="D24" i="3"/>
  <c r="I13" i="3"/>
  <c r="A14" i="3"/>
  <c r="C26" i="3"/>
  <c r="C38" i="3" s="1"/>
  <c r="I14" i="3"/>
  <c r="C27" i="3"/>
  <c r="C39" i="3" s="1"/>
  <c r="C51" i="3" s="1"/>
  <c r="C63" i="3" s="1"/>
  <c r="C75" i="3" s="1"/>
  <c r="C87" i="3" s="1"/>
  <c r="C99" i="3" s="1"/>
  <c r="C111" i="3" s="1"/>
  <c r="C123" i="3" s="1"/>
  <c r="C135" i="3" s="1"/>
  <c r="C147" i="3" s="1"/>
  <c r="C159" i="3" s="1"/>
  <c r="C171" i="3" s="1"/>
  <c r="C183" i="3" s="1"/>
  <c r="D27" i="3"/>
  <c r="D39" i="3" s="1"/>
  <c r="D51" i="3" s="1"/>
  <c r="D63" i="3" s="1"/>
  <c r="D28" i="3"/>
  <c r="I16" i="3"/>
  <c r="C29" i="3"/>
  <c r="D29" i="3"/>
  <c r="D41" i="3" s="1"/>
  <c r="D30" i="3"/>
  <c r="D42" i="3" s="1"/>
  <c r="I18" i="3"/>
  <c r="C31" i="3"/>
  <c r="C43" i="3" s="1"/>
  <c r="C55" i="3" s="1"/>
  <c r="C67" i="3" s="1"/>
  <c r="C79" i="3" s="1"/>
  <c r="C91" i="3" s="1"/>
  <c r="C103" i="3" s="1"/>
  <c r="C115" i="3" s="1"/>
  <c r="C127" i="3" s="1"/>
  <c r="C139" i="3" s="1"/>
  <c r="C151" i="3" s="1"/>
  <c r="C163" i="3" s="1"/>
  <c r="C175" i="3" s="1"/>
  <c r="C187" i="3" s="1"/>
  <c r="C199" i="3" s="1"/>
  <c r="C211" i="3" s="1"/>
  <c r="C223" i="3" s="1"/>
  <c r="D31" i="3"/>
  <c r="D43" i="3" s="1"/>
  <c r="D55" i="3" s="1"/>
  <c r="D67" i="3" s="1"/>
  <c r="D79" i="3" s="1"/>
  <c r="D91" i="3" s="1"/>
  <c r="C32" i="3"/>
  <c r="D32" i="3"/>
  <c r="I20" i="3"/>
  <c r="C33" i="3"/>
  <c r="D33" i="3"/>
  <c r="D45" i="3" s="1"/>
  <c r="D57" i="3" s="1"/>
  <c r="D69" i="3" s="1"/>
  <c r="D34" i="3"/>
  <c r="D46" i="3" s="1"/>
  <c r="D58" i="3" s="1"/>
  <c r="A23" i="3"/>
  <c r="D23" i="3"/>
  <c r="D35" i="3" s="1"/>
  <c r="D47" i="3" s="1"/>
  <c r="D59" i="3" s="1"/>
  <c r="A24" i="3"/>
  <c r="C25" i="3"/>
  <c r="C37" i="3" s="1"/>
  <c r="D25" i="3"/>
  <c r="D26" i="3"/>
  <c r="D38" i="3" s="1"/>
  <c r="D50" i="3" s="1"/>
  <c r="D62" i="3" s="1"/>
  <c r="D74" i="3" s="1"/>
  <c r="D86" i="3" s="1"/>
  <c r="D98" i="3" s="1"/>
  <c r="C28" i="3"/>
  <c r="I28" i="3"/>
  <c r="J29" i="3"/>
  <c r="C30" i="3"/>
  <c r="C42" i="3" s="1"/>
  <c r="C54" i="3" s="1"/>
  <c r="C66" i="3" s="1"/>
  <c r="C78" i="3" s="1"/>
  <c r="C90" i="3" s="1"/>
  <c r="C102" i="3" s="1"/>
  <c r="C114" i="3" s="1"/>
  <c r="C126" i="3" s="1"/>
  <c r="C138" i="3" s="1"/>
  <c r="J33" i="3"/>
  <c r="C34" i="3"/>
  <c r="C46" i="3" s="1"/>
  <c r="C58" i="3" s="1"/>
  <c r="A35" i="3"/>
  <c r="A36" i="3"/>
  <c r="C40" i="3"/>
  <c r="C52" i="3" s="1"/>
  <c r="C64" i="3" s="1"/>
  <c r="C76" i="3" s="1"/>
  <c r="C88" i="3" s="1"/>
  <c r="D40" i="3"/>
  <c r="C44" i="3"/>
  <c r="C56" i="3" s="1"/>
  <c r="C68" i="3" s="1"/>
  <c r="J46" i="3"/>
  <c r="I46" i="3"/>
  <c r="A47" i="3"/>
  <c r="C47" i="3"/>
  <c r="C59" i="3" s="1"/>
  <c r="C71" i="3" s="1"/>
  <c r="C83" i="3" s="1"/>
  <c r="C95" i="3" s="1"/>
  <c r="C107" i="3" s="1"/>
  <c r="C119" i="3" s="1"/>
  <c r="A48" i="3"/>
  <c r="D54" i="3"/>
  <c r="D66" i="3" s="1"/>
  <c r="D78" i="3" s="1"/>
  <c r="D90" i="3" s="1"/>
  <c r="D102" i="3" s="1"/>
  <c r="D114" i="3" s="1"/>
  <c r="D126" i="3" s="1"/>
  <c r="D138" i="3" s="1"/>
  <c r="D150" i="3" s="1"/>
  <c r="D162" i="3" s="1"/>
  <c r="D174" i="3" s="1"/>
  <c r="D186" i="3" s="1"/>
  <c r="J57" i="3"/>
  <c r="A59" i="3"/>
  <c r="A60" i="3"/>
  <c r="A61" i="3"/>
  <c r="D70" i="3"/>
  <c r="D82" i="3" s="1"/>
  <c r="D94" i="3" s="1"/>
  <c r="D106" i="3" s="1"/>
  <c r="D118" i="3" s="1"/>
  <c r="D130" i="3" s="1"/>
  <c r="D142" i="3" s="1"/>
  <c r="D154" i="3" s="1"/>
  <c r="D166" i="3" s="1"/>
  <c r="D178" i="3" s="1"/>
  <c r="D190" i="3" s="1"/>
  <c r="D202" i="3" s="1"/>
  <c r="A71" i="3"/>
  <c r="A72" i="3"/>
  <c r="A73" i="3"/>
  <c r="A85" i="3" s="1"/>
  <c r="A97" i="3" s="1"/>
  <c r="I76" i="3"/>
  <c r="I78" i="3"/>
  <c r="C80" i="3"/>
  <c r="C92" i="3" s="1"/>
  <c r="C104" i="3" s="1"/>
  <c r="C116" i="3" s="1"/>
  <c r="C128" i="3" s="1"/>
  <c r="C140" i="3" s="1"/>
  <c r="A83" i="3"/>
  <c r="A84" i="3"/>
  <c r="J86" i="3"/>
  <c r="A95" i="3"/>
  <c r="A96" i="3"/>
  <c r="A107" i="3"/>
  <c r="A108" i="3"/>
  <c r="A109" i="3"/>
  <c r="D110" i="3"/>
  <c r="D122" i="3" s="1"/>
  <c r="D134" i="3" s="1"/>
  <c r="D146" i="3" s="1"/>
  <c r="D158" i="3" s="1"/>
  <c r="D170" i="3" s="1"/>
  <c r="D182" i="3" s="1"/>
  <c r="D194" i="3" s="1"/>
  <c r="D206" i="3" s="1"/>
  <c r="A120" i="3"/>
  <c r="A121" i="3" s="1"/>
  <c r="A133" i="3" s="1"/>
  <c r="A122" i="3"/>
  <c r="A134" i="3" s="1"/>
  <c r="A123" i="3"/>
  <c r="A131" i="3"/>
  <c r="A132" i="3"/>
  <c r="A144" i="3" s="1"/>
  <c r="A156" i="3" s="1"/>
  <c r="A168" i="3" s="1"/>
  <c r="A180" i="3" s="1"/>
  <c r="A192" i="3" s="1"/>
  <c r="A143" i="3"/>
  <c r="A145" i="3"/>
  <c r="A146" i="3"/>
  <c r="A158" i="3" s="1"/>
  <c r="A170" i="3" s="1"/>
  <c r="A182" i="3" s="1"/>
  <c r="A194" i="3" s="1"/>
  <c r="U153" i="3"/>
  <c r="A155" i="3"/>
  <c r="A157" i="3"/>
  <c r="U159" i="3"/>
  <c r="U163" i="3"/>
  <c r="A167" i="3"/>
  <c r="A179" i="3" s="1"/>
  <c r="A169" i="3"/>
  <c r="U170" i="3"/>
  <c r="U186" i="3"/>
  <c r="U177" i="3"/>
  <c r="U178" i="3"/>
  <c r="A181" i="3"/>
  <c r="U181" i="3"/>
  <c r="U183" i="3"/>
  <c r="A191" i="3"/>
  <c r="U191" i="3"/>
  <c r="A193" i="3"/>
  <c r="U194" i="3"/>
  <c r="U196" i="3"/>
  <c r="U204" i="3"/>
  <c r="U212" i="3"/>
  <c r="U214" i="3"/>
  <c r="U215" i="3"/>
  <c r="U216" i="3"/>
  <c r="U218" i="3"/>
  <c r="U219" i="3"/>
  <c r="U221" i="3"/>
  <c r="U222" i="3"/>
  <c r="U226" i="3"/>
  <c r="U229" i="3"/>
  <c r="U230" i="3"/>
  <c r="U231" i="3"/>
  <c r="U232" i="3"/>
  <c r="U234" i="3"/>
  <c r="U237" i="3"/>
  <c r="U243" i="3"/>
  <c r="U250" i="3"/>
  <c r="U253" i="3"/>
  <c r="U261" i="3"/>
  <c r="U264" i="3"/>
  <c r="U266" i="3"/>
  <c r="U267" i="3"/>
  <c r="U268" i="3"/>
  <c r="U271" i="3"/>
  <c r="U272" i="3"/>
  <c r="U275" i="3"/>
  <c r="U293" i="3"/>
  <c r="U283" i="3"/>
  <c r="U286" i="3"/>
  <c r="U290" i="3"/>
  <c r="U292" i="3"/>
  <c r="U294" i="3"/>
  <c r="U297" i="3"/>
  <c r="U299" i="3"/>
  <c r="U302" i="3"/>
  <c r="U305" i="3"/>
  <c r="U307" i="3"/>
  <c r="U309" i="3"/>
  <c r="U310" i="3"/>
  <c r="I79" i="3" l="1"/>
  <c r="U306" i="3"/>
  <c r="U296" i="3"/>
  <c r="U284" i="3"/>
  <c r="U182" i="3"/>
  <c r="U146" i="3"/>
  <c r="I21" i="3"/>
  <c r="J11" i="3"/>
  <c r="U288" i="3"/>
  <c r="U281" i="3"/>
  <c r="U282" i="3"/>
  <c r="U278" i="3"/>
  <c r="U274" i="3"/>
  <c r="U217" i="3"/>
  <c r="U198" i="3"/>
  <c r="U200" i="3"/>
  <c r="U142" i="3"/>
  <c r="I34" i="3"/>
  <c r="J30" i="3"/>
  <c r="I25" i="3"/>
  <c r="J20" i="3"/>
  <c r="J16" i="3"/>
  <c r="K16" i="3" s="1"/>
  <c r="M16" i="3" s="1"/>
  <c r="O16" i="3" s="1"/>
  <c r="P16" i="3" s="1"/>
  <c r="J13" i="3"/>
  <c r="J59" i="3"/>
  <c r="D71" i="3"/>
  <c r="D83" i="3" s="1"/>
  <c r="D95" i="3" s="1"/>
  <c r="D103" i="3"/>
  <c r="J91" i="3"/>
  <c r="J206" i="3"/>
  <c r="D218" i="3"/>
  <c r="D230" i="3" s="1"/>
  <c r="J230" i="3" s="1"/>
  <c r="C41" i="3"/>
  <c r="C53" i="3" s="1"/>
  <c r="I53" i="3" s="1"/>
  <c r="I29" i="3"/>
  <c r="K29" i="3" s="1"/>
  <c r="M29" i="3" s="1"/>
  <c r="O29" i="3" s="1"/>
  <c r="P29" i="3" s="1"/>
  <c r="C150" i="3"/>
  <c r="C162" i="3" s="1"/>
  <c r="C174" i="3" s="1"/>
  <c r="I138" i="3"/>
  <c r="J182" i="3"/>
  <c r="U169" i="3"/>
  <c r="U157" i="3"/>
  <c r="U256" i="3"/>
  <c r="J134" i="3"/>
  <c r="I108" i="3"/>
  <c r="I90" i="3"/>
  <c r="I87" i="3"/>
  <c r="I42" i="3"/>
  <c r="D37" i="3"/>
  <c r="D49" i="3" s="1"/>
  <c r="D61" i="3" s="1"/>
  <c r="D73" i="3" s="1"/>
  <c r="D85" i="3" s="1"/>
  <c r="D97" i="3" s="1"/>
  <c r="D109" i="3" s="1"/>
  <c r="D121" i="3" s="1"/>
  <c r="J121" i="3" s="1"/>
  <c r="J25" i="3"/>
  <c r="U301" i="3"/>
  <c r="U298" i="3"/>
  <c r="U255" i="3"/>
  <c r="U252" i="3"/>
  <c r="U249" i="3"/>
  <c r="U246" i="3"/>
  <c r="U210" i="3"/>
  <c r="U175" i="3"/>
  <c r="U166" i="3"/>
  <c r="U151" i="3"/>
  <c r="I48" i="3"/>
  <c r="J31" i="3"/>
  <c r="U241" i="3"/>
  <c r="U223" i="3"/>
  <c r="U202" i="3"/>
  <c r="J194" i="3"/>
  <c r="U192" i="3"/>
  <c r="U189" i="3"/>
  <c r="U171" i="3"/>
  <c r="J170" i="3"/>
  <c r="U168" i="3"/>
  <c r="U161" i="3"/>
  <c r="U158" i="3"/>
  <c r="U149" i="3"/>
  <c r="J79" i="3"/>
  <c r="I54" i="3"/>
  <c r="I39" i="3"/>
  <c r="I27" i="3"/>
  <c r="I23" i="3"/>
  <c r="K23" i="3" s="1"/>
  <c r="M23" i="3" s="1"/>
  <c r="O23" i="3" s="1"/>
  <c r="P23" i="3" s="1"/>
  <c r="U144" i="3"/>
  <c r="I104" i="3"/>
  <c r="I83" i="3"/>
  <c r="J67" i="3"/>
  <c r="I55" i="3"/>
  <c r="J47" i="3"/>
  <c r="I41" i="3"/>
  <c r="I24" i="3"/>
  <c r="I22" i="3"/>
  <c r="J19" i="3"/>
  <c r="J17" i="3"/>
  <c r="J12" i="3"/>
  <c r="K12" i="3" s="1"/>
  <c r="M12" i="3" s="1"/>
  <c r="O12" i="3" s="1"/>
  <c r="P12" i="3" s="1"/>
  <c r="U300" i="3"/>
  <c r="U287" i="3"/>
  <c r="U289" i="3"/>
  <c r="U258" i="3"/>
  <c r="U251" i="3"/>
  <c r="U245" i="3"/>
  <c r="U235" i="3"/>
  <c r="U228" i="3"/>
  <c r="U224" i="3"/>
  <c r="U220" i="3"/>
  <c r="U187" i="3"/>
  <c r="U184" i="3"/>
  <c r="U179" i="3"/>
  <c r="U176" i="3"/>
  <c r="U173" i="3"/>
  <c r="U167" i="3"/>
  <c r="U165" i="3"/>
  <c r="U150" i="3"/>
  <c r="I116" i="3"/>
  <c r="I114" i="3"/>
  <c r="I111" i="3"/>
  <c r="I92" i="3"/>
  <c r="I72" i="3"/>
  <c r="I68" i="3"/>
  <c r="I63" i="3"/>
  <c r="I51" i="3"/>
  <c r="J43" i="3"/>
  <c r="J35" i="3"/>
  <c r="I30" i="3"/>
  <c r="J23" i="3"/>
  <c r="I19" i="3"/>
  <c r="K19" i="3" s="1"/>
  <c r="M19" i="3" s="1"/>
  <c r="O19" i="3" s="1"/>
  <c r="P19" i="3" s="1"/>
  <c r="I17" i="3"/>
  <c r="I15" i="3"/>
  <c r="I12" i="3"/>
  <c r="J63" i="3"/>
  <c r="D75" i="3"/>
  <c r="C50" i="3"/>
  <c r="C62" i="3" s="1"/>
  <c r="I38" i="3"/>
  <c r="J186" i="3"/>
  <c r="D198" i="3"/>
  <c r="D210" i="3" s="1"/>
  <c r="J210" i="3" s="1"/>
  <c r="C131" i="3"/>
  <c r="I119" i="3"/>
  <c r="D133" i="3"/>
  <c r="D145" i="3" s="1"/>
  <c r="C195" i="3"/>
  <c r="C207" i="3" s="1"/>
  <c r="C219" i="3" s="1"/>
  <c r="C231" i="3" s="1"/>
  <c r="I183" i="3"/>
  <c r="C152" i="3"/>
  <c r="C164" i="3" s="1"/>
  <c r="I140" i="3"/>
  <c r="U248" i="3"/>
  <c r="U260" i="3"/>
  <c r="J190" i="3"/>
  <c r="D53" i="3"/>
  <c r="J41" i="3"/>
  <c r="K41" i="3" s="1"/>
  <c r="M41" i="3" s="1"/>
  <c r="O41" i="3" s="1"/>
  <c r="P41" i="3" s="1"/>
  <c r="U280" i="3"/>
  <c r="U276" i="3"/>
  <c r="U270" i="3"/>
  <c r="U233" i="3"/>
  <c r="U227" i="3"/>
  <c r="U225" i="3"/>
  <c r="I211" i="3"/>
  <c r="U208" i="3"/>
  <c r="U206" i="3"/>
  <c r="U190" i="3"/>
  <c r="J138" i="3"/>
  <c r="K138" i="3" s="1"/>
  <c r="M138" i="3" s="1"/>
  <c r="O138" i="3" s="1"/>
  <c r="P138" i="3" s="1"/>
  <c r="J126" i="3"/>
  <c r="I107" i="3"/>
  <c r="J94" i="3"/>
  <c r="C70" i="3"/>
  <c r="C82" i="3" s="1"/>
  <c r="C94" i="3" s="1"/>
  <c r="C106" i="3" s="1"/>
  <c r="C118" i="3" s="1"/>
  <c r="C130" i="3" s="1"/>
  <c r="C142" i="3" s="1"/>
  <c r="I58" i="3"/>
  <c r="I43" i="3"/>
  <c r="U279" i="3"/>
  <c r="U238" i="3"/>
  <c r="J150" i="3"/>
  <c r="J66" i="3"/>
  <c r="I26" i="3"/>
  <c r="J32" i="3"/>
  <c r="D44" i="3"/>
  <c r="J44" i="3" s="1"/>
  <c r="K44" i="3" s="1"/>
  <c r="M44" i="3" s="1"/>
  <c r="O44" i="3" s="1"/>
  <c r="P44" i="3" s="1"/>
  <c r="U304" i="3"/>
  <c r="U291" i="3"/>
  <c r="I207" i="3"/>
  <c r="I187" i="3"/>
  <c r="U147" i="3"/>
  <c r="J142" i="3"/>
  <c r="I128" i="3"/>
  <c r="I123" i="3"/>
  <c r="I120" i="3"/>
  <c r="I71" i="3"/>
  <c r="C45" i="3"/>
  <c r="I45" i="3" s="1"/>
  <c r="I33" i="3"/>
  <c r="K33" i="3" s="1"/>
  <c r="M33" i="3" s="1"/>
  <c r="O33" i="3" s="1"/>
  <c r="P33" i="3" s="1"/>
  <c r="U254" i="3"/>
  <c r="U244" i="3"/>
  <c r="U240" i="3"/>
  <c r="I175" i="3"/>
  <c r="J174" i="3"/>
  <c r="U172" i="3"/>
  <c r="I163" i="3"/>
  <c r="J162" i="3"/>
  <c r="I159" i="3"/>
  <c r="J158" i="3"/>
  <c r="U148" i="3"/>
  <c r="J146" i="3"/>
  <c r="U143" i="3"/>
  <c r="I139" i="3"/>
  <c r="I127" i="3"/>
  <c r="J122" i="3"/>
  <c r="J118" i="3"/>
  <c r="I115" i="3"/>
  <c r="J110" i="3"/>
  <c r="J106" i="3"/>
  <c r="I103" i="3"/>
  <c r="J102" i="3"/>
  <c r="J98" i="3"/>
  <c r="J97" i="3"/>
  <c r="J74" i="3"/>
  <c r="J73" i="3"/>
  <c r="I66" i="3"/>
  <c r="J45" i="3"/>
  <c r="J34" i="3"/>
  <c r="I32" i="3"/>
  <c r="K32" i="3" s="1"/>
  <c r="M32" i="3" s="1"/>
  <c r="O32" i="3" s="1"/>
  <c r="P32" i="3" s="1"/>
  <c r="C65" i="3"/>
  <c r="C77" i="3" s="1"/>
  <c r="J27" i="3"/>
  <c r="K25" i="3"/>
  <c r="M25" i="3" s="1"/>
  <c r="O25" i="3" s="1"/>
  <c r="P25" i="3" s="1"/>
  <c r="K13" i="3"/>
  <c r="M13" i="3" s="1"/>
  <c r="O13" i="3" s="1"/>
  <c r="P13" i="3" s="1"/>
  <c r="U262" i="3"/>
  <c r="U236" i="3"/>
  <c r="I199" i="3"/>
  <c r="U203" i="3"/>
  <c r="U185" i="3"/>
  <c r="U162" i="3"/>
  <c r="U156" i="3"/>
  <c r="U154" i="3"/>
  <c r="I151" i="3"/>
  <c r="J130" i="3"/>
  <c r="J114" i="3"/>
  <c r="K114" i="3" s="1"/>
  <c r="M114" i="3" s="1"/>
  <c r="O114" i="3" s="1"/>
  <c r="P114" i="3" s="1"/>
  <c r="I102" i="3"/>
  <c r="I96" i="3"/>
  <c r="J90" i="3"/>
  <c r="I84" i="3"/>
  <c r="I80" i="3"/>
  <c r="K79" i="3"/>
  <c r="M79" i="3" s="1"/>
  <c r="O79" i="3" s="1"/>
  <c r="P79" i="3" s="1"/>
  <c r="J61" i="3"/>
  <c r="J58" i="3"/>
  <c r="I52" i="3"/>
  <c r="J51" i="3"/>
  <c r="I91" i="3"/>
  <c r="J82" i="3"/>
  <c r="J70" i="3"/>
  <c r="I67" i="3"/>
  <c r="K67" i="3" s="1"/>
  <c r="M67" i="3" s="1"/>
  <c r="O67" i="3" s="1"/>
  <c r="P67" i="3" s="1"/>
  <c r="I64" i="3"/>
  <c r="J62" i="3"/>
  <c r="I59" i="3"/>
  <c r="I56" i="3"/>
  <c r="J54" i="3"/>
  <c r="I47" i="3"/>
  <c r="K47" i="3" s="1"/>
  <c r="I44" i="3"/>
  <c r="I40" i="3"/>
  <c r="J38" i="3"/>
  <c r="I35" i="3"/>
  <c r="I31" i="3"/>
  <c r="J21" i="3"/>
  <c r="K21" i="3" s="1"/>
  <c r="M21" i="3" s="1"/>
  <c r="O21" i="3" s="1"/>
  <c r="P21" i="3" s="1"/>
  <c r="J28" i="3"/>
  <c r="J14" i="3"/>
  <c r="K14" i="3" s="1"/>
  <c r="M14" i="3" s="1"/>
  <c r="O14" i="3" s="1"/>
  <c r="P14" i="3" s="1"/>
  <c r="I11" i="3"/>
  <c r="I99" i="3"/>
  <c r="I95" i="3"/>
  <c r="J78" i="3"/>
  <c r="K78" i="3" s="1"/>
  <c r="M78" i="3" s="1"/>
  <c r="O78" i="3" s="1"/>
  <c r="P78" i="3" s="1"/>
  <c r="I75" i="3"/>
  <c r="I60" i="3"/>
  <c r="J55" i="3"/>
  <c r="K55" i="3" s="1"/>
  <c r="M55" i="3" s="1"/>
  <c r="O55" i="3" s="1"/>
  <c r="P55" i="3" s="1"/>
  <c r="J50" i="3"/>
  <c r="J42" i="3"/>
  <c r="K42" i="3" s="1"/>
  <c r="M42" i="3" s="1"/>
  <c r="O42" i="3" s="1"/>
  <c r="P42" i="3" s="1"/>
  <c r="J39" i="3"/>
  <c r="I36" i="3"/>
  <c r="J26" i="3"/>
  <c r="J22" i="3"/>
  <c r="J18" i="3"/>
  <c r="J15" i="3"/>
  <c r="K15" i="3" s="1"/>
  <c r="M15" i="3" s="1"/>
  <c r="O15" i="3" s="1"/>
  <c r="P15" i="3" s="1"/>
  <c r="U303" i="3"/>
  <c r="U295" i="3"/>
  <c r="U273" i="3"/>
  <c r="U285" i="3"/>
  <c r="U265" i="3"/>
  <c r="U277" i="3"/>
  <c r="U308" i="3"/>
  <c r="U257" i="3"/>
  <c r="U269" i="3"/>
  <c r="U242" i="3"/>
  <c r="U247" i="3"/>
  <c r="J69" i="3"/>
  <c r="D81" i="3"/>
  <c r="D222" i="3"/>
  <c r="U195" i="3"/>
  <c r="U207" i="3"/>
  <c r="U263" i="3"/>
  <c r="U259" i="3"/>
  <c r="I223" i="3"/>
  <c r="C235" i="3"/>
  <c r="U201" i="3"/>
  <c r="U213" i="3"/>
  <c r="U199" i="3"/>
  <c r="U211" i="3"/>
  <c r="U239" i="3"/>
  <c r="J202" i="3"/>
  <c r="D214" i="3"/>
  <c r="I152" i="3"/>
  <c r="U197" i="3"/>
  <c r="U209" i="3"/>
  <c r="U188" i="3"/>
  <c r="J166" i="3"/>
  <c r="U152" i="3"/>
  <c r="U193" i="3"/>
  <c r="U205" i="3"/>
  <c r="U164" i="3"/>
  <c r="U180" i="3"/>
  <c r="J178" i="3"/>
  <c r="U174" i="3"/>
  <c r="I171" i="3"/>
  <c r="U160" i="3"/>
  <c r="U155" i="3"/>
  <c r="J154" i="3"/>
  <c r="I135" i="3"/>
  <c r="I132" i="3"/>
  <c r="C144" i="3"/>
  <c r="C156" i="3" s="1"/>
  <c r="C100" i="3"/>
  <c r="C112" i="3" s="1"/>
  <c r="C124" i="3" s="1"/>
  <c r="I88" i="3"/>
  <c r="I147" i="3"/>
  <c r="A135" i="3"/>
  <c r="A147" i="3" s="1"/>
  <c r="A159" i="3" s="1"/>
  <c r="A171" i="3" s="1"/>
  <c r="A183" i="3" s="1"/>
  <c r="A195" i="3" s="1"/>
  <c r="A124" i="3"/>
  <c r="U145" i="3"/>
  <c r="J40" i="3"/>
  <c r="D52" i="3"/>
  <c r="I37" i="3"/>
  <c r="C49" i="3"/>
  <c r="I126" i="3"/>
  <c r="K126" i="3" s="1"/>
  <c r="M126" i="3" s="1"/>
  <c r="O126" i="3" s="1"/>
  <c r="P126" i="3" s="1"/>
  <c r="K91" i="3"/>
  <c r="M91" i="3" s="1"/>
  <c r="O91" i="3" s="1"/>
  <c r="P91" i="3" s="1"/>
  <c r="A15" i="3"/>
  <c r="A26" i="3"/>
  <c r="A38" i="3" s="1"/>
  <c r="A50" i="3" s="1"/>
  <c r="A62" i="3" s="1"/>
  <c r="A74" i="3" s="1"/>
  <c r="A86" i="3" s="1"/>
  <c r="A98" i="3" s="1"/>
  <c r="A110" i="3" s="1"/>
  <c r="J24" i="3"/>
  <c r="K24" i="3" s="1"/>
  <c r="M24" i="3" s="1"/>
  <c r="O24" i="3" s="1"/>
  <c r="P24" i="3" s="1"/>
  <c r="D36" i="3"/>
  <c r="K46" i="3"/>
  <c r="M46" i="3" s="1"/>
  <c r="O46" i="3" s="1"/>
  <c r="P46" i="3" s="1"/>
  <c r="K28" i="3"/>
  <c r="M28" i="3" s="1"/>
  <c r="O28" i="3" s="1"/>
  <c r="P28" i="3" s="1"/>
  <c r="M47" i="3"/>
  <c r="O47" i="3" s="1"/>
  <c r="P47" i="3" s="1"/>
  <c r="K38" i="3"/>
  <c r="M38" i="3" s="1"/>
  <c r="O38" i="3" s="1"/>
  <c r="P38" i="3" s="1"/>
  <c r="K30" i="3"/>
  <c r="M30" i="3" s="1"/>
  <c r="O30" i="3" s="1"/>
  <c r="P30" i="3" s="1"/>
  <c r="K20" i="3"/>
  <c r="M20" i="3" s="1"/>
  <c r="O20" i="3" s="1"/>
  <c r="P20" i="3" s="1"/>
  <c r="K18" i="3"/>
  <c r="M18" i="3" s="1"/>
  <c r="O18" i="3" s="1"/>
  <c r="P18" i="3" s="1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G4" i="5"/>
  <c r="F4" i="5"/>
  <c r="E4" i="5"/>
  <c r="U316" i="3"/>
  <c r="U315" i="3"/>
  <c r="U314" i="3"/>
  <c r="U312" i="3"/>
  <c r="U311" i="3"/>
  <c r="O844" i="2"/>
  <c r="H844" i="2"/>
  <c r="G844" i="2"/>
  <c r="O843" i="2"/>
  <c r="H843" i="2"/>
  <c r="G843" i="2"/>
  <c r="O842" i="2"/>
  <c r="H842" i="2"/>
  <c r="G842" i="2"/>
  <c r="O841" i="2"/>
  <c r="H841" i="2"/>
  <c r="G841" i="2"/>
  <c r="O840" i="2"/>
  <c r="H840" i="2"/>
  <c r="G840" i="2"/>
  <c r="O839" i="2"/>
  <c r="H839" i="2"/>
  <c r="G839" i="2"/>
  <c r="O838" i="2"/>
  <c r="H838" i="2"/>
  <c r="G838" i="2"/>
  <c r="O837" i="2"/>
  <c r="H837" i="2"/>
  <c r="G837" i="2"/>
  <c r="O836" i="2"/>
  <c r="H836" i="2"/>
  <c r="G836" i="2"/>
  <c r="O835" i="2"/>
  <c r="H835" i="2"/>
  <c r="G835" i="2"/>
  <c r="O834" i="2"/>
  <c r="H834" i="2"/>
  <c r="G834" i="2"/>
  <c r="O833" i="2"/>
  <c r="H833" i="2"/>
  <c r="G833" i="2"/>
  <c r="O832" i="2"/>
  <c r="H832" i="2"/>
  <c r="G832" i="2"/>
  <c r="O831" i="2"/>
  <c r="H831" i="2"/>
  <c r="G831" i="2"/>
  <c r="O830" i="2"/>
  <c r="H830" i="2"/>
  <c r="G830" i="2"/>
  <c r="O829" i="2"/>
  <c r="H829" i="2"/>
  <c r="G829" i="2"/>
  <c r="O828" i="2"/>
  <c r="H828" i="2"/>
  <c r="G828" i="2"/>
  <c r="O827" i="2"/>
  <c r="H827" i="2"/>
  <c r="G827" i="2"/>
  <c r="O826" i="2"/>
  <c r="H826" i="2"/>
  <c r="G826" i="2"/>
  <c r="O825" i="2"/>
  <c r="H825" i="2"/>
  <c r="G825" i="2"/>
  <c r="O824" i="2"/>
  <c r="H824" i="2"/>
  <c r="G824" i="2"/>
  <c r="O823" i="2"/>
  <c r="H823" i="2"/>
  <c r="G823" i="2"/>
  <c r="O822" i="2"/>
  <c r="H822" i="2"/>
  <c r="G822" i="2"/>
  <c r="O821" i="2"/>
  <c r="H821" i="2"/>
  <c r="G821" i="2"/>
  <c r="H820" i="2"/>
  <c r="H819" i="2"/>
  <c r="H818" i="2"/>
  <c r="H817" i="2"/>
  <c r="H816" i="2"/>
  <c r="H815" i="2"/>
  <c r="H814" i="2"/>
  <c r="H813" i="2"/>
  <c r="H812" i="2"/>
  <c r="H811" i="2"/>
  <c r="BG254" i="2"/>
  <c r="BG255" i="2" s="1"/>
  <c r="BG256" i="2" s="1"/>
  <c r="BG257" i="2" s="1"/>
  <c r="BG258" i="2" s="1"/>
  <c r="BG259" i="2" s="1"/>
  <c r="BG260" i="2" s="1"/>
  <c r="BG261" i="2" s="1"/>
  <c r="BG262" i="2" s="1"/>
  <c r="BG263" i="2" s="1"/>
  <c r="BG264" i="2" s="1"/>
  <c r="BG265" i="2" s="1"/>
  <c r="BG266" i="2" s="1"/>
  <c r="BG267" i="2" s="1"/>
  <c r="Y238" i="2"/>
  <c r="Y237" i="2"/>
  <c r="BG235" i="2"/>
  <c r="Y234" i="2"/>
  <c r="BG233" i="2"/>
  <c r="O820" i="2"/>
  <c r="I233" i="2"/>
  <c r="AS233" i="2" s="1"/>
  <c r="AQ233" i="2"/>
  <c r="AQ232" i="2"/>
  <c r="Y232" i="2"/>
  <c r="BG231" i="2"/>
  <c r="AQ230" i="2"/>
  <c r="I231" i="2"/>
  <c r="BG228" i="2"/>
  <c r="I229" i="2"/>
  <c r="AS227" i="2"/>
  <c r="Y227" i="2"/>
  <c r="Z227" i="2"/>
  <c r="AQ226" i="2"/>
  <c r="Y226" i="2"/>
  <c r="BG225" i="2"/>
  <c r="Z225" i="2"/>
  <c r="AQ225" i="2"/>
  <c r="AQ224" i="2"/>
  <c r="Z224" i="2"/>
  <c r="Y224" i="2"/>
  <c r="AQ222" i="2"/>
  <c r="AQ221" i="2"/>
  <c r="Y221" i="2"/>
  <c r="Z221" i="2"/>
  <c r="BG220" i="2"/>
  <c r="Z220" i="2"/>
  <c r="Y220" i="2"/>
  <c r="BG219" i="2"/>
  <c r="Z219" i="2"/>
  <c r="AQ219" i="2"/>
  <c r="AQ218" i="2"/>
  <c r="Z217" i="2"/>
  <c r="BG216" i="2"/>
  <c r="BG215" i="2"/>
  <c r="Z215" i="2"/>
  <c r="BG214" i="2"/>
  <c r="AQ214" i="2"/>
  <c r="BG213" i="2"/>
  <c r="Z213" i="2"/>
  <c r="Y213" i="2"/>
  <c r="Y212" i="2"/>
  <c r="BG211" i="2"/>
  <c r="Z211" i="2"/>
  <c r="BG210" i="2"/>
  <c r="AQ210" i="2"/>
  <c r="BG209" i="2"/>
  <c r="AS209" i="2"/>
  <c r="Y209" i="2"/>
  <c r="Z207" i="2"/>
  <c r="Y206" i="2"/>
  <c r="BG204" i="2"/>
  <c r="Z204" i="2"/>
  <c r="AQ204" i="2"/>
  <c r="Z203" i="2"/>
  <c r="Y202" i="2"/>
  <c r="BG200" i="2"/>
  <c r="Z200" i="2"/>
  <c r="AQ200" i="2"/>
  <c r="Z199" i="2"/>
  <c r="Y198" i="2"/>
  <c r="AQ197" i="2"/>
  <c r="BG196" i="2"/>
  <c r="Z196" i="2"/>
  <c r="AQ196" i="2"/>
  <c r="BG195" i="2"/>
  <c r="AQ194" i="2"/>
  <c r="AQ193" i="2"/>
  <c r="BL192" i="2"/>
  <c r="BG192" i="2"/>
  <c r="Y192" i="2"/>
  <c r="BG191" i="2"/>
  <c r="Z191" i="2"/>
  <c r="Y191" i="2"/>
  <c r="BG190" i="2"/>
  <c r="Z190" i="2"/>
  <c r="AQ190" i="2"/>
  <c r="AS189" i="2"/>
  <c r="BG188" i="2"/>
  <c r="Z188" i="2"/>
  <c r="AQ188" i="2"/>
  <c r="Z186" i="2"/>
  <c r="AQ186" i="2"/>
  <c r="AS185" i="2"/>
  <c r="AQ185" i="2"/>
  <c r="BL184" i="2"/>
  <c r="BG184" i="2"/>
  <c r="Y184" i="2"/>
  <c r="Z183" i="2"/>
  <c r="AQ183" i="2"/>
  <c r="BL182" i="2"/>
  <c r="BG182" i="2"/>
  <c r="BG181" i="2"/>
  <c r="BG179" i="2"/>
  <c r="Z179" i="2"/>
  <c r="Y179" i="2"/>
  <c r="Z178" i="2"/>
  <c r="Y178" i="2"/>
  <c r="Z177" i="2"/>
  <c r="AQ177" i="2"/>
  <c r="Z176" i="2"/>
  <c r="AS176" i="2"/>
  <c r="BL175" i="2"/>
  <c r="BG175" i="2"/>
  <c r="Z175" i="2"/>
  <c r="AQ175" i="2"/>
  <c r="AS174" i="2"/>
  <c r="Z173" i="2"/>
  <c r="Y173" i="2"/>
  <c r="AS172" i="2"/>
  <c r="AQ172" i="2"/>
  <c r="BG171" i="2"/>
  <c r="Y171" i="2"/>
  <c r="Z170" i="2"/>
  <c r="Y170" i="2"/>
  <c r="BG169" i="2"/>
  <c r="Z169" i="2"/>
  <c r="AQ169" i="2"/>
  <c r="AS168" i="2"/>
  <c r="BG167" i="2"/>
  <c r="Z167" i="2"/>
  <c r="AQ167" i="2"/>
  <c r="Y166" i="2"/>
  <c r="Z165" i="2"/>
  <c r="AQ165" i="2"/>
  <c r="Y164" i="2"/>
  <c r="BG163" i="2"/>
  <c r="Z163" i="2"/>
  <c r="AQ163" i="2"/>
  <c r="BG162" i="2"/>
  <c r="Z162" i="2"/>
  <c r="Z161" i="2"/>
  <c r="Y161" i="2"/>
  <c r="BG159" i="2"/>
  <c r="Z159" i="2"/>
  <c r="AQ159" i="2"/>
  <c r="BG158" i="2"/>
  <c r="Y158" i="2"/>
  <c r="BG157" i="2"/>
  <c r="Z157" i="2"/>
  <c r="AQ157" i="2"/>
  <c r="AS156" i="2"/>
  <c r="BG155" i="2"/>
  <c r="Z155" i="2"/>
  <c r="AQ155" i="2"/>
  <c r="AS154" i="2"/>
  <c r="Y154" i="2"/>
  <c r="Z153" i="2"/>
  <c r="AQ153" i="2"/>
  <c r="AS152" i="2"/>
  <c r="AQ152" i="2"/>
  <c r="BG151" i="2"/>
  <c r="Z150" i="2"/>
  <c r="Y149" i="2"/>
  <c r="BG147" i="2"/>
  <c r="Z147" i="2"/>
  <c r="AQ147" i="2"/>
  <c r="AS146" i="2"/>
  <c r="Y146" i="2"/>
  <c r="Z145" i="2"/>
  <c r="AQ145" i="2"/>
  <c r="AS144" i="2"/>
  <c r="AQ144" i="2"/>
  <c r="BL143" i="2"/>
  <c r="BG143" i="2"/>
  <c r="Z142" i="2"/>
  <c r="Y142" i="2"/>
  <c r="BG140" i="2"/>
  <c r="Z140" i="2"/>
  <c r="AQ140" i="2"/>
  <c r="Z139" i="2"/>
  <c r="Z138" i="2"/>
  <c r="Y138" i="2"/>
  <c r="AQ137" i="2"/>
  <c r="BG136" i="2"/>
  <c r="Z136" i="2"/>
  <c r="AQ136" i="2"/>
  <c r="Z135" i="2"/>
  <c r="Z134" i="2"/>
  <c r="Y134" i="2"/>
  <c r="BG132" i="2"/>
  <c r="Z132" i="2"/>
  <c r="AQ132" i="2"/>
  <c r="Z131" i="2"/>
  <c r="Z130" i="2"/>
  <c r="Y130" i="2"/>
  <c r="BG128" i="2"/>
  <c r="Z128" i="2"/>
  <c r="AQ128" i="2"/>
  <c r="AS127" i="2"/>
  <c r="BG126" i="2"/>
  <c r="AQ126" i="2"/>
  <c r="AQ125" i="2"/>
  <c r="BG124" i="2"/>
  <c r="Y124" i="2"/>
  <c r="BG123" i="2"/>
  <c r="Z123" i="2"/>
  <c r="Y123" i="2"/>
  <c r="BG122" i="2"/>
  <c r="Z122" i="2"/>
  <c r="AQ122" i="2"/>
  <c r="AS121" i="2"/>
  <c r="BG120" i="2"/>
  <c r="Z120" i="2"/>
  <c r="Y120" i="2"/>
  <c r="AS119" i="2"/>
  <c r="Z118" i="2"/>
  <c r="AQ118" i="2"/>
  <c r="AS117" i="2"/>
  <c r="AQ117" i="2"/>
  <c r="BG116" i="2"/>
  <c r="Y116" i="2"/>
  <c r="BG115" i="2"/>
  <c r="Z115" i="2"/>
  <c r="Y115" i="2"/>
  <c r="Z114" i="2"/>
  <c r="AQ114" i="2"/>
  <c r="AS113" i="2"/>
  <c r="BG112" i="2"/>
  <c r="Z112" i="2"/>
  <c r="AQ112" i="2"/>
  <c r="AS111" i="2"/>
  <c r="Y111" i="2"/>
  <c r="Z110" i="2"/>
  <c r="AQ110" i="2"/>
  <c r="AS109" i="2"/>
  <c r="AQ109" i="2"/>
  <c r="BG108" i="2"/>
  <c r="Z107" i="2"/>
  <c r="AQ106" i="2"/>
  <c r="BG104" i="2"/>
  <c r="Y104" i="2"/>
  <c r="BG103" i="2"/>
  <c r="Z103" i="2"/>
  <c r="AQ103" i="2"/>
  <c r="BG102" i="2"/>
  <c r="Z102" i="2"/>
  <c r="Y102" i="2"/>
  <c r="Z101" i="2"/>
  <c r="Y101" i="2"/>
  <c r="Y100" i="2"/>
  <c r="BG99" i="2"/>
  <c r="Z99" i="2"/>
  <c r="AS98" i="2"/>
  <c r="Y98" i="2"/>
  <c r="AQ97" i="2"/>
  <c r="Z96" i="2"/>
  <c r="BG95" i="2"/>
  <c r="Z95" i="2"/>
  <c r="AQ95" i="2"/>
  <c r="AS94" i="2"/>
  <c r="Z93" i="2"/>
  <c r="AQ93" i="2"/>
  <c r="AS92" i="2"/>
  <c r="AQ92" i="2"/>
  <c r="Y91" i="2"/>
  <c r="AS90" i="2"/>
  <c r="Y90" i="2"/>
  <c r="BG89" i="2"/>
  <c r="Z89" i="2"/>
  <c r="AQ89" i="2"/>
  <c r="Z88" i="2"/>
  <c r="BG87" i="2"/>
  <c r="Z87" i="2"/>
  <c r="AQ87" i="2"/>
  <c r="AS86" i="2"/>
  <c r="Z85" i="2"/>
  <c r="AQ85" i="2"/>
  <c r="Z84" i="2"/>
  <c r="AS84" i="2"/>
  <c r="AQ84" i="2"/>
  <c r="Y83" i="2"/>
  <c r="AS82" i="2"/>
  <c r="Y82" i="2"/>
  <c r="Z81" i="2"/>
  <c r="AQ81" i="2"/>
  <c r="Z80" i="2"/>
  <c r="BG79" i="2"/>
  <c r="Z79" i="2"/>
  <c r="AQ79" i="2"/>
  <c r="Z77" i="2"/>
  <c r="AQ77" i="2"/>
  <c r="AS76" i="2"/>
  <c r="AQ76" i="2"/>
  <c r="Y75" i="2"/>
  <c r="AS74" i="2"/>
  <c r="Y74" i="2"/>
  <c r="Z73" i="2"/>
  <c r="AQ73" i="2"/>
  <c r="Z72" i="2"/>
  <c r="BG71" i="2"/>
  <c r="Z71" i="2"/>
  <c r="AQ71" i="2"/>
  <c r="AS70" i="2"/>
  <c r="AQ69" i="2"/>
  <c r="AS68" i="2"/>
  <c r="AQ68" i="2"/>
  <c r="BG66" i="2"/>
  <c r="Z66" i="2"/>
  <c r="BG65" i="2"/>
  <c r="AQ65" i="2"/>
  <c r="BG64" i="2"/>
  <c r="Z64" i="2"/>
  <c r="Y64" i="2"/>
  <c r="BG62" i="2"/>
  <c r="Z62" i="2"/>
  <c r="BG61" i="2"/>
  <c r="Z61" i="2"/>
  <c r="AQ61" i="2"/>
  <c r="BG60" i="2"/>
  <c r="Z60" i="2"/>
  <c r="Y60" i="2"/>
  <c r="BG58" i="2"/>
  <c r="Z58" i="2"/>
  <c r="AQ58" i="2"/>
  <c r="BG57" i="2"/>
  <c r="AQ57" i="2"/>
  <c r="AS56" i="2"/>
  <c r="AQ54" i="2"/>
  <c r="Z53" i="2"/>
  <c r="AN64" i="2"/>
  <c r="AS52" i="2"/>
  <c r="Z51" i="2"/>
  <c r="BG50" i="2"/>
  <c r="AN62" i="2"/>
  <c r="AN74" i="2" s="1"/>
  <c r="Z50" i="2"/>
  <c r="AQ50" i="2"/>
  <c r="AN61" i="2"/>
  <c r="AN73" i="2" s="1"/>
  <c r="AN85" i="2" s="1"/>
  <c r="AN97" i="2" s="1"/>
  <c r="AN109" i="2" s="1"/>
  <c r="Y49" i="2"/>
  <c r="AN60" i="2"/>
  <c r="AN72" i="2" s="1"/>
  <c r="AS48" i="2"/>
  <c r="Y48" i="2"/>
  <c r="Z47" i="2"/>
  <c r="BG46" i="2"/>
  <c r="AN58" i="2"/>
  <c r="AN70" i="2" s="1"/>
  <c r="AN82" i="2" s="1"/>
  <c r="Z46" i="2"/>
  <c r="AQ46" i="2"/>
  <c r="AN57" i="2"/>
  <c r="AN69" i="2" s="1"/>
  <c r="AN81" i="2" s="1"/>
  <c r="AN93" i="2" s="1"/>
  <c r="AN105" i="2" s="1"/>
  <c r="Y45" i="2"/>
  <c r="AN56" i="2"/>
  <c r="AN68" i="2" s="1"/>
  <c r="AS44" i="2"/>
  <c r="Y44" i="2"/>
  <c r="Z43" i="2"/>
  <c r="AN54" i="2"/>
  <c r="AN66" i="2" s="1"/>
  <c r="AN78" i="2" s="1"/>
  <c r="AN90" i="2" s="1"/>
  <c r="Z42" i="2"/>
  <c r="AQ42" i="2"/>
  <c r="AN53" i="2"/>
  <c r="Y41" i="2"/>
  <c r="AW40" i="2"/>
  <c r="AV40" i="2"/>
  <c r="Y40" i="2"/>
  <c r="AW39" i="2"/>
  <c r="AV39" i="2"/>
  <c r="S39" i="2"/>
  <c r="AW38" i="2"/>
  <c r="AV38" i="2"/>
  <c r="S38" i="2"/>
  <c r="Y38" i="2"/>
  <c r="AW37" i="2"/>
  <c r="AV37" i="2"/>
  <c r="S37" i="2"/>
  <c r="AW36" i="2"/>
  <c r="AV36" i="2"/>
  <c r="S36" i="2"/>
  <c r="Y36" i="2"/>
  <c r="AW35" i="2"/>
  <c r="AV35" i="2"/>
  <c r="S35" i="2"/>
  <c r="AW34" i="2"/>
  <c r="AV34" i="2"/>
  <c r="S34" i="2"/>
  <c r="Y34" i="2"/>
  <c r="AW33" i="2"/>
  <c r="AV33" i="2"/>
  <c r="S33" i="2"/>
  <c r="AW32" i="2"/>
  <c r="AV32" i="2"/>
  <c r="S32" i="2"/>
  <c r="Y32" i="2"/>
  <c r="AW31" i="2"/>
  <c r="AV31" i="2"/>
  <c r="S31" i="2"/>
  <c r="AW30" i="2"/>
  <c r="AV30" i="2"/>
  <c r="S30" i="2"/>
  <c r="Y30" i="2"/>
  <c r="AW29" i="2"/>
  <c r="AV29" i="2"/>
  <c r="S29" i="2"/>
  <c r="AW28" i="2"/>
  <c r="AV28" i="2"/>
  <c r="S28" i="2"/>
  <c r="Y28" i="2"/>
  <c r="E40" i="2"/>
  <c r="C40" i="2"/>
  <c r="AW27" i="2"/>
  <c r="AV27" i="2"/>
  <c r="S27" i="2"/>
  <c r="E39" i="2"/>
  <c r="E51" i="2" s="1"/>
  <c r="AM27" i="2"/>
  <c r="AU27" i="2" s="1"/>
  <c r="AW26" i="2"/>
  <c r="AV26" i="2"/>
  <c r="S26" i="2"/>
  <c r="Y26" i="2"/>
  <c r="E38" i="2"/>
  <c r="AW25" i="2"/>
  <c r="AV25" i="2"/>
  <c r="S25" i="2"/>
  <c r="E37" i="2"/>
  <c r="E49" i="2" s="1"/>
  <c r="E61" i="2" s="1"/>
  <c r="AM25" i="2"/>
  <c r="AU25" i="2" s="1"/>
  <c r="AX25" i="2" s="1"/>
  <c r="AW24" i="2"/>
  <c r="AV24" i="2"/>
  <c r="S24" i="2"/>
  <c r="Y24" i="2"/>
  <c r="E36" i="2"/>
  <c r="C36" i="2"/>
  <c r="AW23" i="2"/>
  <c r="AV23" i="2"/>
  <c r="S23" i="2"/>
  <c r="E35" i="2"/>
  <c r="E47" i="2" s="1"/>
  <c r="AM23" i="2"/>
  <c r="AU23" i="2" s="1"/>
  <c r="AW22" i="2"/>
  <c r="AV22" i="2"/>
  <c r="S22" i="2"/>
  <c r="Y22" i="2"/>
  <c r="E34" i="2"/>
  <c r="AW21" i="2"/>
  <c r="AV21" i="2"/>
  <c r="S21" i="2"/>
  <c r="E33" i="2"/>
  <c r="E45" i="2" s="1"/>
  <c r="E57" i="2" s="1"/>
  <c r="AM21" i="2"/>
  <c r="AU21" i="2" s="1"/>
  <c r="AX21" i="2" s="1"/>
  <c r="AW20" i="2"/>
  <c r="AV20" i="2"/>
  <c r="S20" i="2"/>
  <c r="Y20" i="2"/>
  <c r="E32" i="2"/>
  <c r="C32" i="2"/>
  <c r="AW19" i="2"/>
  <c r="AV19" i="2"/>
  <c r="S19" i="2"/>
  <c r="E31" i="2"/>
  <c r="E43" i="2" s="1"/>
  <c r="AM19" i="2"/>
  <c r="AU19" i="2" s="1"/>
  <c r="AW18" i="2"/>
  <c r="AV18" i="2"/>
  <c r="S18" i="2"/>
  <c r="Y18" i="2"/>
  <c r="E30" i="2"/>
  <c r="AW17" i="2"/>
  <c r="AV17" i="2"/>
  <c r="S17" i="2"/>
  <c r="E29" i="2"/>
  <c r="E41" i="2" s="1"/>
  <c r="E53" i="2" s="1"/>
  <c r="AM17" i="2"/>
  <c r="AU17" i="2" s="1"/>
  <c r="AX17" i="2" s="1"/>
  <c r="AL220" i="1"/>
  <c r="R220" i="1"/>
  <c r="A220" i="1"/>
  <c r="AL219" i="1"/>
  <c r="R219" i="1"/>
  <c r="A219" i="1"/>
  <c r="AL218" i="1"/>
  <c r="R218" i="1"/>
  <c r="A218" i="1"/>
  <c r="AL217" i="1"/>
  <c r="R217" i="1"/>
  <c r="A217" i="1"/>
  <c r="AL216" i="1"/>
  <c r="R216" i="1"/>
  <c r="A216" i="1"/>
  <c r="AM215" i="1"/>
  <c r="AL215" i="1"/>
  <c r="S215" i="1"/>
  <c r="R215" i="1"/>
  <c r="M215" i="1"/>
  <c r="O215" i="1" s="1"/>
  <c r="P215" i="1" s="1"/>
  <c r="K215" i="1"/>
  <c r="B215" i="1"/>
  <c r="A215" i="1"/>
  <c r="BK214" i="1"/>
  <c r="AM214" i="1"/>
  <c r="AL214" i="1"/>
  <c r="S214" i="1"/>
  <c r="R214" i="1"/>
  <c r="M214" i="1"/>
  <c r="O214" i="1" s="1"/>
  <c r="P214" i="1" s="1"/>
  <c r="K214" i="1"/>
  <c r="B214" i="1"/>
  <c r="A214" i="1"/>
  <c r="BK213" i="1"/>
  <c r="AM213" i="1"/>
  <c r="AL213" i="1"/>
  <c r="S213" i="1"/>
  <c r="R213" i="1"/>
  <c r="P213" i="1"/>
  <c r="M213" i="1"/>
  <c r="O213" i="1" s="1"/>
  <c r="K213" i="1"/>
  <c r="B213" i="1"/>
  <c r="A213" i="1"/>
  <c r="AM212" i="1"/>
  <c r="AL212" i="1"/>
  <c r="S212" i="1"/>
  <c r="R212" i="1"/>
  <c r="K212" i="1"/>
  <c r="B212" i="1"/>
  <c r="A212" i="1"/>
  <c r="BK211" i="1"/>
  <c r="AM211" i="1"/>
  <c r="AL211" i="1"/>
  <c r="S211" i="1"/>
  <c r="R211" i="1"/>
  <c r="M211" i="1"/>
  <c r="O211" i="1" s="1"/>
  <c r="P211" i="1" s="1"/>
  <c r="K211" i="1"/>
  <c r="B211" i="1"/>
  <c r="A211" i="1"/>
  <c r="BK210" i="1"/>
  <c r="AM210" i="1"/>
  <c r="AL210" i="1"/>
  <c r="S210" i="1"/>
  <c r="R210" i="1"/>
  <c r="M210" i="1"/>
  <c r="O210" i="1" s="1"/>
  <c r="P210" i="1" s="1"/>
  <c r="K210" i="1"/>
  <c r="B210" i="1"/>
  <c r="A210" i="1"/>
  <c r="BP209" i="1"/>
  <c r="BK209" i="1"/>
  <c r="AM209" i="1"/>
  <c r="AL209" i="1"/>
  <c r="S209" i="1"/>
  <c r="R209" i="1"/>
  <c r="M209" i="1"/>
  <c r="K209" i="1"/>
  <c r="B209" i="1"/>
  <c r="A209" i="1"/>
  <c r="K208" i="1"/>
  <c r="M207" i="1"/>
  <c r="O207" i="1" s="1"/>
  <c r="P207" i="1" s="1"/>
  <c r="K207" i="1"/>
  <c r="O206" i="1"/>
  <c r="P206" i="1" s="1"/>
  <c r="M206" i="1"/>
  <c r="K206" i="1"/>
  <c r="BK205" i="1"/>
  <c r="M205" i="1"/>
  <c r="O205" i="1" s="1"/>
  <c r="P205" i="1" s="1"/>
  <c r="K205" i="1"/>
  <c r="AM204" i="1"/>
  <c r="S204" i="1"/>
  <c r="S205" i="1" s="1"/>
  <c r="M204" i="1"/>
  <c r="O204" i="1" s="1"/>
  <c r="P204" i="1" s="1"/>
  <c r="K204" i="1"/>
  <c r="B204" i="1"/>
  <c r="B216" i="1" s="1"/>
  <c r="M203" i="1"/>
  <c r="O203" i="1" s="1"/>
  <c r="P203" i="1" s="1"/>
  <c r="K203" i="1"/>
  <c r="BK202" i="1"/>
  <c r="K202" i="1"/>
  <c r="K201" i="1"/>
  <c r="M201" i="1" s="1"/>
  <c r="O201" i="1" s="1"/>
  <c r="P201" i="1" s="1"/>
  <c r="O200" i="1"/>
  <c r="P200" i="1" s="1"/>
  <c r="M200" i="1"/>
  <c r="K200" i="1"/>
  <c r="K199" i="1"/>
  <c r="K198" i="1"/>
  <c r="O197" i="1"/>
  <c r="P197" i="1" s="1"/>
  <c r="K197" i="1"/>
  <c r="M197" i="1" s="1"/>
  <c r="K196" i="1"/>
  <c r="M195" i="1"/>
  <c r="O195" i="1" s="1"/>
  <c r="P195" i="1" s="1"/>
  <c r="K195" i="1"/>
  <c r="K194" i="1"/>
  <c r="M193" i="1"/>
  <c r="O193" i="1" s="1"/>
  <c r="P193" i="1" s="1"/>
  <c r="K193" i="1"/>
  <c r="BK192" i="1"/>
  <c r="K192" i="1"/>
  <c r="BK191" i="1"/>
  <c r="M191" i="1"/>
  <c r="O191" i="1" s="1"/>
  <c r="P191" i="1" s="1"/>
  <c r="K191" i="1"/>
  <c r="BK190" i="1"/>
  <c r="M190" i="1"/>
  <c r="K190" i="1"/>
  <c r="M189" i="1"/>
  <c r="O189" i="1" s="1"/>
  <c r="P189" i="1" s="1"/>
  <c r="K189" i="1"/>
  <c r="K188" i="1"/>
  <c r="O187" i="1"/>
  <c r="P187" i="1" s="1"/>
  <c r="K187" i="1"/>
  <c r="M187" i="1" s="1"/>
  <c r="P186" i="1"/>
  <c r="O186" i="1"/>
  <c r="M186" i="1"/>
  <c r="K186" i="1"/>
  <c r="O185" i="1"/>
  <c r="P185" i="1" s="1"/>
  <c r="M185" i="1"/>
  <c r="K185" i="1"/>
  <c r="K184" i="1"/>
  <c r="BK183" i="1"/>
  <c r="K183" i="1"/>
  <c r="M183" i="1" s="1"/>
  <c r="O183" i="1" s="1"/>
  <c r="P183" i="1" s="1"/>
  <c r="O182" i="1"/>
  <c r="P182" i="1" s="1"/>
  <c r="K182" i="1"/>
  <c r="M182" i="1" s="1"/>
  <c r="O181" i="1"/>
  <c r="P181" i="1" s="1"/>
  <c r="M181" i="1"/>
  <c r="K181" i="1"/>
  <c r="K180" i="1"/>
  <c r="K179" i="1"/>
  <c r="O178" i="1"/>
  <c r="P178" i="1" s="1"/>
  <c r="K178" i="1"/>
  <c r="M178" i="1" s="1"/>
  <c r="M177" i="1"/>
  <c r="K177" i="1"/>
  <c r="P176" i="1"/>
  <c r="M176" i="1"/>
  <c r="O176" i="1" s="1"/>
  <c r="K176" i="1"/>
  <c r="BK175" i="1"/>
  <c r="K175" i="1"/>
  <c r="BK174" i="1"/>
  <c r="BP174" i="1" s="1"/>
  <c r="O174" i="1"/>
  <c r="P174" i="1" s="1"/>
  <c r="K174" i="1"/>
  <c r="M174" i="1" s="1"/>
  <c r="O173" i="1"/>
  <c r="P173" i="1" s="1"/>
  <c r="M173" i="1"/>
  <c r="K173" i="1"/>
  <c r="K172" i="1"/>
  <c r="K171" i="1"/>
  <c r="O170" i="1"/>
  <c r="P170" i="1" s="1"/>
  <c r="K170" i="1"/>
  <c r="M170" i="1" s="1"/>
  <c r="M169" i="1"/>
  <c r="K169" i="1"/>
  <c r="P168" i="1"/>
  <c r="M168" i="1"/>
  <c r="O168" i="1" s="1"/>
  <c r="K168" i="1"/>
  <c r="BK167" i="1"/>
  <c r="K167" i="1"/>
  <c r="BK166" i="1"/>
  <c r="BP166" i="1" s="1"/>
  <c r="O166" i="1"/>
  <c r="P166" i="1" s="1"/>
  <c r="K166" i="1"/>
  <c r="M166" i="1" s="1"/>
  <c r="K165" i="1"/>
  <c r="K164" i="1"/>
  <c r="K163" i="1"/>
  <c r="M162" i="1"/>
  <c r="O162" i="1" s="1"/>
  <c r="P162" i="1" s="1"/>
  <c r="K162" i="1"/>
  <c r="BK161" i="1"/>
  <c r="M161" i="1"/>
  <c r="K161" i="1"/>
  <c r="M160" i="1"/>
  <c r="O160" i="1" s="1"/>
  <c r="P160" i="1" s="1"/>
  <c r="K160" i="1"/>
  <c r="BK159" i="1"/>
  <c r="M159" i="1"/>
  <c r="K159" i="1"/>
  <c r="M158" i="1"/>
  <c r="O158" i="1" s="1"/>
  <c r="P158" i="1" s="1"/>
  <c r="K158" i="1"/>
  <c r="K157" i="1"/>
  <c r="O156" i="1"/>
  <c r="P156" i="1" s="1"/>
  <c r="K156" i="1"/>
  <c r="M156" i="1" s="1"/>
  <c r="O155" i="1"/>
  <c r="P155" i="1" s="1"/>
  <c r="M155" i="1"/>
  <c r="K155" i="1"/>
  <c r="P154" i="1"/>
  <c r="M154" i="1"/>
  <c r="O154" i="1" s="1"/>
  <c r="K154" i="1"/>
  <c r="BP153" i="1"/>
  <c r="BK153" i="1"/>
  <c r="K153" i="1"/>
  <c r="BK152" i="1"/>
  <c r="O152" i="1"/>
  <c r="P152" i="1" s="1"/>
  <c r="K152" i="1"/>
  <c r="M152" i="1" s="1"/>
  <c r="M151" i="1"/>
  <c r="K151" i="1"/>
  <c r="M150" i="1"/>
  <c r="O150" i="1" s="1"/>
  <c r="P150" i="1" s="1"/>
  <c r="K150" i="1"/>
  <c r="K149" i="1"/>
  <c r="O148" i="1"/>
  <c r="P148" i="1" s="1"/>
  <c r="K148" i="1"/>
  <c r="M148" i="1" s="1"/>
  <c r="BK147" i="1"/>
  <c r="O147" i="1"/>
  <c r="P147" i="1" s="1"/>
  <c r="M147" i="1"/>
  <c r="K147" i="1"/>
  <c r="K146" i="1"/>
  <c r="BK145" i="1"/>
  <c r="K145" i="1"/>
  <c r="BK144" i="1"/>
  <c r="O144" i="1"/>
  <c r="P144" i="1" s="1"/>
  <c r="K144" i="1"/>
  <c r="M144" i="1" s="1"/>
  <c r="M143" i="1"/>
  <c r="K143" i="1"/>
  <c r="M142" i="1"/>
  <c r="O142" i="1" s="1"/>
  <c r="P142" i="1" s="1"/>
  <c r="K142" i="1"/>
  <c r="K141" i="1"/>
  <c r="K140" i="1"/>
  <c r="M140" i="1" s="1"/>
  <c r="M139" i="1"/>
  <c r="K139" i="1"/>
  <c r="M138" i="1"/>
  <c r="O138" i="1" s="1"/>
  <c r="P138" i="1" s="1"/>
  <c r="K138" i="1"/>
  <c r="K137" i="1"/>
  <c r="O136" i="1"/>
  <c r="P136" i="1" s="1"/>
  <c r="M136" i="1"/>
  <c r="K136" i="1"/>
  <c r="K135" i="1"/>
  <c r="M134" i="1"/>
  <c r="O134" i="1" s="1"/>
  <c r="P134" i="1" s="1"/>
  <c r="K134" i="1"/>
  <c r="BK133" i="1"/>
  <c r="K133" i="1"/>
  <c r="K132" i="1"/>
  <c r="M132" i="1" s="1"/>
  <c r="O131" i="1"/>
  <c r="P131" i="1" s="1"/>
  <c r="M131" i="1"/>
  <c r="K131" i="1"/>
  <c r="K130" i="1"/>
  <c r="M130" i="1" s="1"/>
  <c r="O130" i="1" s="1"/>
  <c r="P130" i="1" s="1"/>
  <c r="BK129" i="1"/>
  <c r="O129" i="1"/>
  <c r="P129" i="1" s="1"/>
  <c r="M129" i="1"/>
  <c r="K129" i="1"/>
  <c r="O128" i="1"/>
  <c r="P128" i="1" s="1"/>
  <c r="M128" i="1"/>
  <c r="K128" i="1"/>
  <c r="K127" i="1"/>
  <c r="O126" i="1"/>
  <c r="P126" i="1" s="1"/>
  <c r="K126" i="1"/>
  <c r="M126" i="1" s="1"/>
  <c r="K125" i="1"/>
  <c r="K124" i="1"/>
  <c r="M124" i="1" s="1"/>
  <c r="O124" i="1" s="1"/>
  <c r="P124" i="1" s="1"/>
  <c r="BK123" i="1"/>
  <c r="K123" i="1"/>
  <c r="M122" i="1"/>
  <c r="O122" i="1" s="1"/>
  <c r="P122" i="1" s="1"/>
  <c r="K122" i="1"/>
  <c r="BK121" i="1"/>
  <c r="M121" i="1"/>
  <c r="K121" i="1"/>
  <c r="M120" i="1"/>
  <c r="O120" i="1" s="1"/>
  <c r="P120" i="1" s="1"/>
  <c r="K120" i="1"/>
  <c r="K119" i="1"/>
  <c r="M118" i="1"/>
  <c r="K118" i="1"/>
  <c r="BP117" i="1"/>
  <c r="BK117" i="1"/>
  <c r="M117" i="1"/>
  <c r="K117" i="1"/>
  <c r="M116" i="1"/>
  <c r="O116" i="1" s="1"/>
  <c r="P116" i="1" s="1"/>
  <c r="K116" i="1"/>
  <c r="K115" i="1"/>
  <c r="O114" i="1"/>
  <c r="P114" i="1" s="1"/>
  <c r="K114" i="1"/>
  <c r="M114" i="1" s="1"/>
  <c r="BK113" i="1"/>
  <c r="P113" i="1"/>
  <c r="O113" i="1"/>
  <c r="M113" i="1"/>
  <c r="K113" i="1"/>
  <c r="K112" i="1"/>
  <c r="K111" i="1"/>
  <c r="O110" i="1"/>
  <c r="P110" i="1" s="1"/>
  <c r="K110" i="1"/>
  <c r="M110" i="1" s="1"/>
  <c r="K109" i="1"/>
  <c r="K108" i="1"/>
  <c r="K107" i="1"/>
  <c r="BK106" i="1"/>
  <c r="BP106" i="1" s="1"/>
  <c r="O106" i="1"/>
  <c r="P106" i="1" s="1"/>
  <c r="K106" i="1"/>
  <c r="M106" i="1" s="1"/>
  <c r="K105" i="1"/>
  <c r="M104" i="1"/>
  <c r="O104" i="1" s="1"/>
  <c r="P104" i="1" s="1"/>
  <c r="K104" i="1"/>
  <c r="K103" i="1"/>
  <c r="O102" i="1"/>
  <c r="P102" i="1" s="1"/>
  <c r="M102" i="1"/>
  <c r="K102" i="1"/>
  <c r="BK101" i="1"/>
  <c r="O101" i="1"/>
  <c r="P101" i="1" s="1"/>
  <c r="M101" i="1"/>
  <c r="K101" i="1"/>
  <c r="M100" i="1"/>
  <c r="O100" i="1" s="1"/>
  <c r="P100" i="1" s="1"/>
  <c r="K100" i="1"/>
  <c r="K99" i="1"/>
  <c r="M98" i="1"/>
  <c r="K98" i="1"/>
  <c r="M97" i="1"/>
  <c r="K97" i="1"/>
  <c r="K96" i="1"/>
  <c r="K95" i="1"/>
  <c r="BK94" i="1"/>
  <c r="O94" i="1"/>
  <c r="P94" i="1" s="1"/>
  <c r="K94" i="1"/>
  <c r="M94" i="1" s="1"/>
  <c r="M93" i="1"/>
  <c r="K93" i="1"/>
  <c r="K92" i="1"/>
  <c r="K91" i="1"/>
  <c r="K90" i="1"/>
  <c r="M90" i="1" s="1"/>
  <c r="O90" i="1" s="1"/>
  <c r="P90" i="1" s="1"/>
  <c r="BK89" i="1"/>
  <c r="M89" i="1"/>
  <c r="K89" i="1"/>
  <c r="K88" i="1"/>
  <c r="K87" i="1"/>
  <c r="BK86" i="1"/>
  <c r="K86" i="1"/>
  <c r="M86" i="1" s="1"/>
  <c r="O86" i="1" s="1"/>
  <c r="P86" i="1" s="1"/>
  <c r="M85" i="1"/>
  <c r="K85" i="1"/>
  <c r="BK84" i="1"/>
  <c r="K84" i="1"/>
  <c r="K83" i="1"/>
  <c r="M82" i="1"/>
  <c r="K82" i="1"/>
  <c r="M81" i="1"/>
  <c r="K81" i="1"/>
  <c r="K80" i="1"/>
  <c r="M80" i="1" s="1"/>
  <c r="O80" i="1" s="1"/>
  <c r="P80" i="1" s="1"/>
  <c r="K79" i="1"/>
  <c r="M78" i="1"/>
  <c r="K78" i="1"/>
  <c r="M77" i="1"/>
  <c r="K77" i="1"/>
  <c r="K76" i="1"/>
  <c r="K75" i="1"/>
  <c r="BK74" i="1"/>
  <c r="BP74" i="1" s="1"/>
  <c r="O74" i="1"/>
  <c r="P74" i="1" s="1"/>
  <c r="K74" i="1"/>
  <c r="M74" i="1" s="1"/>
  <c r="M73" i="1"/>
  <c r="K73" i="1"/>
  <c r="K72" i="1"/>
  <c r="K71" i="1"/>
  <c r="O70" i="1"/>
  <c r="P70" i="1" s="1"/>
  <c r="K70" i="1"/>
  <c r="M70" i="1" s="1"/>
  <c r="K69" i="1"/>
  <c r="K68" i="1"/>
  <c r="K67" i="1"/>
  <c r="M66" i="1"/>
  <c r="K66" i="1"/>
  <c r="O65" i="1"/>
  <c r="P65" i="1" s="1"/>
  <c r="M65" i="1"/>
  <c r="K65" i="1"/>
  <c r="O64" i="1"/>
  <c r="P64" i="1" s="1"/>
  <c r="K64" i="1"/>
  <c r="M64" i="1" s="1"/>
  <c r="BK63" i="1"/>
  <c r="K63" i="1"/>
  <c r="K62" i="1"/>
  <c r="M62" i="1" s="1"/>
  <c r="O62" i="1" s="1"/>
  <c r="P62" i="1" s="1"/>
  <c r="M61" i="1"/>
  <c r="K61" i="1"/>
  <c r="AV60" i="1"/>
  <c r="K60" i="1"/>
  <c r="K59" i="1"/>
  <c r="O58" i="1"/>
  <c r="P58" i="1" s="1"/>
  <c r="K58" i="1"/>
  <c r="M58" i="1" s="1"/>
  <c r="P57" i="1"/>
  <c r="O57" i="1"/>
  <c r="M57" i="1"/>
  <c r="K57" i="1"/>
  <c r="K56" i="1"/>
  <c r="BK55" i="1"/>
  <c r="K55" i="1"/>
  <c r="M54" i="1"/>
  <c r="O54" i="1" s="1"/>
  <c r="P54" i="1" s="1"/>
  <c r="K54" i="1"/>
  <c r="BK53" i="1"/>
  <c r="K53" i="1"/>
  <c r="M52" i="1"/>
  <c r="O52" i="1" s="1"/>
  <c r="P52" i="1" s="1"/>
  <c r="K52" i="1"/>
  <c r="K51" i="1"/>
  <c r="O50" i="1"/>
  <c r="P50" i="1" s="1"/>
  <c r="M50" i="1"/>
  <c r="K50" i="1"/>
  <c r="BP49" i="1"/>
  <c r="BK49" i="1"/>
  <c r="M49" i="1"/>
  <c r="K49" i="1"/>
  <c r="M48" i="1"/>
  <c r="O48" i="1" s="1"/>
  <c r="P48" i="1" s="1"/>
  <c r="K48" i="1"/>
  <c r="K47" i="1"/>
  <c r="O46" i="1"/>
  <c r="P46" i="1" s="1"/>
  <c r="M46" i="1"/>
  <c r="K46" i="1"/>
  <c r="M45" i="1"/>
  <c r="K45" i="1"/>
  <c r="K44" i="1"/>
  <c r="K43" i="1"/>
  <c r="BK42" i="1"/>
  <c r="K42" i="1"/>
  <c r="M42" i="1" s="1"/>
  <c r="O42" i="1" s="1"/>
  <c r="P42" i="1" s="1"/>
  <c r="M41" i="1"/>
  <c r="K41" i="1"/>
  <c r="K40" i="1"/>
  <c r="K39" i="1"/>
  <c r="K38" i="1"/>
  <c r="M38" i="1" s="1"/>
  <c r="O38" i="1" s="1"/>
  <c r="P38" i="1" s="1"/>
  <c r="BK37" i="1"/>
  <c r="K37" i="1"/>
  <c r="K36" i="1"/>
  <c r="K35" i="1"/>
  <c r="M34" i="1"/>
  <c r="K34" i="1"/>
  <c r="O33" i="1"/>
  <c r="P33" i="1" s="1"/>
  <c r="M33" i="1"/>
  <c r="K33" i="1"/>
  <c r="K32" i="1"/>
  <c r="M32" i="1" s="1"/>
  <c r="O32" i="1" s="1"/>
  <c r="P32" i="1" s="1"/>
  <c r="K31" i="1"/>
  <c r="O30" i="1"/>
  <c r="P30" i="1" s="1"/>
  <c r="M30" i="1"/>
  <c r="K30" i="1"/>
  <c r="M29" i="1"/>
  <c r="K29" i="1"/>
  <c r="AO40" i="1"/>
  <c r="AO52" i="1" s="1"/>
  <c r="AO64" i="1" s="1"/>
  <c r="AO76" i="1" s="1"/>
  <c r="AO88" i="1" s="1"/>
  <c r="AO100" i="1" s="1"/>
  <c r="AO112" i="1" s="1"/>
  <c r="AO124" i="1" s="1"/>
  <c r="AO136" i="1" s="1"/>
  <c r="AN40" i="1"/>
  <c r="AN52" i="1" s="1"/>
  <c r="AN64" i="1" s="1"/>
  <c r="U40" i="1"/>
  <c r="U52" i="1" s="1"/>
  <c r="U64" i="1" s="1"/>
  <c r="U76" i="1" s="1"/>
  <c r="U88" i="1" s="1"/>
  <c r="U100" i="1" s="1"/>
  <c r="U112" i="1" s="1"/>
  <c r="U124" i="1" s="1"/>
  <c r="U136" i="1" s="1"/>
  <c r="T40" i="1"/>
  <c r="T52" i="1" s="1"/>
  <c r="T64" i="1" s="1"/>
  <c r="T76" i="1" s="1"/>
  <c r="M28" i="1"/>
  <c r="O28" i="1" s="1"/>
  <c r="P28" i="1" s="1"/>
  <c r="K28" i="1"/>
  <c r="AO39" i="1"/>
  <c r="AN39" i="1"/>
  <c r="AN51" i="1" s="1"/>
  <c r="AN63" i="1" s="1"/>
  <c r="AN75" i="1" s="1"/>
  <c r="AN87" i="1" s="1"/>
  <c r="AN99" i="1" s="1"/>
  <c r="AN111" i="1" s="1"/>
  <c r="AN123" i="1" s="1"/>
  <c r="AN135" i="1" s="1"/>
  <c r="U39" i="1"/>
  <c r="U51" i="1" s="1"/>
  <c r="U63" i="1" s="1"/>
  <c r="T39" i="1"/>
  <c r="T51" i="1" s="1"/>
  <c r="T63" i="1" s="1"/>
  <c r="T75" i="1" s="1"/>
  <c r="T87" i="1" s="1"/>
  <c r="T99" i="1" s="1"/>
  <c r="T111" i="1" s="1"/>
  <c r="T123" i="1" s="1"/>
  <c r="T135" i="1" s="1"/>
  <c r="O27" i="1"/>
  <c r="P27" i="1" s="1"/>
  <c r="K27" i="1"/>
  <c r="M27" i="1" s="1"/>
  <c r="AO38" i="1"/>
  <c r="AW38" i="1" s="1"/>
  <c r="AN38" i="1"/>
  <c r="U38" i="1"/>
  <c r="U50" i="1" s="1"/>
  <c r="P26" i="1"/>
  <c r="M26" i="1"/>
  <c r="O26" i="1" s="1"/>
  <c r="K26" i="1"/>
  <c r="BK25" i="1"/>
  <c r="AO37" i="1"/>
  <c r="AO49" i="1" s="1"/>
  <c r="AO61" i="1" s="1"/>
  <c r="AO73" i="1" s="1"/>
  <c r="AN37" i="1"/>
  <c r="T37" i="1"/>
  <c r="T49" i="1" s="1"/>
  <c r="O25" i="1"/>
  <c r="P25" i="1" s="1"/>
  <c r="K25" i="1"/>
  <c r="M25" i="1" s="1"/>
  <c r="AO36" i="1"/>
  <c r="AO48" i="1" s="1"/>
  <c r="AO60" i="1" s="1"/>
  <c r="AO72" i="1" s="1"/>
  <c r="AO84" i="1" s="1"/>
  <c r="AO96" i="1" s="1"/>
  <c r="AO108" i="1" s="1"/>
  <c r="AO120" i="1" s="1"/>
  <c r="AO132" i="1" s="1"/>
  <c r="AN36" i="1"/>
  <c r="AN48" i="1" s="1"/>
  <c r="AN60" i="1" s="1"/>
  <c r="AN72" i="1" s="1"/>
  <c r="AN84" i="1" s="1"/>
  <c r="U36" i="1"/>
  <c r="U48" i="1" s="1"/>
  <c r="U60" i="1" s="1"/>
  <c r="U72" i="1" s="1"/>
  <c r="U84" i="1" s="1"/>
  <c r="U96" i="1" s="1"/>
  <c r="U108" i="1" s="1"/>
  <c r="U120" i="1" s="1"/>
  <c r="U132" i="1" s="1"/>
  <c r="M24" i="1"/>
  <c r="O24" i="1" s="1"/>
  <c r="P24" i="1" s="1"/>
  <c r="K24" i="1"/>
  <c r="BK23" i="1"/>
  <c r="AO35" i="1"/>
  <c r="AO47" i="1" s="1"/>
  <c r="AO59" i="1" s="1"/>
  <c r="AN35" i="1"/>
  <c r="AN47" i="1" s="1"/>
  <c r="AN59" i="1" s="1"/>
  <c r="AN71" i="1" s="1"/>
  <c r="AN83" i="1" s="1"/>
  <c r="AN95" i="1" s="1"/>
  <c r="AN107" i="1" s="1"/>
  <c r="AN119" i="1" s="1"/>
  <c r="AN131" i="1" s="1"/>
  <c r="U35" i="1"/>
  <c r="U47" i="1" s="1"/>
  <c r="U59" i="1" s="1"/>
  <c r="T35" i="1"/>
  <c r="T47" i="1" s="1"/>
  <c r="T59" i="1" s="1"/>
  <c r="T71" i="1" s="1"/>
  <c r="T83" i="1" s="1"/>
  <c r="T95" i="1" s="1"/>
  <c r="T107" i="1" s="1"/>
  <c r="T119" i="1" s="1"/>
  <c r="T131" i="1" s="1"/>
  <c r="K23" i="1"/>
  <c r="M23" i="1" s="1"/>
  <c r="O23" i="1" s="1"/>
  <c r="P23" i="1" s="1"/>
  <c r="AO34" i="1"/>
  <c r="AO46" i="1" s="1"/>
  <c r="AW46" i="1" s="1"/>
  <c r="AN34" i="1"/>
  <c r="AN46" i="1" s="1"/>
  <c r="AN58" i="1" s="1"/>
  <c r="U34" i="1"/>
  <c r="AD34" i="1" s="1"/>
  <c r="M22" i="1"/>
  <c r="O22" i="1" s="1"/>
  <c r="P22" i="1" s="1"/>
  <c r="K22" i="1"/>
  <c r="AO33" i="1"/>
  <c r="AO45" i="1" s="1"/>
  <c r="AO57" i="1" s="1"/>
  <c r="AN33" i="1"/>
  <c r="T33" i="1"/>
  <c r="O21" i="1"/>
  <c r="P21" i="1" s="1"/>
  <c r="K21" i="1"/>
  <c r="M21" i="1" s="1"/>
  <c r="AO32" i="1"/>
  <c r="AO44" i="1" s="1"/>
  <c r="AO56" i="1" s="1"/>
  <c r="AO68" i="1" s="1"/>
  <c r="AO80" i="1" s="1"/>
  <c r="AO92" i="1" s="1"/>
  <c r="AO104" i="1" s="1"/>
  <c r="AO116" i="1" s="1"/>
  <c r="AO128" i="1" s="1"/>
  <c r="AO140" i="1" s="1"/>
  <c r="AN32" i="1"/>
  <c r="U32" i="1"/>
  <c r="U44" i="1" s="1"/>
  <c r="U56" i="1" s="1"/>
  <c r="U68" i="1" s="1"/>
  <c r="U80" i="1" s="1"/>
  <c r="U92" i="1" s="1"/>
  <c r="U104" i="1" s="1"/>
  <c r="U116" i="1" s="1"/>
  <c r="U128" i="1" s="1"/>
  <c r="U140" i="1" s="1"/>
  <c r="M20" i="1"/>
  <c r="O20" i="1" s="1"/>
  <c r="P20" i="1" s="1"/>
  <c r="K20" i="1"/>
  <c r="AO31" i="1"/>
  <c r="AO43" i="1" s="1"/>
  <c r="AO55" i="1" s="1"/>
  <c r="AN31" i="1"/>
  <c r="AN43" i="1" s="1"/>
  <c r="AN55" i="1" s="1"/>
  <c r="AN67" i="1" s="1"/>
  <c r="AN79" i="1" s="1"/>
  <c r="AN91" i="1" s="1"/>
  <c r="AN103" i="1" s="1"/>
  <c r="AN115" i="1" s="1"/>
  <c r="AN127" i="1" s="1"/>
  <c r="AN139" i="1" s="1"/>
  <c r="U31" i="1"/>
  <c r="U43" i="1" s="1"/>
  <c r="T31" i="1"/>
  <c r="T43" i="1" s="1"/>
  <c r="T55" i="1" s="1"/>
  <c r="T67" i="1" s="1"/>
  <c r="T79" i="1" s="1"/>
  <c r="T91" i="1" s="1"/>
  <c r="T103" i="1" s="1"/>
  <c r="T115" i="1" s="1"/>
  <c r="T127" i="1" s="1"/>
  <c r="T139" i="1" s="1"/>
  <c r="O19" i="1"/>
  <c r="P19" i="1" s="1"/>
  <c r="K19" i="1"/>
  <c r="M19" i="1" s="1"/>
  <c r="AO30" i="1"/>
  <c r="U30" i="1"/>
  <c r="U42" i="1" s="1"/>
  <c r="T30" i="1"/>
  <c r="T42" i="1" s="1"/>
  <c r="T54" i="1" s="1"/>
  <c r="M18" i="1"/>
  <c r="O18" i="1" s="1"/>
  <c r="P18" i="1" s="1"/>
  <c r="K18" i="1"/>
  <c r="BK17" i="1"/>
  <c r="T29" i="1"/>
  <c r="O17" i="1"/>
  <c r="P17" i="1" s="1"/>
  <c r="K17" i="1"/>
  <c r="M17" i="1" s="1"/>
  <c r="K22" i="3" l="1"/>
  <c r="M22" i="3" s="1"/>
  <c r="O22" i="3" s="1"/>
  <c r="P22" i="3" s="1"/>
  <c r="D56" i="3"/>
  <c r="K11" i="3"/>
  <c r="M11" i="3" s="1"/>
  <c r="O11" i="3" s="1"/>
  <c r="P11" i="3" s="1"/>
  <c r="K31" i="3"/>
  <c r="M31" i="3" s="1"/>
  <c r="O31" i="3" s="1"/>
  <c r="P31" i="3" s="1"/>
  <c r="K59" i="3"/>
  <c r="M59" i="3" s="1"/>
  <c r="O59" i="3" s="1"/>
  <c r="P59" i="3" s="1"/>
  <c r="K17" i="3"/>
  <c r="M17" i="3" s="1"/>
  <c r="O17" i="3" s="1"/>
  <c r="P17" i="3" s="1"/>
  <c r="AW17" i="1"/>
  <c r="AD18" i="1"/>
  <c r="AD20" i="1"/>
  <c r="K17" i="2"/>
  <c r="AQ171" i="2"/>
  <c r="K37" i="3"/>
  <c r="M37" i="3" s="1"/>
  <c r="O37" i="3" s="1"/>
  <c r="P37" i="3" s="1"/>
  <c r="K63" i="3"/>
  <c r="M63" i="3" s="1"/>
  <c r="O63" i="3" s="1"/>
  <c r="P63" i="3" s="1"/>
  <c r="AS43" i="2"/>
  <c r="AS153" i="2"/>
  <c r="E10" i="5"/>
  <c r="K27" i="3"/>
  <c r="M27" i="3" s="1"/>
  <c r="O27" i="3" s="1"/>
  <c r="P27" i="3" s="1"/>
  <c r="K34" i="3"/>
  <c r="M34" i="3" s="1"/>
  <c r="O34" i="3" s="1"/>
  <c r="P34" i="3" s="1"/>
  <c r="K66" i="3"/>
  <c r="M66" i="3" s="1"/>
  <c r="O66" i="3" s="1"/>
  <c r="P66" i="3" s="1"/>
  <c r="I219" i="3"/>
  <c r="J37" i="3"/>
  <c r="AV44" i="2"/>
  <c r="J133" i="3"/>
  <c r="I150" i="3"/>
  <c r="K150" i="3" s="1"/>
  <c r="M150" i="3" s="1"/>
  <c r="O150" i="3" s="1"/>
  <c r="P150" i="3" s="1"/>
  <c r="I82" i="3"/>
  <c r="K82" i="3" s="1"/>
  <c r="M82" i="3" s="1"/>
  <c r="O82" i="3" s="1"/>
  <c r="P82" i="3" s="1"/>
  <c r="K35" i="3"/>
  <c r="M35" i="3" s="1"/>
  <c r="O35" i="3" s="1"/>
  <c r="P35" i="3" s="1"/>
  <c r="I106" i="3"/>
  <c r="K106" i="3" s="1"/>
  <c r="M106" i="3" s="1"/>
  <c r="O106" i="3" s="1"/>
  <c r="P106" i="3" s="1"/>
  <c r="J83" i="3"/>
  <c r="K83" i="3" s="1"/>
  <c r="M83" i="3" s="1"/>
  <c r="O83" i="3" s="1"/>
  <c r="P83" i="3" s="1"/>
  <c r="K43" i="3"/>
  <c r="M43" i="3" s="1"/>
  <c r="O43" i="3" s="1"/>
  <c r="P43" i="3" s="1"/>
  <c r="D242" i="3"/>
  <c r="AC17" i="1"/>
  <c r="AV17" i="1"/>
  <c r="AX17" i="1" s="1"/>
  <c r="AZ17" i="1" s="1"/>
  <c r="BB17" i="1" s="1"/>
  <c r="BC17" i="1" s="1"/>
  <c r="AV18" i="1"/>
  <c r="AC19" i="1"/>
  <c r="AD21" i="1"/>
  <c r="AW22" i="1"/>
  <c r="AC24" i="1"/>
  <c r="AC27" i="1"/>
  <c r="AC40" i="1"/>
  <c r="AV53" i="2"/>
  <c r="AQ192" i="2"/>
  <c r="K40" i="3"/>
  <c r="M40" i="3" s="1"/>
  <c r="O40" i="3" s="1"/>
  <c r="P40" i="3" s="1"/>
  <c r="I70" i="3"/>
  <c r="K70" i="3" s="1"/>
  <c r="M70" i="3" s="1"/>
  <c r="O70" i="3" s="1"/>
  <c r="P70" i="3" s="1"/>
  <c r="K54" i="3"/>
  <c r="M54" i="3" s="1"/>
  <c r="O54" i="3" s="1"/>
  <c r="P54" i="3" s="1"/>
  <c r="J85" i="3"/>
  <c r="K51" i="3"/>
  <c r="M51" i="3" s="1"/>
  <c r="O51" i="3" s="1"/>
  <c r="P51" i="3" s="1"/>
  <c r="K90" i="3"/>
  <c r="M90" i="3" s="1"/>
  <c r="O90" i="3" s="1"/>
  <c r="P90" i="3" s="1"/>
  <c r="J109" i="3"/>
  <c r="I195" i="3"/>
  <c r="J49" i="3"/>
  <c r="I130" i="3"/>
  <c r="K130" i="3" s="1"/>
  <c r="M130" i="3" s="1"/>
  <c r="O130" i="3" s="1"/>
  <c r="P130" i="3" s="1"/>
  <c r="D115" i="3"/>
  <c r="J103" i="3"/>
  <c r="AV45" i="2"/>
  <c r="K39" i="3"/>
  <c r="M39" i="3" s="1"/>
  <c r="O39" i="3" s="1"/>
  <c r="P39" i="3" s="1"/>
  <c r="I94" i="3"/>
  <c r="I118" i="3"/>
  <c r="K118" i="3" s="1"/>
  <c r="M118" i="3" s="1"/>
  <c r="O118" i="3" s="1"/>
  <c r="P118" i="3" s="1"/>
  <c r="K103" i="3"/>
  <c r="M103" i="3" s="1"/>
  <c r="O103" i="3" s="1"/>
  <c r="P103" i="3" s="1"/>
  <c r="J218" i="3"/>
  <c r="J71" i="3"/>
  <c r="K71" i="3" s="1"/>
  <c r="M71" i="3" s="1"/>
  <c r="O71" i="3" s="1"/>
  <c r="P71" i="3" s="1"/>
  <c r="K45" i="3"/>
  <c r="M45" i="3" s="1"/>
  <c r="O45" i="3" s="1"/>
  <c r="P45" i="3" s="1"/>
  <c r="D65" i="3"/>
  <c r="J53" i="3"/>
  <c r="K53" i="3" s="1"/>
  <c r="M53" i="3" s="1"/>
  <c r="O53" i="3" s="1"/>
  <c r="P53" i="3" s="1"/>
  <c r="C74" i="3"/>
  <c r="I62" i="3"/>
  <c r="K62" i="3" s="1"/>
  <c r="M62" i="3" s="1"/>
  <c r="O62" i="3" s="1"/>
  <c r="P62" i="3" s="1"/>
  <c r="AV49" i="2"/>
  <c r="AQ74" i="2"/>
  <c r="AQ75" i="2"/>
  <c r="AS118" i="2"/>
  <c r="AQ164" i="2"/>
  <c r="AQ184" i="2"/>
  <c r="AQ237" i="2"/>
  <c r="F10" i="5"/>
  <c r="J198" i="3"/>
  <c r="I65" i="3"/>
  <c r="D107" i="3"/>
  <c r="J95" i="3"/>
  <c r="K95" i="3" s="1"/>
  <c r="M95" i="3" s="1"/>
  <c r="O95" i="3" s="1"/>
  <c r="P95" i="3" s="1"/>
  <c r="K26" i="3"/>
  <c r="M26" i="3" s="1"/>
  <c r="O26" i="3" s="1"/>
  <c r="P26" i="3" s="1"/>
  <c r="I50" i="3"/>
  <c r="K50" i="3" s="1"/>
  <c r="M50" i="3" s="1"/>
  <c r="O50" i="3" s="1"/>
  <c r="P50" i="3" s="1"/>
  <c r="J75" i="3"/>
  <c r="D87" i="3"/>
  <c r="M19" i="2"/>
  <c r="K32" i="2"/>
  <c r="M23" i="2"/>
  <c r="AS73" i="2"/>
  <c r="AQ90" i="2"/>
  <c r="AQ91" i="2"/>
  <c r="AQ220" i="2"/>
  <c r="G10" i="5"/>
  <c r="K75" i="3"/>
  <c r="M75" i="3" s="1"/>
  <c r="O75" i="3" s="1"/>
  <c r="P75" i="3" s="1"/>
  <c r="K58" i="3"/>
  <c r="M58" i="3" s="1"/>
  <c r="O58" i="3" s="1"/>
  <c r="P58" i="3" s="1"/>
  <c r="AV64" i="1"/>
  <c r="AV36" i="1"/>
  <c r="AQ104" i="2"/>
  <c r="Z109" i="2"/>
  <c r="AS122" i="2"/>
  <c r="AQ123" i="2"/>
  <c r="AQ124" i="2"/>
  <c r="AQ212" i="2"/>
  <c r="C57" i="3"/>
  <c r="K94" i="3"/>
  <c r="M94" i="3" s="1"/>
  <c r="O94" i="3" s="1"/>
  <c r="P94" i="3" s="1"/>
  <c r="K102" i="3"/>
  <c r="M102" i="3" s="1"/>
  <c r="O102" i="3" s="1"/>
  <c r="P102" i="3" s="1"/>
  <c r="C89" i="3"/>
  <c r="I77" i="3"/>
  <c r="C154" i="3"/>
  <c r="I142" i="3"/>
  <c r="K142" i="3" s="1"/>
  <c r="M142" i="3" s="1"/>
  <c r="O142" i="3" s="1"/>
  <c r="P142" i="3" s="1"/>
  <c r="C243" i="3"/>
  <c r="I231" i="3"/>
  <c r="C143" i="3"/>
  <c r="I131" i="3"/>
  <c r="BL171" i="2"/>
  <c r="BL220" i="2"/>
  <c r="AX19" i="2"/>
  <c r="AX23" i="2"/>
  <c r="AX27" i="2"/>
  <c r="BL112" i="2"/>
  <c r="BL124" i="2"/>
  <c r="BL151" i="2"/>
  <c r="BL158" i="2"/>
  <c r="BL179" i="2"/>
  <c r="BL120" i="2"/>
  <c r="BL147" i="2"/>
  <c r="BL188" i="2"/>
  <c r="BL108" i="2"/>
  <c r="BL116" i="2"/>
  <c r="BL162" i="2"/>
  <c r="J222" i="3"/>
  <c r="D234" i="3"/>
  <c r="C186" i="3"/>
  <c r="I174" i="3"/>
  <c r="K174" i="3" s="1"/>
  <c r="M174" i="3" s="1"/>
  <c r="O174" i="3" s="1"/>
  <c r="P174" i="3" s="1"/>
  <c r="I112" i="3"/>
  <c r="I162" i="3"/>
  <c r="K162" i="3" s="1"/>
  <c r="M162" i="3" s="1"/>
  <c r="O162" i="3" s="1"/>
  <c r="P162" i="3" s="1"/>
  <c r="J36" i="3"/>
  <c r="K36" i="3" s="1"/>
  <c r="M36" i="3" s="1"/>
  <c r="O36" i="3" s="1"/>
  <c r="P36" i="3" s="1"/>
  <c r="D48" i="3"/>
  <c r="C61" i="3"/>
  <c r="I49" i="3"/>
  <c r="J52" i="3"/>
  <c r="K52" i="3" s="1"/>
  <c r="M52" i="3" s="1"/>
  <c r="O52" i="3" s="1"/>
  <c r="P52" i="3" s="1"/>
  <c r="D64" i="3"/>
  <c r="J214" i="3"/>
  <c r="D226" i="3"/>
  <c r="I124" i="3"/>
  <c r="C136" i="3"/>
  <c r="I100" i="3"/>
  <c r="I235" i="3"/>
  <c r="C247" i="3"/>
  <c r="J145" i="3"/>
  <c r="D157" i="3"/>
  <c r="D93" i="3"/>
  <c r="J81" i="3"/>
  <c r="A16" i="3"/>
  <c r="A27" i="3"/>
  <c r="A39" i="3" s="1"/>
  <c r="A51" i="3" s="1"/>
  <c r="A63" i="3" s="1"/>
  <c r="A75" i="3" s="1"/>
  <c r="A87" i="3" s="1"/>
  <c r="A99" i="3" s="1"/>
  <c r="A111" i="3" s="1"/>
  <c r="I57" i="3"/>
  <c r="K57" i="3" s="1"/>
  <c r="M57" i="3" s="1"/>
  <c r="O57" i="3" s="1"/>
  <c r="P57" i="3" s="1"/>
  <c r="C69" i="3"/>
  <c r="J56" i="3"/>
  <c r="K56" i="3" s="1"/>
  <c r="M56" i="3" s="1"/>
  <c r="O56" i="3" s="1"/>
  <c r="P56" i="3" s="1"/>
  <c r="D68" i="3"/>
  <c r="A125" i="3"/>
  <c r="A136" i="3"/>
  <c r="A148" i="3" s="1"/>
  <c r="A160" i="3" s="1"/>
  <c r="A172" i="3" s="1"/>
  <c r="A184" i="3" s="1"/>
  <c r="A196" i="3" s="1"/>
  <c r="C168" i="3"/>
  <c r="I156" i="3"/>
  <c r="I144" i="3"/>
  <c r="I164" i="3"/>
  <c r="C176" i="3"/>
  <c r="M29" i="2"/>
  <c r="AW24" i="1"/>
  <c r="AD25" i="1"/>
  <c r="AD26" i="1"/>
  <c r="AD28" i="1"/>
  <c r="AC52" i="1"/>
  <c r="AD92" i="1"/>
  <c r="AQ41" i="2"/>
  <c r="AS46" i="2"/>
  <c r="AS50" i="2"/>
  <c r="AS64" i="2"/>
  <c r="Z74" i="2"/>
  <c r="AS77" i="2"/>
  <c r="AS89" i="2"/>
  <c r="AS93" i="2"/>
  <c r="AQ100" i="2"/>
  <c r="AQ102" i="2"/>
  <c r="Z113" i="2"/>
  <c r="Z117" i="2"/>
  <c r="Z121" i="2"/>
  <c r="Z127" i="2"/>
  <c r="AS134" i="2"/>
  <c r="AS135" i="2"/>
  <c r="AS142" i="2"/>
  <c r="Z152" i="2"/>
  <c r="AS157" i="2"/>
  <c r="AQ158" i="2"/>
  <c r="AS161" i="2"/>
  <c r="AS162" i="2"/>
  <c r="AS190" i="2"/>
  <c r="AQ191" i="2"/>
  <c r="AV37" i="1"/>
  <c r="AV46" i="1"/>
  <c r="AX46" i="1" s="1"/>
  <c r="AZ46" i="1" s="1"/>
  <c r="BB46" i="1" s="1"/>
  <c r="BC46" i="1" s="1"/>
  <c r="M17" i="2"/>
  <c r="N17" i="2" s="1"/>
  <c r="P17" i="2" s="1"/>
  <c r="M25" i="2"/>
  <c r="AV41" i="2"/>
  <c r="AS60" i="2"/>
  <c r="Z76" i="2"/>
  <c r="AQ82" i="2"/>
  <c r="AQ83" i="2"/>
  <c r="Z92" i="2"/>
  <c r="AQ98" i="2"/>
  <c r="AS101" i="2"/>
  <c r="AQ111" i="2"/>
  <c r="AQ115" i="2"/>
  <c r="AQ116" i="2"/>
  <c r="AQ120" i="2"/>
  <c r="AQ146" i="2"/>
  <c r="Z156" i="2"/>
  <c r="Z168" i="2"/>
  <c r="AQ178" i="2"/>
  <c r="AQ179" i="2"/>
  <c r="AS186" i="2"/>
  <c r="Z189" i="2"/>
  <c r="AS203" i="2"/>
  <c r="AS219" i="2"/>
  <c r="M37" i="2"/>
  <c r="AD50" i="1"/>
  <c r="AO29" i="1"/>
  <c r="AW29" i="1" s="1"/>
  <c r="AC42" i="1"/>
  <c r="AD56" i="1"/>
  <c r="K23" i="2"/>
  <c r="N23" i="2" s="1"/>
  <c r="P23" i="2" s="1"/>
  <c r="AS42" i="2"/>
  <c r="AS47" i="2"/>
  <c r="AV48" i="2"/>
  <c r="AQ49" i="2"/>
  <c r="AS51" i="2"/>
  <c r="AS81" i="2"/>
  <c r="AS85" i="2"/>
  <c r="AS110" i="2"/>
  <c r="AS130" i="2"/>
  <c r="AS131" i="2"/>
  <c r="AS138" i="2"/>
  <c r="AS139" i="2"/>
  <c r="AQ154" i="2"/>
  <c r="AQ166" i="2"/>
  <c r="AQ170" i="2"/>
  <c r="AS177" i="2"/>
  <c r="Z185" i="2"/>
  <c r="AS207" i="2"/>
  <c r="AS224" i="2"/>
  <c r="AW30" i="1"/>
  <c r="AO42" i="1"/>
  <c r="AO53" i="2"/>
  <c r="E65" i="2"/>
  <c r="AO65" i="2" s="1"/>
  <c r="V53" i="2"/>
  <c r="AD53" i="2" s="1"/>
  <c r="C52" i="2"/>
  <c r="AM52" i="2" s="1"/>
  <c r="AM40" i="2"/>
  <c r="AU40" i="2" s="1"/>
  <c r="AX40" i="2" s="1"/>
  <c r="AW34" i="1"/>
  <c r="Z57" i="2"/>
  <c r="AS57" i="2"/>
  <c r="Y68" i="2"/>
  <c r="Y70" i="2"/>
  <c r="AQ70" i="2"/>
  <c r="Y71" i="2"/>
  <c r="AS105" i="2"/>
  <c r="Z105" i="2"/>
  <c r="Y108" i="2"/>
  <c r="AQ108" i="2"/>
  <c r="Y110" i="2"/>
  <c r="Y122" i="2"/>
  <c r="AS125" i="2"/>
  <c r="Z125" i="2"/>
  <c r="Y131" i="2"/>
  <c r="AQ131" i="2"/>
  <c r="Y139" i="2"/>
  <c r="AQ139" i="2"/>
  <c r="Y147" i="2"/>
  <c r="AS148" i="2"/>
  <c r="Z148" i="2"/>
  <c r="Y151" i="2"/>
  <c r="AQ151" i="2"/>
  <c r="Y153" i="2"/>
  <c r="Z158" i="2"/>
  <c r="AS158" i="2"/>
  <c r="Y174" i="2"/>
  <c r="AQ174" i="2"/>
  <c r="Y177" i="2"/>
  <c r="Y186" i="2"/>
  <c r="Y188" i="2"/>
  <c r="Y199" i="2"/>
  <c r="AQ199" i="2"/>
  <c r="Y205" i="2"/>
  <c r="AQ205" i="2"/>
  <c r="Z206" i="2"/>
  <c r="AS206" i="2"/>
  <c r="Y211" i="2"/>
  <c r="AQ211" i="2"/>
  <c r="Z214" i="2"/>
  <c r="AS214" i="2"/>
  <c r="AQ236" i="2"/>
  <c r="I237" i="2"/>
  <c r="AS237" i="2" s="1"/>
  <c r="AV35" i="1"/>
  <c r="T36" i="1"/>
  <c r="U37" i="1"/>
  <c r="U49" i="1" s="1"/>
  <c r="AD49" i="1" s="1"/>
  <c r="AD51" i="1"/>
  <c r="AV46" i="2"/>
  <c r="AS53" i="2"/>
  <c r="Y55" i="2"/>
  <c r="AQ55" i="2"/>
  <c r="Y62" i="2"/>
  <c r="AQ62" i="2"/>
  <c r="Y63" i="2"/>
  <c r="AQ63" i="2"/>
  <c r="Y66" i="2"/>
  <c r="AQ66" i="2"/>
  <c r="Y67" i="2"/>
  <c r="AQ67" i="2"/>
  <c r="Y77" i="2"/>
  <c r="Y79" i="2"/>
  <c r="Y85" i="2"/>
  <c r="Y87" i="2"/>
  <c r="Y93" i="2"/>
  <c r="Y107" i="2"/>
  <c r="AQ107" i="2"/>
  <c r="Y127" i="2"/>
  <c r="AQ127" i="2"/>
  <c r="Y129" i="2"/>
  <c r="AQ129" i="2"/>
  <c r="Y150" i="2"/>
  <c r="AQ150" i="2"/>
  <c r="Y182" i="2"/>
  <c r="AQ182" i="2"/>
  <c r="Y187" i="2"/>
  <c r="AQ187" i="2"/>
  <c r="Z194" i="2"/>
  <c r="AS194" i="2"/>
  <c r="Y203" i="2"/>
  <c r="AQ203" i="2"/>
  <c r="Z210" i="2"/>
  <c r="AS210" i="2"/>
  <c r="AC20" i="1"/>
  <c r="AE20" i="1" s="1"/>
  <c r="AG20" i="1" s="1"/>
  <c r="AI20" i="1" s="1"/>
  <c r="AJ20" i="1" s="1"/>
  <c r="AV20" i="1"/>
  <c r="AD22" i="1"/>
  <c r="AC25" i="1"/>
  <c r="AC26" i="1"/>
  <c r="AV28" i="1"/>
  <c r="T38" i="1"/>
  <c r="T50" i="1" s="1"/>
  <c r="AC50" i="1" s="1"/>
  <c r="AC39" i="1"/>
  <c r="AW43" i="1"/>
  <c r="AD47" i="1"/>
  <c r="AO50" i="1"/>
  <c r="AO62" i="1" s="1"/>
  <c r="K21" i="2"/>
  <c r="K27" i="2"/>
  <c r="AV52" i="2"/>
  <c r="Z65" i="2"/>
  <c r="AS65" i="2"/>
  <c r="Z69" i="2"/>
  <c r="AS69" i="2"/>
  <c r="Y78" i="2"/>
  <c r="AQ78" i="2"/>
  <c r="Y86" i="2"/>
  <c r="AQ86" i="2"/>
  <c r="Y94" i="2"/>
  <c r="AQ94" i="2"/>
  <c r="Z97" i="2"/>
  <c r="AS97" i="2"/>
  <c r="Y118" i="2"/>
  <c r="Y135" i="2"/>
  <c r="AQ135" i="2"/>
  <c r="Y143" i="2"/>
  <c r="AQ143" i="2"/>
  <c r="Z181" i="2"/>
  <c r="AS181" i="2"/>
  <c r="Y190" i="2"/>
  <c r="AS193" i="2"/>
  <c r="Z193" i="2"/>
  <c r="Z198" i="2"/>
  <c r="AS198" i="2"/>
  <c r="Y207" i="2"/>
  <c r="AQ207" i="2"/>
  <c r="Y208" i="2"/>
  <c r="AQ208" i="2"/>
  <c r="I236" i="2"/>
  <c r="AS236" i="2" s="1"/>
  <c r="AQ235" i="2"/>
  <c r="AD17" i="1"/>
  <c r="AE17" i="1" s="1"/>
  <c r="AG17" i="1" s="1"/>
  <c r="AI17" i="1" s="1"/>
  <c r="AJ17" i="1" s="1"/>
  <c r="AW18" i="1"/>
  <c r="AX18" i="1" s="1"/>
  <c r="AZ18" i="1" s="1"/>
  <c r="AD19" i="1"/>
  <c r="AE19" i="1" s="1"/>
  <c r="AG19" i="1" s="1"/>
  <c r="AI19" i="1" s="1"/>
  <c r="AJ19" i="1" s="1"/>
  <c r="AW20" i="1"/>
  <c r="AC22" i="1"/>
  <c r="AE22" i="1" s="1"/>
  <c r="AG22" i="1" s="1"/>
  <c r="AI22" i="1" s="1"/>
  <c r="AJ22" i="1" s="1"/>
  <c r="AV22" i="1"/>
  <c r="AD24" i="1"/>
  <c r="AE24" i="1" s="1"/>
  <c r="AG24" i="1" s="1"/>
  <c r="AI24" i="1" s="1"/>
  <c r="AJ24" i="1" s="1"/>
  <c r="AW26" i="1"/>
  <c r="AD27" i="1"/>
  <c r="AE27" i="1" s="1"/>
  <c r="AG27" i="1" s="1"/>
  <c r="AI27" i="1" s="1"/>
  <c r="AJ27" i="1" s="1"/>
  <c r="AW28" i="1"/>
  <c r="U29" i="1"/>
  <c r="U41" i="1" s="1"/>
  <c r="U53" i="1" s="1"/>
  <c r="U65" i="1" s="1"/>
  <c r="AD65" i="1" s="1"/>
  <c r="AC30" i="1"/>
  <c r="U33" i="1"/>
  <c r="AD33" i="1" s="1"/>
  <c r="AD39" i="1"/>
  <c r="AW48" i="1"/>
  <c r="AN49" i="1"/>
  <c r="AV49" i="1" s="1"/>
  <c r="AW72" i="1"/>
  <c r="K19" i="2"/>
  <c r="M21" i="2"/>
  <c r="K25" i="2"/>
  <c r="M27" i="2"/>
  <c r="AV42" i="2"/>
  <c r="AQ45" i="2"/>
  <c r="AV50" i="2"/>
  <c r="Z54" i="2"/>
  <c r="AS54" i="2"/>
  <c r="Y59" i="2"/>
  <c r="AQ59" i="2"/>
  <c r="AV61" i="2"/>
  <c r="Z106" i="2"/>
  <c r="AS106" i="2"/>
  <c r="Y119" i="2"/>
  <c r="AQ119" i="2"/>
  <c r="Z126" i="2"/>
  <c r="AS126" i="2"/>
  <c r="Y133" i="2"/>
  <c r="AQ133" i="2"/>
  <c r="Y141" i="2"/>
  <c r="AQ141" i="2"/>
  <c r="Z149" i="2"/>
  <c r="AS149" i="2"/>
  <c r="Y160" i="2"/>
  <c r="AQ160" i="2"/>
  <c r="Y162" i="2"/>
  <c r="AQ162" i="2"/>
  <c r="Z172" i="2"/>
  <c r="AS173" i="2"/>
  <c r="AS180" i="2"/>
  <c r="Z180" i="2"/>
  <c r="Y195" i="2"/>
  <c r="AQ195" i="2"/>
  <c r="AS199" i="2"/>
  <c r="Y201" i="2"/>
  <c r="AQ201" i="2"/>
  <c r="Z202" i="2"/>
  <c r="AS202" i="2"/>
  <c r="Y215" i="2"/>
  <c r="AQ215" i="2"/>
  <c r="Y216" i="2"/>
  <c r="AQ216" i="2"/>
  <c r="AS222" i="2"/>
  <c r="Z222" i="2"/>
  <c r="Z223" i="2"/>
  <c r="AS223" i="2"/>
  <c r="AV54" i="2"/>
  <c r="AV56" i="2"/>
  <c r="AV57" i="2"/>
  <c r="AS61" i="2"/>
  <c r="Z68" i="2"/>
  <c r="Z82" i="2"/>
  <c r="Z90" i="2"/>
  <c r="Y95" i="2"/>
  <c r="AS102" i="2"/>
  <c r="Y114" i="2"/>
  <c r="AS114" i="2"/>
  <c r="BL122" i="2"/>
  <c r="Z144" i="2"/>
  <c r="Y145" i="2"/>
  <c r="AS145" i="2"/>
  <c r="Y165" i="2"/>
  <c r="AS165" i="2"/>
  <c r="Y169" i="2"/>
  <c r="AS169" i="2"/>
  <c r="Y175" i="2"/>
  <c r="BL190" i="2"/>
  <c r="AS213" i="2"/>
  <c r="Y218" i="2"/>
  <c r="AV62" i="2"/>
  <c r="Y69" i="2"/>
  <c r="Y76" i="2"/>
  <c r="Y84" i="2"/>
  <c r="BL89" i="2"/>
  <c r="Y92" i="2"/>
  <c r="Y106" i="2"/>
  <c r="Y112" i="2"/>
  <c r="Y126" i="2"/>
  <c r="Y155" i="2"/>
  <c r="Y167" i="2"/>
  <c r="Y194" i="2"/>
  <c r="BL61" i="2"/>
  <c r="BL65" i="2"/>
  <c r="BL214" i="2"/>
  <c r="BL57" i="2"/>
  <c r="BL210" i="2"/>
  <c r="U313" i="3"/>
  <c r="U317" i="3"/>
  <c r="AO57" i="2"/>
  <c r="E69" i="2"/>
  <c r="V57" i="2"/>
  <c r="M57" i="2"/>
  <c r="E63" i="2"/>
  <c r="M63" i="2" s="1"/>
  <c r="AO51" i="2"/>
  <c r="M51" i="2"/>
  <c r="V51" i="2"/>
  <c r="AD51" i="2" s="1"/>
  <c r="E55" i="2"/>
  <c r="M55" i="2" s="1"/>
  <c r="AO43" i="2"/>
  <c r="AW43" i="2" s="1"/>
  <c r="V43" i="2"/>
  <c r="AD43" i="2" s="1"/>
  <c r="M43" i="2"/>
  <c r="C48" i="2"/>
  <c r="K48" i="2" s="1"/>
  <c r="AM36" i="2"/>
  <c r="AU36" i="2" s="1"/>
  <c r="AX36" i="2" s="1"/>
  <c r="U36" i="2"/>
  <c r="AC36" i="2" s="1"/>
  <c r="AF36" i="2" s="1"/>
  <c r="K36" i="2"/>
  <c r="E59" i="2"/>
  <c r="M59" i="2" s="1"/>
  <c r="AO47" i="2"/>
  <c r="M47" i="2"/>
  <c r="V47" i="2"/>
  <c r="AD47" i="2" s="1"/>
  <c r="AM22" i="2"/>
  <c r="AU22" i="2" s="1"/>
  <c r="AX22" i="2" s="1"/>
  <c r="U22" i="2"/>
  <c r="AC22" i="2" s="1"/>
  <c r="AF22" i="2" s="1"/>
  <c r="K22" i="2"/>
  <c r="BG41" i="2"/>
  <c r="AV82" i="2"/>
  <c r="AN94" i="2"/>
  <c r="BG51" i="2"/>
  <c r="AQ56" i="2"/>
  <c r="E73" i="2"/>
  <c r="AO61" i="2"/>
  <c r="BG68" i="2"/>
  <c r="BL71" i="2"/>
  <c r="Z78" i="2"/>
  <c r="AS83" i="2"/>
  <c r="Z83" i="2"/>
  <c r="BG86" i="2"/>
  <c r="BL90" i="2"/>
  <c r="AQ96" i="2"/>
  <c r="Y96" i="2"/>
  <c r="BG98" i="2"/>
  <c r="BL99" i="2"/>
  <c r="AO41" i="2"/>
  <c r="V41" i="2"/>
  <c r="Y19" i="2"/>
  <c r="AM20" i="2"/>
  <c r="AU20" i="2" s="1"/>
  <c r="AX20" i="2" s="1"/>
  <c r="U20" i="2"/>
  <c r="AC20" i="2" s="1"/>
  <c r="AF20" i="2" s="1"/>
  <c r="K20" i="2"/>
  <c r="E46" i="2"/>
  <c r="M34" i="2"/>
  <c r="AO49" i="2"/>
  <c r="V49" i="2"/>
  <c r="Y27" i="2"/>
  <c r="AM28" i="2"/>
  <c r="AU28" i="2" s="1"/>
  <c r="AX28" i="2" s="1"/>
  <c r="U28" i="2"/>
  <c r="AC28" i="2" s="1"/>
  <c r="AF28" i="2" s="1"/>
  <c r="K28" i="2"/>
  <c r="K40" i="2"/>
  <c r="AS41" i="2"/>
  <c r="M41" i="2"/>
  <c r="Z41" i="2"/>
  <c r="AD41" i="2" s="1"/>
  <c r="BK247" i="2"/>
  <c r="BL41" i="2"/>
  <c r="AN80" i="2"/>
  <c r="AV68" i="2"/>
  <c r="BG45" i="2"/>
  <c r="BL46" i="2"/>
  <c r="AV74" i="2"/>
  <c r="AN86" i="2"/>
  <c r="AN98" i="2" s="1"/>
  <c r="AN63" i="2"/>
  <c r="AV51" i="2"/>
  <c r="M53" i="2"/>
  <c r="BG55" i="2"/>
  <c r="AS59" i="2"/>
  <c r="Z59" i="2"/>
  <c r="AS63" i="2"/>
  <c r="Z63" i="2"/>
  <c r="AS67" i="2"/>
  <c r="Z67" i="2"/>
  <c r="Z70" i="2"/>
  <c r="AS75" i="2"/>
  <c r="Z75" i="2"/>
  <c r="AV78" i="2"/>
  <c r="BG78" i="2"/>
  <c r="BG81" i="2"/>
  <c r="AQ88" i="2"/>
  <c r="Y88" i="2"/>
  <c r="BG90" i="2"/>
  <c r="BG92" i="2"/>
  <c r="BL95" i="2"/>
  <c r="BL103" i="2"/>
  <c r="AN59" i="2"/>
  <c r="AV47" i="2"/>
  <c r="AQ52" i="2"/>
  <c r="Y17" i="2"/>
  <c r="AM18" i="2"/>
  <c r="AU18" i="2" s="1"/>
  <c r="AX18" i="2" s="1"/>
  <c r="U18" i="2"/>
  <c r="AC18" i="2" s="1"/>
  <c r="AF18" i="2" s="1"/>
  <c r="K18" i="2"/>
  <c r="E44" i="2"/>
  <c r="M44" i="2" s="1"/>
  <c r="M32" i="2"/>
  <c r="Y25" i="2"/>
  <c r="AM26" i="2"/>
  <c r="AU26" i="2" s="1"/>
  <c r="AX26" i="2" s="1"/>
  <c r="U26" i="2"/>
  <c r="AC26" i="2" s="1"/>
  <c r="AF26" i="2" s="1"/>
  <c r="K26" i="2"/>
  <c r="E52" i="2"/>
  <c r="M52" i="2" s="1"/>
  <c r="M40" i="2"/>
  <c r="Y29" i="2"/>
  <c r="C30" i="2"/>
  <c r="Y31" i="2"/>
  <c r="C44" i="2"/>
  <c r="AM32" i="2"/>
  <c r="AU32" i="2" s="1"/>
  <c r="AX32" i="2" s="1"/>
  <c r="U32" i="2"/>
  <c r="AC32" i="2" s="1"/>
  <c r="AF32" i="2" s="1"/>
  <c r="Y33" i="2"/>
  <c r="C34" i="2"/>
  <c r="Y35" i="2"/>
  <c r="Y37" i="2"/>
  <c r="C38" i="2"/>
  <c r="Y39" i="2"/>
  <c r="U40" i="2"/>
  <c r="AC40" i="2" s="1"/>
  <c r="AF40" i="2" s="1"/>
  <c r="BG42" i="2"/>
  <c r="BG43" i="2"/>
  <c r="K44" i="2"/>
  <c r="AQ44" i="2"/>
  <c r="AS45" i="2"/>
  <c r="M45" i="2"/>
  <c r="Z45" i="2"/>
  <c r="AN84" i="2"/>
  <c r="AV72" i="2"/>
  <c r="BG49" i="2"/>
  <c r="BL50" i="2"/>
  <c r="Y52" i="2"/>
  <c r="BG54" i="2"/>
  <c r="Y56" i="2"/>
  <c r="BL58" i="2"/>
  <c r="AQ60" i="2"/>
  <c r="AV60" i="2"/>
  <c r="BL60" i="2"/>
  <c r="V61" i="2"/>
  <c r="AD61" i="2" s="1"/>
  <c r="AN121" i="2"/>
  <c r="AV109" i="2"/>
  <c r="BL62" i="2"/>
  <c r="AQ64" i="2"/>
  <c r="BL64" i="2"/>
  <c r="AN65" i="2"/>
  <c r="AN77" i="2" s="1"/>
  <c r="AN89" i="2" s="1"/>
  <c r="AN101" i="2" s="1"/>
  <c r="AN113" i="2" s="1"/>
  <c r="BL66" i="2"/>
  <c r="AV70" i="2"/>
  <c r="BG70" i="2"/>
  <c r="BG73" i="2"/>
  <c r="AS78" i="2"/>
  <c r="AQ80" i="2"/>
  <c r="Y80" i="2"/>
  <c r="BG82" i="2"/>
  <c r="BG84" i="2"/>
  <c r="BL87" i="2"/>
  <c r="Z94" i="2"/>
  <c r="AS116" i="2"/>
  <c r="Z116" i="2"/>
  <c r="Y21" i="2"/>
  <c r="E48" i="2"/>
  <c r="M48" i="2" s="1"/>
  <c r="M36" i="2"/>
  <c r="E42" i="2"/>
  <c r="M30" i="2"/>
  <c r="AO45" i="2"/>
  <c r="V45" i="2"/>
  <c r="Y23" i="2"/>
  <c r="AM24" i="2"/>
  <c r="AU24" i="2" s="1"/>
  <c r="AX24" i="2" s="1"/>
  <c r="U24" i="2"/>
  <c r="AC24" i="2" s="1"/>
  <c r="AF24" i="2" s="1"/>
  <c r="K24" i="2"/>
  <c r="E50" i="2"/>
  <c r="M38" i="2"/>
  <c r="M31" i="2"/>
  <c r="M33" i="2"/>
  <c r="M35" i="2"/>
  <c r="M39" i="2"/>
  <c r="AN102" i="2"/>
  <c r="AV90" i="2"/>
  <c r="AN55" i="2"/>
  <c r="AV43" i="2"/>
  <c r="BG47" i="2"/>
  <c r="AQ48" i="2"/>
  <c r="AS49" i="2"/>
  <c r="M49" i="2"/>
  <c r="Z49" i="2"/>
  <c r="AN76" i="2"/>
  <c r="AV64" i="2"/>
  <c r="BG53" i="2"/>
  <c r="AS55" i="2"/>
  <c r="Z55" i="2"/>
  <c r="AN117" i="2"/>
  <c r="AV105" i="2"/>
  <c r="AV58" i="2"/>
  <c r="BG59" i="2"/>
  <c r="M61" i="2"/>
  <c r="BG63" i="2"/>
  <c r="AV66" i="2"/>
  <c r="AQ72" i="2"/>
  <c r="Y72" i="2"/>
  <c r="BG74" i="2"/>
  <c r="BG76" i="2"/>
  <c r="BL79" i="2"/>
  <c r="Z86" i="2"/>
  <c r="AS91" i="2"/>
  <c r="Z91" i="2"/>
  <c r="BG94" i="2"/>
  <c r="BG97" i="2"/>
  <c r="BG100" i="2"/>
  <c r="AQ105" i="2"/>
  <c r="Y105" i="2"/>
  <c r="BL140" i="2"/>
  <c r="BG145" i="2"/>
  <c r="M18" i="2"/>
  <c r="M20" i="2"/>
  <c r="M22" i="2"/>
  <c r="M24" i="2"/>
  <c r="M26" i="2"/>
  <c r="M28" i="2"/>
  <c r="Y43" i="2"/>
  <c r="Z44" i="2"/>
  <c r="Y47" i="2"/>
  <c r="Z48" i="2"/>
  <c r="Y51" i="2"/>
  <c r="Z52" i="2"/>
  <c r="Y53" i="2"/>
  <c r="Z56" i="2"/>
  <c r="Y57" i="2"/>
  <c r="AS58" i="2"/>
  <c r="Y61" i="2"/>
  <c r="AS62" i="2"/>
  <c r="Y65" i="2"/>
  <c r="AS66" i="2"/>
  <c r="BG69" i="2"/>
  <c r="AS72" i="2"/>
  <c r="AV73" i="2"/>
  <c r="BG77" i="2"/>
  <c r="AS80" i="2"/>
  <c r="AV81" i="2"/>
  <c r="BG85" i="2"/>
  <c r="AS88" i="2"/>
  <c r="BG93" i="2"/>
  <c r="AS96" i="2"/>
  <c r="Z98" i="2"/>
  <c r="BL102" i="2"/>
  <c r="BG106" i="2"/>
  <c r="BG109" i="2"/>
  <c r="BG110" i="2"/>
  <c r="AQ113" i="2"/>
  <c r="Y113" i="2"/>
  <c r="AS124" i="2"/>
  <c r="Z124" i="2"/>
  <c r="BL128" i="2"/>
  <c r="BG133" i="2"/>
  <c r="C29" i="2"/>
  <c r="K29" i="2" s="1"/>
  <c r="C31" i="2"/>
  <c r="K31" i="2" s="1"/>
  <c r="C33" i="2"/>
  <c r="C35" i="2"/>
  <c r="K35" i="2" s="1"/>
  <c r="C37" i="2"/>
  <c r="C39" i="2"/>
  <c r="K39" i="2" s="1"/>
  <c r="Y42" i="2"/>
  <c r="AQ43" i="2"/>
  <c r="BG44" i="2"/>
  <c r="Y46" i="2"/>
  <c r="AQ47" i="2"/>
  <c r="BG48" i="2"/>
  <c r="Y50" i="2"/>
  <c r="AQ51" i="2"/>
  <c r="BG52" i="2"/>
  <c r="AQ53" i="2"/>
  <c r="BK248" i="2"/>
  <c r="Y54" i="2"/>
  <c r="BG56" i="2"/>
  <c r="Y58" i="2"/>
  <c r="BK249" i="2"/>
  <c r="BL249" i="2" s="1"/>
  <c r="BG67" i="2"/>
  <c r="AS71" i="2"/>
  <c r="BG72" i="2"/>
  <c r="Y73" i="2"/>
  <c r="BG75" i="2"/>
  <c r="AS79" i="2"/>
  <c r="BG80" i="2"/>
  <c r="Y81" i="2"/>
  <c r="BG83" i="2"/>
  <c r="AS87" i="2"/>
  <c r="BG88" i="2"/>
  <c r="Y89" i="2"/>
  <c r="BG91" i="2"/>
  <c r="AS95" i="2"/>
  <c r="BG96" i="2"/>
  <c r="Y97" i="2"/>
  <c r="AQ99" i="2"/>
  <c r="Y99" i="2"/>
  <c r="AS100" i="2"/>
  <c r="Z100" i="2"/>
  <c r="AS104" i="2"/>
  <c r="Z104" i="2"/>
  <c r="BL104" i="2"/>
  <c r="BG107" i="2"/>
  <c r="Z111" i="2"/>
  <c r="BG114" i="2"/>
  <c r="BG117" i="2"/>
  <c r="BG118" i="2"/>
  <c r="AQ121" i="2"/>
  <c r="Y121" i="2"/>
  <c r="BL132" i="2"/>
  <c r="BG137" i="2"/>
  <c r="BG119" i="2"/>
  <c r="BL123" i="2"/>
  <c r="BG129" i="2"/>
  <c r="U17" i="2"/>
  <c r="U19" i="2"/>
  <c r="U21" i="2"/>
  <c r="U23" i="2"/>
  <c r="U25" i="2"/>
  <c r="U27" i="2"/>
  <c r="AV69" i="2"/>
  <c r="BL76" i="2"/>
  <c r="AV85" i="2"/>
  <c r="BL92" i="2"/>
  <c r="AV93" i="2"/>
  <c r="AV97" i="2"/>
  <c r="AQ101" i="2"/>
  <c r="AS108" i="2"/>
  <c r="Z108" i="2"/>
  <c r="BG111" i="2"/>
  <c r="BL115" i="2"/>
  <c r="Z119" i="2"/>
  <c r="BG125" i="2"/>
  <c r="BL126" i="2"/>
  <c r="BL136" i="2"/>
  <c r="BG141" i="2"/>
  <c r="BG144" i="2"/>
  <c r="AQ148" i="2"/>
  <c r="Y148" i="2"/>
  <c r="BK250" i="2"/>
  <c r="BK251" i="2"/>
  <c r="AS99" i="2"/>
  <c r="BK252" i="2"/>
  <c r="AS103" i="2"/>
  <c r="BK253" i="2"/>
  <c r="BK255" i="2"/>
  <c r="BL137" i="2"/>
  <c r="Z146" i="2"/>
  <c r="BG149" i="2"/>
  <c r="BG152" i="2"/>
  <c r="BG153" i="2"/>
  <c r="AQ156" i="2"/>
  <c r="Y156" i="2"/>
  <c r="BL157" i="2"/>
  <c r="BL159" i="2"/>
  <c r="Z166" i="2"/>
  <c r="AS166" i="2"/>
  <c r="BG101" i="2"/>
  <c r="Y103" i="2"/>
  <c r="BG105" i="2"/>
  <c r="AS107" i="2"/>
  <c r="AS112" i="2"/>
  <c r="BG113" i="2"/>
  <c r="AS115" i="2"/>
  <c r="AS120" i="2"/>
  <c r="BG121" i="2"/>
  <c r="AS123" i="2"/>
  <c r="G811" i="2"/>
  <c r="O811" i="2"/>
  <c r="AS129" i="2"/>
  <c r="Z129" i="2"/>
  <c r="AS133" i="2"/>
  <c r="Z133" i="2"/>
  <c r="AS137" i="2"/>
  <c r="Z137" i="2"/>
  <c r="AS141" i="2"/>
  <c r="Z141" i="2"/>
  <c r="AS143" i="2"/>
  <c r="Z143" i="2"/>
  <c r="BG146" i="2"/>
  <c r="BG150" i="2"/>
  <c r="Z154" i="2"/>
  <c r="BL169" i="2"/>
  <c r="BG172" i="2"/>
  <c r="AQ176" i="2"/>
  <c r="Y176" i="2"/>
  <c r="Y109" i="2"/>
  <c r="Y117" i="2"/>
  <c r="BL117" i="2"/>
  <c r="Y125" i="2"/>
  <c r="BK254" i="2"/>
  <c r="BL125" i="2"/>
  <c r="BG127" i="2"/>
  <c r="AQ130" i="2"/>
  <c r="BG131" i="2"/>
  <c r="AQ134" i="2"/>
  <c r="BG135" i="2"/>
  <c r="O812" i="2"/>
  <c r="AQ138" i="2"/>
  <c r="BG139" i="2"/>
  <c r="AQ142" i="2"/>
  <c r="AS151" i="2"/>
  <c r="Z151" i="2"/>
  <c r="BG154" i="2"/>
  <c r="BL155" i="2"/>
  <c r="BL163" i="2"/>
  <c r="BG173" i="2"/>
  <c r="AS184" i="2"/>
  <c r="Z184" i="2"/>
  <c r="AS128" i="2"/>
  <c r="AS132" i="2"/>
  <c r="AS136" i="2"/>
  <c r="AS140" i="2"/>
  <c r="AS160" i="2"/>
  <c r="Z160" i="2"/>
  <c r="AS164" i="2"/>
  <c r="Z164" i="2"/>
  <c r="BG166" i="2"/>
  <c r="BL167" i="2"/>
  <c r="BG170" i="2"/>
  <c r="Z174" i="2"/>
  <c r="AQ181" i="2"/>
  <c r="Y181" i="2"/>
  <c r="Y128" i="2"/>
  <c r="BG130" i="2"/>
  <c r="Y132" i="2"/>
  <c r="BG134" i="2"/>
  <c r="Y136" i="2"/>
  <c r="BG138" i="2"/>
  <c r="Y140" i="2"/>
  <c r="BG142" i="2"/>
  <c r="AS147" i="2"/>
  <c r="BG148" i="2"/>
  <c r="AS150" i="2"/>
  <c r="AS155" i="2"/>
  <c r="BG156" i="2"/>
  <c r="G814" i="2"/>
  <c r="AQ161" i="2"/>
  <c r="AS171" i="2"/>
  <c r="Z171" i="2"/>
  <c r="BG174" i="2"/>
  <c r="G812" i="2"/>
  <c r="Y137" i="2"/>
  <c r="Y144" i="2"/>
  <c r="G813" i="2"/>
  <c r="AQ149" i="2"/>
  <c r="Y152" i="2"/>
  <c r="Y157" i="2"/>
  <c r="BG160" i="2"/>
  <c r="BG164" i="2"/>
  <c r="BG165" i="2"/>
  <c r="AQ168" i="2"/>
  <c r="Y168" i="2"/>
  <c r="O813" i="2"/>
  <c r="BK256" i="2"/>
  <c r="AS159" i="2"/>
  <c r="O814" i="2"/>
  <c r="BK257" i="2"/>
  <c r="AS163" i="2"/>
  <c r="G815" i="2"/>
  <c r="AQ173" i="2"/>
  <c r="BG177" i="2"/>
  <c r="AQ180" i="2"/>
  <c r="Y180" i="2"/>
  <c r="BG180" i="2"/>
  <c r="BL181" i="2"/>
  <c r="BG187" i="2"/>
  <c r="BL191" i="2"/>
  <c r="BL196" i="2"/>
  <c r="BG201" i="2"/>
  <c r="Y159" i="2"/>
  <c r="BG161" i="2"/>
  <c r="Y163" i="2"/>
  <c r="AS167" i="2"/>
  <c r="BG168" i="2"/>
  <c r="AS170" i="2"/>
  <c r="AS175" i="2"/>
  <c r="BG176" i="2"/>
  <c r="AS179" i="2"/>
  <c r="AS182" i="2"/>
  <c r="Z182" i="2"/>
  <c r="Y172" i="2"/>
  <c r="AS178" i="2"/>
  <c r="BG178" i="2"/>
  <c r="AS195" i="2"/>
  <c r="Z195" i="2"/>
  <c r="BG183" i="2"/>
  <c r="Z187" i="2"/>
  <c r="BG193" i="2"/>
  <c r="BG194" i="2"/>
  <c r="BG197" i="2"/>
  <c r="AS187" i="2"/>
  <c r="AS192" i="2"/>
  <c r="Z192" i="2"/>
  <c r="BL200" i="2"/>
  <c r="BG205" i="2"/>
  <c r="BG185" i="2"/>
  <c r="BG186" i="2"/>
  <c r="AQ189" i="2"/>
  <c r="Y189" i="2"/>
  <c r="BL204" i="2"/>
  <c r="O815" i="2"/>
  <c r="BK258" i="2"/>
  <c r="AS183" i="2"/>
  <c r="BL195" i="2"/>
  <c r="BK260" i="2"/>
  <c r="BG207" i="2"/>
  <c r="BG208" i="2"/>
  <c r="BL211" i="2"/>
  <c r="BL216" i="2"/>
  <c r="BG217" i="2"/>
  <c r="BL219" i="2"/>
  <c r="Y183" i="2"/>
  <c r="G816" i="2"/>
  <c r="O816" i="2"/>
  <c r="AS188" i="2"/>
  <c r="BG189" i="2"/>
  <c r="AS191" i="2"/>
  <c r="AS197" i="2"/>
  <c r="Z197" i="2"/>
  <c r="AS201" i="2"/>
  <c r="Z201" i="2"/>
  <c r="AS205" i="2"/>
  <c r="Z205" i="2"/>
  <c r="BL215" i="2"/>
  <c r="BL225" i="2"/>
  <c r="Y185" i="2"/>
  <c r="BK259" i="2"/>
  <c r="Y193" i="2"/>
  <c r="O817" i="2"/>
  <c r="AQ198" i="2"/>
  <c r="BG199" i="2"/>
  <c r="AQ202" i="2"/>
  <c r="BG203" i="2"/>
  <c r="AQ206" i="2"/>
  <c r="AS196" i="2"/>
  <c r="AS200" i="2"/>
  <c r="AS204" i="2"/>
  <c r="AS212" i="2"/>
  <c r="Z212" i="2"/>
  <c r="AS216" i="2"/>
  <c r="Z216" i="2"/>
  <c r="BG221" i="2"/>
  <c r="Y196" i="2"/>
  <c r="BG198" i="2"/>
  <c r="Y200" i="2"/>
  <c r="BG202" i="2"/>
  <c r="Y204" i="2"/>
  <c r="BG206" i="2"/>
  <c r="AS208" i="2"/>
  <c r="Z208" i="2"/>
  <c r="AQ213" i="2"/>
  <c r="BL213" i="2"/>
  <c r="Z218" i="2"/>
  <c r="AS218" i="2"/>
  <c r="G817" i="2"/>
  <c r="Y197" i="2"/>
  <c r="G818" i="2"/>
  <c r="AQ209" i="2"/>
  <c r="BG212" i="2"/>
  <c r="Y217" i="2"/>
  <c r="AQ217" i="2"/>
  <c r="BL217" i="2"/>
  <c r="AQ223" i="2"/>
  <c r="Y223" i="2"/>
  <c r="O818" i="2"/>
  <c r="Z209" i="2"/>
  <c r="BK261" i="2"/>
  <c r="Y210" i="2"/>
  <c r="AS211" i="2"/>
  <c r="Y214" i="2"/>
  <c r="AS215" i="2"/>
  <c r="AS217" i="2"/>
  <c r="BG218" i="2"/>
  <c r="Y219" i="2"/>
  <c r="AS220" i="2"/>
  <c r="AS226" i="2"/>
  <c r="Z226" i="2"/>
  <c r="AS229" i="2"/>
  <c r="Z229" i="2"/>
  <c r="BL228" i="2"/>
  <c r="I232" i="2"/>
  <c r="AQ231" i="2"/>
  <c r="Y231" i="2"/>
  <c r="BL209" i="2"/>
  <c r="G819" i="2"/>
  <c r="O819" i="2"/>
  <c r="Y222" i="2"/>
  <c r="BG222" i="2"/>
  <c r="BG224" i="2"/>
  <c r="I228" i="2"/>
  <c r="AQ227" i="2"/>
  <c r="BG229" i="2"/>
  <c r="Z236" i="2"/>
  <c r="AS221" i="2"/>
  <c r="BG226" i="2"/>
  <c r="I230" i="2"/>
  <c r="Y229" i="2"/>
  <c r="AQ229" i="2"/>
  <c r="AS225" i="2"/>
  <c r="Y228" i="2"/>
  <c r="AQ228" i="2"/>
  <c r="BG230" i="2"/>
  <c r="BG232" i="2"/>
  <c r="BG223" i="2"/>
  <c r="Y225" i="2"/>
  <c r="BG227" i="2"/>
  <c r="Z231" i="2"/>
  <c r="AS231" i="2"/>
  <c r="BL231" i="2"/>
  <c r="BG237" i="2"/>
  <c r="Y230" i="2"/>
  <c r="Z233" i="2"/>
  <c r="BL233" i="2"/>
  <c r="I239" i="2"/>
  <c r="AQ238" i="2"/>
  <c r="BG239" i="2"/>
  <c r="I235" i="2"/>
  <c r="AQ234" i="2"/>
  <c r="BG234" i="2"/>
  <c r="BG236" i="2"/>
  <c r="BL237" i="2"/>
  <c r="G820" i="2"/>
  <c r="I234" i="2"/>
  <c r="Y233" i="2"/>
  <c r="BL235" i="2"/>
  <c r="Y235" i="2"/>
  <c r="I238" i="2"/>
  <c r="Y239" i="2"/>
  <c r="Y236" i="2"/>
  <c r="BG238" i="2"/>
  <c r="AQ239" i="2"/>
  <c r="BP37" i="1"/>
  <c r="T62" i="1"/>
  <c r="T74" i="1" s="1"/>
  <c r="T45" i="1"/>
  <c r="AC33" i="1"/>
  <c r="BP23" i="1"/>
  <c r="AO85" i="1"/>
  <c r="AW73" i="1"/>
  <c r="AW37" i="1"/>
  <c r="AV32" i="1"/>
  <c r="AN44" i="1"/>
  <c r="BP24" i="1"/>
  <c r="BP25" i="1"/>
  <c r="AN50" i="1"/>
  <c r="AN62" i="1" s="1"/>
  <c r="AV38" i="1"/>
  <c r="AX38" i="1" s="1"/>
  <c r="AZ38" i="1" s="1"/>
  <c r="BB38" i="1" s="1"/>
  <c r="BC38" i="1" s="1"/>
  <c r="AD43" i="1"/>
  <c r="U55" i="1"/>
  <c r="U67" i="1" s="1"/>
  <c r="BP17" i="1"/>
  <c r="AO71" i="1"/>
  <c r="AW59" i="1"/>
  <c r="AN45" i="1"/>
  <c r="AV33" i="1"/>
  <c r="AO51" i="1"/>
  <c r="AO63" i="1" s="1"/>
  <c r="AW39" i="1"/>
  <c r="BP42" i="1"/>
  <c r="BP84" i="1"/>
  <c r="AV139" i="1"/>
  <c r="AN151" i="1"/>
  <c r="AV19" i="1"/>
  <c r="T143" i="1"/>
  <c r="AC131" i="1"/>
  <c r="U144" i="1"/>
  <c r="AD132" i="1"/>
  <c r="AV26" i="1"/>
  <c r="AN147" i="1"/>
  <c r="AV135" i="1"/>
  <c r="M31" i="1"/>
  <c r="O31" i="1" s="1"/>
  <c r="P31" i="1" s="1"/>
  <c r="T61" i="1"/>
  <c r="AC49" i="1"/>
  <c r="AW45" i="1"/>
  <c r="AV52" i="1"/>
  <c r="U75" i="1"/>
  <c r="AD63" i="1"/>
  <c r="AW64" i="1"/>
  <c r="AX64" i="1" s="1"/>
  <c r="AZ64" i="1" s="1"/>
  <c r="M71" i="1"/>
  <c r="BP73" i="1"/>
  <c r="AV79" i="1"/>
  <c r="AC83" i="1"/>
  <c r="BP86" i="1"/>
  <c r="BP142" i="1"/>
  <c r="AC21" i="1"/>
  <c r="AN96" i="1"/>
  <c r="AV84" i="1"/>
  <c r="AV24" i="1"/>
  <c r="AV25" i="1"/>
  <c r="AW27" i="1"/>
  <c r="T88" i="1"/>
  <c r="AC76" i="1"/>
  <c r="BK30" i="1"/>
  <c r="AV31" i="1"/>
  <c r="BP31" i="1"/>
  <c r="T32" i="1"/>
  <c r="T44" i="1" s="1"/>
  <c r="T56" i="1" s="1"/>
  <c r="BK33" i="1"/>
  <c r="AW35" i="1"/>
  <c r="AC38" i="1"/>
  <c r="O41" i="1"/>
  <c r="P41" i="1" s="1"/>
  <c r="AO41" i="1"/>
  <c r="U46" i="1"/>
  <c r="AW52" i="1"/>
  <c r="M56" i="1"/>
  <c r="O56" i="1" s="1"/>
  <c r="P56" i="1" s="1"/>
  <c r="BK58" i="1"/>
  <c r="AW61" i="1"/>
  <c r="AV67" i="1"/>
  <c r="M69" i="1"/>
  <c r="O71" i="1"/>
  <c r="P71" i="1" s="1"/>
  <c r="O78" i="1"/>
  <c r="P78" i="1" s="1"/>
  <c r="AW88" i="1"/>
  <c r="AC29" i="1"/>
  <c r="T41" i="1"/>
  <c r="AV21" i="1"/>
  <c r="AW23" i="1"/>
  <c r="U77" i="1"/>
  <c r="U89" i="1" s="1"/>
  <c r="AN29" i="1"/>
  <c r="AD42" i="1"/>
  <c r="U54" i="1"/>
  <c r="AN30" i="1"/>
  <c r="AN42" i="1" s="1"/>
  <c r="AD31" i="1"/>
  <c r="AW31" i="1"/>
  <c r="BK31" i="1"/>
  <c r="AD32" i="1"/>
  <c r="BK32" i="1"/>
  <c r="BP33" i="1"/>
  <c r="T34" i="1"/>
  <c r="T46" i="1" s="1"/>
  <c r="T58" i="1" s="1"/>
  <c r="T70" i="1" s="1"/>
  <c r="AV34" i="1"/>
  <c r="AD35" i="1"/>
  <c r="AW36" i="1"/>
  <c r="AX36" i="1" s="1"/>
  <c r="AZ36" i="1" s="1"/>
  <c r="BK38" i="1"/>
  <c r="BP39" i="1"/>
  <c r="AD40" i="1"/>
  <c r="BP43" i="1"/>
  <c r="BK46" i="1"/>
  <c r="AW47" i="1"/>
  <c r="BP48" i="1"/>
  <c r="BK51" i="1"/>
  <c r="BP56" i="1"/>
  <c r="AO58" i="1"/>
  <c r="AC59" i="1"/>
  <c r="BK73" i="1"/>
  <c r="AN76" i="1"/>
  <c r="BK81" i="1"/>
  <c r="O83" i="1"/>
  <c r="P83" i="1" s="1"/>
  <c r="M99" i="1"/>
  <c r="O99" i="1" s="1"/>
  <c r="P99" i="1" s="1"/>
  <c r="O103" i="1"/>
  <c r="P103" i="1" s="1"/>
  <c r="BK105" i="1"/>
  <c r="M109" i="1"/>
  <c r="O109" i="1" s="1"/>
  <c r="P109" i="1" s="1"/>
  <c r="BK118" i="1"/>
  <c r="AW140" i="1"/>
  <c r="AO152" i="1"/>
  <c r="AO69" i="1"/>
  <c r="AO81" i="1" s="1"/>
  <c r="AO93" i="1" s="1"/>
  <c r="AW57" i="1"/>
  <c r="AW21" i="1"/>
  <c r="BK21" i="1"/>
  <c r="AC23" i="1"/>
  <c r="AV27" i="1"/>
  <c r="AO148" i="1"/>
  <c r="AW136" i="1"/>
  <c r="AW32" i="1"/>
  <c r="AW33" i="1"/>
  <c r="AC37" i="1"/>
  <c r="M43" i="1"/>
  <c r="BP53" i="1"/>
  <c r="M72" i="1"/>
  <c r="O72" i="1" s="1"/>
  <c r="P72" i="1" s="1"/>
  <c r="M84" i="1"/>
  <c r="O84" i="1" s="1"/>
  <c r="P84" i="1" s="1"/>
  <c r="M108" i="1"/>
  <c r="O108" i="1" s="1"/>
  <c r="P108" i="1" s="1"/>
  <c r="BP121" i="1"/>
  <c r="M127" i="1"/>
  <c r="BP150" i="1"/>
  <c r="BP211" i="1"/>
  <c r="AW55" i="1"/>
  <c r="AO67" i="1"/>
  <c r="AO79" i="1" s="1"/>
  <c r="AO91" i="1" s="1"/>
  <c r="AW19" i="1"/>
  <c r="BK19" i="1"/>
  <c r="AD59" i="1"/>
  <c r="U71" i="1"/>
  <c r="U83" i="1" s="1"/>
  <c r="U95" i="1" s="1"/>
  <c r="BK27" i="1"/>
  <c r="AC28" i="1"/>
  <c r="O29" i="1"/>
  <c r="P29" i="1" s="1"/>
  <c r="BK29" i="1"/>
  <c r="AC35" i="1"/>
  <c r="BK36" i="1"/>
  <c r="M37" i="1"/>
  <c r="O37" i="1" s="1"/>
  <c r="P37" i="1" s="1"/>
  <c r="M39" i="1"/>
  <c r="O39" i="1" s="1"/>
  <c r="P39" i="1" s="1"/>
  <c r="AV40" i="1"/>
  <c r="O43" i="1"/>
  <c r="P43" i="1" s="1"/>
  <c r="BK45" i="1"/>
  <c r="AV48" i="1"/>
  <c r="AX48" i="1" s="1"/>
  <c r="AZ48" i="1" s="1"/>
  <c r="BK48" i="1"/>
  <c r="M59" i="1"/>
  <c r="BK69" i="1"/>
  <c r="O87" i="1"/>
  <c r="P87" i="1" s="1"/>
  <c r="O91" i="1"/>
  <c r="P91" i="1" s="1"/>
  <c r="M92" i="1"/>
  <c r="O92" i="1" s="1"/>
  <c r="P92" i="1" s="1"/>
  <c r="BP94" i="1"/>
  <c r="BP108" i="1"/>
  <c r="BP129" i="1"/>
  <c r="BP147" i="1"/>
  <c r="BK155" i="1"/>
  <c r="AC54" i="1"/>
  <c r="T66" i="1"/>
  <c r="AC18" i="1"/>
  <c r="AC139" i="1"/>
  <c r="T151" i="1"/>
  <c r="AD140" i="1"/>
  <c r="U152" i="1"/>
  <c r="AN70" i="1"/>
  <c r="AN82" i="1" s="1"/>
  <c r="AN94" i="1" s="1"/>
  <c r="AV58" i="1"/>
  <c r="AN143" i="1"/>
  <c r="AV131" i="1"/>
  <c r="AV23" i="1"/>
  <c r="AW132" i="1"/>
  <c r="AO144" i="1"/>
  <c r="AW25" i="1"/>
  <c r="T147" i="1"/>
  <c r="AC135" i="1"/>
  <c r="U148" i="1"/>
  <c r="AD136" i="1"/>
  <c r="AD30" i="1"/>
  <c r="O34" i="1"/>
  <c r="P34" i="1" s="1"/>
  <c r="BK34" i="1"/>
  <c r="BK35" i="1"/>
  <c r="M36" i="1"/>
  <c r="O36" i="1" s="1"/>
  <c r="P36" i="1" s="1"/>
  <c r="AD38" i="1"/>
  <c r="M40" i="1"/>
  <c r="O40" i="1" s="1"/>
  <c r="P40" i="1" s="1"/>
  <c r="M44" i="1"/>
  <c r="O44" i="1" s="1"/>
  <c r="P44" i="1" s="1"/>
  <c r="AD44" i="1"/>
  <c r="O45" i="1"/>
  <c r="P45" i="1" s="1"/>
  <c r="BP45" i="1"/>
  <c r="AV47" i="1"/>
  <c r="BK47" i="1"/>
  <c r="BK50" i="1"/>
  <c r="AV55" i="1"/>
  <c r="BK56" i="1"/>
  <c r="U62" i="1"/>
  <c r="M63" i="1"/>
  <c r="O63" i="1" s="1"/>
  <c r="P63" i="1" s="1"/>
  <c r="AC71" i="1"/>
  <c r="BK78" i="1"/>
  <c r="AW92" i="1"/>
  <c r="BP107" i="1"/>
  <c r="AC127" i="1"/>
  <c r="M146" i="1"/>
  <c r="O146" i="1" s="1"/>
  <c r="P146" i="1" s="1"/>
  <c r="BP180" i="1"/>
  <c r="AD60" i="1"/>
  <c r="AD64" i="1"/>
  <c r="BK64" i="1"/>
  <c r="BP65" i="1"/>
  <c r="AW68" i="1"/>
  <c r="AV71" i="1"/>
  <c r="BK71" i="1"/>
  <c r="AD72" i="1"/>
  <c r="AV72" i="1"/>
  <c r="BK72" i="1"/>
  <c r="M75" i="1"/>
  <c r="O75" i="1" s="1"/>
  <c r="P75" i="1" s="1"/>
  <c r="AC75" i="1"/>
  <c r="M79" i="1"/>
  <c r="O79" i="1" s="1"/>
  <c r="P79" i="1" s="1"/>
  <c r="AW80" i="1"/>
  <c r="O81" i="1"/>
  <c r="P81" i="1" s="1"/>
  <c r="AV83" i="1"/>
  <c r="M87" i="1"/>
  <c r="AC87" i="1"/>
  <c r="M88" i="1"/>
  <c r="O88" i="1" s="1"/>
  <c r="P88" i="1" s="1"/>
  <c r="M91" i="1"/>
  <c r="AV91" i="1"/>
  <c r="O95" i="1"/>
  <c r="P95" i="1" s="1"/>
  <c r="BP95" i="1"/>
  <c r="AV103" i="1"/>
  <c r="BK115" i="1"/>
  <c r="BP116" i="1"/>
  <c r="BK119" i="1"/>
  <c r="AV123" i="1"/>
  <c r="M125" i="1"/>
  <c r="O125" i="1" s="1"/>
  <c r="P125" i="1" s="1"/>
  <c r="BK134" i="1"/>
  <c r="BK135" i="1"/>
  <c r="BP161" i="1"/>
  <c r="BK180" i="1"/>
  <c r="AV39" i="1"/>
  <c r="BK39" i="1"/>
  <c r="AW40" i="1"/>
  <c r="BK40" i="1"/>
  <c r="BK41" i="1"/>
  <c r="AC43" i="1"/>
  <c r="AE43" i="1" s="1"/>
  <c r="AG43" i="1" s="1"/>
  <c r="AI43" i="1" s="1"/>
  <c r="AJ43" i="1" s="1"/>
  <c r="M47" i="1"/>
  <c r="O47" i="1" s="1"/>
  <c r="P47" i="1" s="1"/>
  <c r="AD48" i="1"/>
  <c r="O49" i="1"/>
  <c r="P49" i="1" s="1"/>
  <c r="AW49" i="1"/>
  <c r="AV51" i="1"/>
  <c r="M55" i="1"/>
  <c r="O55" i="1" s="1"/>
  <c r="P55" i="1" s="1"/>
  <c r="AC55" i="1"/>
  <c r="BP55" i="1"/>
  <c r="AW56" i="1"/>
  <c r="BK57" i="1"/>
  <c r="O59" i="1"/>
  <c r="P59" i="1" s="1"/>
  <c r="BK62" i="1"/>
  <c r="AV63" i="1"/>
  <c r="BP63" i="1"/>
  <c r="BK65" i="1"/>
  <c r="AC67" i="1"/>
  <c r="AW67" i="1"/>
  <c r="BK68" i="1"/>
  <c r="BK70" i="1"/>
  <c r="M76" i="1"/>
  <c r="O76" i="1" s="1"/>
  <c r="P76" i="1" s="1"/>
  <c r="O77" i="1"/>
  <c r="P77" i="1" s="1"/>
  <c r="BK77" i="1"/>
  <c r="O82" i="1"/>
  <c r="P82" i="1" s="1"/>
  <c r="BK82" i="1"/>
  <c r="BK83" i="1"/>
  <c r="BK85" i="1"/>
  <c r="AV87" i="1"/>
  <c r="BK88" i="1"/>
  <c r="BP89" i="1"/>
  <c r="BK91" i="1"/>
  <c r="AC95" i="1"/>
  <c r="BK98" i="1"/>
  <c r="BK102" i="1"/>
  <c r="BK103" i="1"/>
  <c r="AC107" i="1"/>
  <c r="BK110" i="1"/>
  <c r="M112" i="1"/>
  <c r="O112" i="1" s="1"/>
  <c r="P112" i="1" s="1"/>
  <c r="AD112" i="1"/>
  <c r="BP113" i="1"/>
  <c r="BK114" i="1"/>
  <c r="AV115" i="1"/>
  <c r="AD116" i="1"/>
  <c r="AW120" i="1"/>
  <c r="BK120" i="1"/>
  <c r="BK124" i="1"/>
  <c r="BP127" i="1"/>
  <c r="AD128" i="1"/>
  <c r="BK131" i="1"/>
  <c r="BK132" i="1"/>
  <c r="M133" i="1"/>
  <c r="O133" i="1" s="1"/>
  <c r="P133" i="1" s="1"/>
  <c r="O140" i="1"/>
  <c r="P140" i="1" s="1"/>
  <c r="M165" i="1"/>
  <c r="O165" i="1" s="1"/>
  <c r="P165" i="1" s="1"/>
  <c r="BK18" i="1"/>
  <c r="BK20" i="1"/>
  <c r="BK22" i="1"/>
  <c r="AD23" i="1"/>
  <c r="BK24" i="1"/>
  <c r="BK26" i="1"/>
  <c r="BK28" i="1"/>
  <c r="AC31" i="1"/>
  <c r="M35" i="1"/>
  <c r="O35" i="1" s="1"/>
  <c r="P35" i="1" s="1"/>
  <c r="BP35" i="1"/>
  <c r="AD36" i="1"/>
  <c r="AV43" i="1"/>
  <c r="BK43" i="1"/>
  <c r="AW44" i="1"/>
  <c r="BK44" i="1"/>
  <c r="AC47" i="1"/>
  <c r="AC51" i="1"/>
  <c r="BK52" i="1"/>
  <c r="M53" i="1"/>
  <c r="O53" i="1" s="1"/>
  <c r="P53" i="1" s="1"/>
  <c r="BK54" i="1"/>
  <c r="BP59" i="1"/>
  <c r="M60" i="1"/>
  <c r="O60" i="1" s="1"/>
  <c r="P60" i="1" s="1"/>
  <c r="O61" i="1"/>
  <c r="P61" i="1" s="1"/>
  <c r="BK61" i="1"/>
  <c r="AC64" i="1"/>
  <c r="AE64" i="1" s="1"/>
  <c r="AG64" i="1" s="1"/>
  <c r="AI64" i="1" s="1"/>
  <c r="AJ64" i="1" s="1"/>
  <c r="O66" i="1"/>
  <c r="P66" i="1" s="1"/>
  <c r="BK66" i="1"/>
  <c r="BK67" i="1"/>
  <c r="M68" i="1"/>
  <c r="O68" i="1" s="1"/>
  <c r="P68" i="1" s="1"/>
  <c r="O73" i="1"/>
  <c r="P73" i="1" s="1"/>
  <c r="AD76" i="1"/>
  <c r="BK79" i="1"/>
  <c r="AD80" i="1"/>
  <c r="BK80" i="1"/>
  <c r="BP81" i="1"/>
  <c r="AW84" i="1"/>
  <c r="BK90" i="1"/>
  <c r="AC91" i="1"/>
  <c r="BP91" i="1"/>
  <c r="BK92" i="1"/>
  <c r="BK93" i="1"/>
  <c r="M95" i="1"/>
  <c r="M96" i="1"/>
  <c r="O96" i="1" s="1"/>
  <c r="P96" i="1" s="1"/>
  <c r="O97" i="1"/>
  <c r="P97" i="1" s="1"/>
  <c r="BK97" i="1"/>
  <c r="O98" i="1"/>
  <c r="P98" i="1" s="1"/>
  <c r="AV99" i="1"/>
  <c r="AW100" i="1"/>
  <c r="AC103" i="1"/>
  <c r="BK104" i="1"/>
  <c r="M105" i="1"/>
  <c r="M107" i="1"/>
  <c r="O107" i="1" s="1"/>
  <c r="P107" i="1" s="1"/>
  <c r="AW108" i="1"/>
  <c r="BK109" i="1"/>
  <c r="BP111" i="1"/>
  <c r="BK116" i="1"/>
  <c r="O118" i="1"/>
  <c r="P118" i="1" s="1"/>
  <c r="AC119" i="1"/>
  <c r="BK122" i="1"/>
  <c r="AD124" i="1"/>
  <c r="BK126" i="1"/>
  <c r="O132" i="1"/>
  <c r="P132" i="1" s="1"/>
  <c r="M135" i="1"/>
  <c r="BK136" i="1"/>
  <c r="M141" i="1"/>
  <c r="O141" i="1" s="1"/>
  <c r="P141" i="1" s="1"/>
  <c r="BK143" i="1"/>
  <c r="BP183" i="1"/>
  <c r="M51" i="1"/>
  <c r="O51" i="1" s="1"/>
  <c r="P51" i="1" s="1"/>
  <c r="BP51" i="1"/>
  <c r="AD52" i="1"/>
  <c r="AE52" i="1" s="1"/>
  <c r="AG52" i="1" s="1"/>
  <c r="AI52" i="1" s="1"/>
  <c r="AJ52" i="1" s="1"/>
  <c r="AV59" i="1"/>
  <c r="BK59" i="1"/>
  <c r="AW60" i="1"/>
  <c r="AX60" i="1" s="1"/>
  <c r="AZ60" i="1" s="1"/>
  <c r="BK60" i="1"/>
  <c r="AC63" i="1"/>
  <c r="M67" i="1"/>
  <c r="O67" i="1" s="1"/>
  <c r="P67" i="1" s="1"/>
  <c r="AD68" i="1"/>
  <c r="O69" i="1"/>
  <c r="P69" i="1" s="1"/>
  <c r="AV75" i="1"/>
  <c r="BK75" i="1"/>
  <c r="AW76" i="1"/>
  <c r="BK76" i="1"/>
  <c r="AC79" i="1"/>
  <c r="M83" i="1"/>
  <c r="BP83" i="1"/>
  <c r="AD84" i="1"/>
  <c r="O85" i="1"/>
  <c r="P85" i="1" s="1"/>
  <c r="BK87" i="1"/>
  <c r="O93" i="1"/>
  <c r="P93" i="1" s="1"/>
  <c r="AD96" i="1"/>
  <c r="BK99" i="1"/>
  <c r="AD100" i="1"/>
  <c r="BK100" i="1"/>
  <c r="BP101" i="1"/>
  <c r="AW104" i="1"/>
  <c r="AV107" i="1"/>
  <c r="BK107" i="1"/>
  <c r="AD108" i="1"/>
  <c r="BK108" i="1"/>
  <c r="M111" i="1"/>
  <c r="O111" i="1" s="1"/>
  <c r="P111" i="1" s="1"/>
  <c r="AC111" i="1"/>
  <c r="M115" i="1"/>
  <c r="O115" i="1" s="1"/>
  <c r="P115" i="1" s="1"/>
  <c r="AW116" i="1"/>
  <c r="O117" i="1"/>
  <c r="P117" i="1" s="1"/>
  <c r="AV119" i="1"/>
  <c r="M123" i="1"/>
  <c r="O123" i="1" s="1"/>
  <c r="P123" i="1" s="1"/>
  <c r="AC123" i="1"/>
  <c r="BP123" i="1"/>
  <c r="AW124" i="1"/>
  <c r="BK125" i="1"/>
  <c r="O127" i="1"/>
  <c r="P127" i="1" s="1"/>
  <c r="O135" i="1"/>
  <c r="P135" i="1" s="1"/>
  <c r="BK154" i="1"/>
  <c r="AD88" i="1"/>
  <c r="O89" i="1"/>
  <c r="P89" i="1" s="1"/>
  <c r="AV95" i="1"/>
  <c r="BK95" i="1"/>
  <c r="AW96" i="1"/>
  <c r="BK96" i="1"/>
  <c r="AC99" i="1"/>
  <c r="M103" i="1"/>
  <c r="BP103" i="1"/>
  <c r="AD104" i="1"/>
  <c r="O105" i="1"/>
  <c r="P105" i="1" s="1"/>
  <c r="AV111" i="1"/>
  <c r="BK111" i="1"/>
  <c r="AW112" i="1"/>
  <c r="BK112" i="1"/>
  <c r="AC115" i="1"/>
  <c r="M119" i="1"/>
  <c r="O119" i="1" s="1"/>
  <c r="P119" i="1" s="1"/>
  <c r="AD120" i="1"/>
  <c r="O121" i="1"/>
  <c r="P121" i="1" s="1"/>
  <c r="AV127" i="1"/>
  <c r="BK127" i="1"/>
  <c r="AW128" i="1"/>
  <c r="BK128" i="1"/>
  <c r="BP133" i="1"/>
  <c r="BK137" i="1"/>
  <c r="BK146" i="1"/>
  <c r="M149" i="1"/>
  <c r="O149" i="1" s="1"/>
  <c r="P149" i="1" s="1"/>
  <c r="BK151" i="1"/>
  <c r="BP152" i="1"/>
  <c r="BK160" i="1"/>
  <c r="M180" i="1"/>
  <c r="O180" i="1" s="1"/>
  <c r="P180" i="1" s="1"/>
  <c r="BK182" i="1"/>
  <c r="BK130" i="1"/>
  <c r="M137" i="1"/>
  <c r="O137" i="1" s="1"/>
  <c r="P137" i="1" s="1"/>
  <c r="BP137" i="1"/>
  <c r="O139" i="1"/>
  <c r="P139" i="1" s="1"/>
  <c r="BK139" i="1"/>
  <c r="BP144" i="1"/>
  <c r="BP145" i="1"/>
  <c r="BP146" i="1"/>
  <c r="BK162" i="1"/>
  <c r="M164" i="1"/>
  <c r="O164" i="1" s="1"/>
  <c r="P164" i="1" s="1"/>
  <c r="BK165" i="1"/>
  <c r="BK169" i="1"/>
  <c r="M157" i="1"/>
  <c r="O157" i="1" s="1"/>
  <c r="P157" i="1" s="1"/>
  <c r="BK163" i="1"/>
  <c r="M172" i="1"/>
  <c r="O172" i="1" s="1"/>
  <c r="P172" i="1" s="1"/>
  <c r="BK172" i="1"/>
  <c r="BK177" i="1"/>
  <c r="BP184" i="1"/>
  <c r="BK189" i="1"/>
  <c r="BP141" i="1"/>
  <c r="BK142" i="1"/>
  <c r="O143" i="1"/>
  <c r="P143" i="1" s="1"/>
  <c r="BK150" i="1"/>
  <c r="O151" i="1"/>
  <c r="P151" i="1" s="1"/>
  <c r="BK158" i="1"/>
  <c r="O159" i="1"/>
  <c r="P159" i="1" s="1"/>
  <c r="BK164" i="1"/>
  <c r="BK173" i="1"/>
  <c r="BK181" i="1"/>
  <c r="BP185" i="1"/>
  <c r="BK138" i="1"/>
  <c r="BK140" i="1"/>
  <c r="BK141" i="1"/>
  <c r="M145" i="1"/>
  <c r="O145" i="1" s="1"/>
  <c r="P145" i="1" s="1"/>
  <c r="BK148" i="1"/>
  <c r="BK149" i="1"/>
  <c r="M153" i="1"/>
  <c r="O153" i="1" s="1"/>
  <c r="P153" i="1" s="1"/>
  <c r="BK156" i="1"/>
  <c r="BK157" i="1"/>
  <c r="M171" i="1"/>
  <c r="O171" i="1" s="1"/>
  <c r="P171" i="1" s="1"/>
  <c r="M179" i="1"/>
  <c r="O179" i="1" s="1"/>
  <c r="P179" i="1" s="1"/>
  <c r="BK188" i="1"/>
  <c r="BP204" i="1"/>
  <c r="BP159" i="1"/>
  <c r="O161" i="1"/>
  <c r="P161" i="1" s="1"/>
  <c r="BP167" i="1"/>
  <c r="BK168" i="1"/>
  <c r="O169" i="1"/>
  <c r="P169" i="1" s="1"/>
  <c r="BP175" i="1"/>
  <c r="BK176" i="1"/>
  <c r="O177" i="1"/>
  <c r="P177" i="1" s="1"/>
  <c r="M184" i="1"/>
  <c r="O184" i="1" s="1"/>
  <c r="P184" i="1" s="1"/>
  <c r="BP190" i="1"/>
  <c r="M163" i="1"/>
  <c r="O163" i="1" s="1"/>
  <c r="P163" i="1" s="1"/>
  <c r="BP163" i="1"/>
  <c r="M167" i="1"/>
  <c r="O167" i="1" s="1"/>
  <c r="P167" i="1" s="1"/>
  <c r="BK170" i="1"/>
  <c r="BK171" i="1"/>
  <c r="M175" i="1"/>
  <c r="O175" i="1" s="1"/>
  <c r="P175" i="1" s="1"/>
  <c r="BK178" i="1"/>
  <c r="BK179" i="1"/>
  <c r="BK186" i="1"/>
  <c r="BP191" i="1"/>
  <c r="M198" i="1"/>
  <c r="BP213" i="1"/>
  <c r="BK215" i="1"/>
  <c r="BK184" i="1"/>
  <c r="BK185" i="1"/>
  <c r="BK187" i="1"/>
  <c r="BP189" i="1"/>
  <c r="BK203" i="1"/>
  <c r="BP214" i="1"/>
  <c r="BK193" i="1"/>
  <c r="BK195" i="1"/>
  <c r="M192" i="1"/>
  <c r="O192" i="1" s="1"/>
  <c r="P192" i="1" s="1"/>
  <c r="BP192" i="1"/>
  <c r="M194" i="1"/>
  <c r="O194" i="1" s="1"/>
  <c r="P194" i="1" s="1"/>
  <c r="BK196" i="1"/>
  <c r="BK197" i="1"/>
  <c r="BP205" i="1"/>
  <c r="M208" i="1"/>
  <c r="O208" i="1" s="1"/>
  <c r="P208" i="1" s="1"/>
  <c r="S216" i="1"/>
  <c r="M188" i="1"/>
  <c r="O188" i="1" s="1"/>
  <c r="P188" i="1" s="1"/>
  <c r="BP188" i="1"/>
  <c r="O190" i="1"/>
  <c r="P190" i="1" s="1"/>
  <c r="BK194" i="1"/>
  <c r="M196" i="1"/>
  <c r="O198" i="1"/>
  <c r="P198" i="1" s="1"/>
  <c r="M199" i="1"/>
  <c r="O199" i="1" s="1"/>
  <c r="P199" i="1" s="1"/>
  <c r="BK200" i="1"/>
  <c r="BK201" i="1"/>
  <c r="BP202" i="1"/>
  <c r="S217" i="1"/>
  <c r="S206" i="1"/>
  <c r="BP210" i="1"/>
  <c r="M212" i="1"/>
  <c r="O212" i="1" s="1"/>
  <c r="P212" i="1" s="1"/>
  <c r="BK212" i="1"/>
  <c r="BK198" i="1"/>
  <c r="BK199" i="1"/>
  <c r="M202" i="1"/>
  <c r="O202" i="1" s="1"/>
  <c r="P202" i="1" s="1"/>
  <c r="BK207" i="1"/>
  <c r="O209" i="1"/>
  <c r="P209" i="1" s="1"/>
  <c r="BP194" i="1"/>
  <c r="O196" i="1"/>
  <c r="P196" i="1" s="1"/>
  <c r="AM216" i="1"/>
  <c r="AM205" i="1"/>
  <c r="BK204" i="1"/>
  <c r="B205" i="1"/>
  <c r="BK206" i="1"/>
  <c r="BK208" i="1"/>
  <c r="AV82" i="1" l="1"/>
  <c r="AE18" i="1"/>
  <c r="AG18" i="1" s="1"/>
  <c r="AI18" i="1" s="1"/>
  <c r="AJ18" i="1" s="1"/>
  <c r="AE28" i="1"/>
  <c r="AG28" i="1" s="1"/>
  <c r="AI28" i="1" s="1"/>
  <c r="AJ28" i="1" s="1"/>
  <c r="AE40" i="1"/>
  <c r="AG40" i="1" s="1"/>
  <c r="AI40" i="1" s="1"/>
  <c r="AJ40" i="1" s="1"/>
  <c r="AX49" i="1"/>
  <c r="AZ49" i="1" s="1"/>
  <c r="AC58" i="1"/>
  <c r="AD37" i="1"/>
  <c r="AE37" i="1" s="1"/>
  <c r="AG37" i="1" s="1"/>
  <c r="AI37" i="1" s="1"/>
  <c r="AJ37" i="1" s="1"/>
  <c r="N19" i="2"/>
  <c r="P19" i="2" s="1"/>
  <c r="AX22" i="1"/>
  <c r="AZ22" i="1" s="1"/>
  <c r="AC62" i="1"/>
  <c r="AC46" i="1"/>
  <c r="Z237" i="2"/>
  <c r="AW51" i="2"/>
  <c r="N25" i="2"/>
  <c r="P25" i="2" s="1"/>
  <c r="AW53" i="2"/>
  <c r="K49" i="3"/>
  <c r="M49" i="3" s="1"/>
  <c r="O49" i="3" s="1"/>
  <c r="P49" i="3" s="1"/>
  <c r="D254" i="3"/>
  <c r="J242" i="3"/>
  <c r="AE21" i="1"/>
  <c r="AG21" i="1" s="1"/>
  <c r="AI21" i="1" s="1"/>
  <c r="AJ21" i="1" s="1"/>
  <c r="AE33" i="1"/>
  <c r="AG33" i="1" s="1"/>
  <c r="AI33" i="1" s="1"/>
  <c r="AJ33" i="1" s="1"/>
  <c r="N32" i="2"/>
  <c r="P32" i="2" s="1"/>
  <c r="D127" i="3"/>
  <c r="J115" i="3"/>
  <c r="K115" i="3" s="1"/>
  <c r="M115" i="3" s="1"/>
  <c r="O115" i="3" s="1"/>
  <c r="P115" i="3" s="1"/>
  <c r="C86" i="3"/>
  <c r="I74" i="3"/>
  <c r="K74" i="3" s="1"/>
  <c r="M74" i="3" s="1"/>
  <c r="O74" i="3" s="1"/>
  <c r="P74" i="3" s="1"/>
  <c r="AX24" i="1"/>
  <c r="AZ24" i="1" s="1"/>
  <c r="BB24" i="1" s="1"/>
  <c r="AV65" i="2"/>
  <c r="AE26" i="1"/>
  <c r="AG26" i="1" s="1"/>
  <c r="AI26" i="1" s="1"/>
  <c r="AJ26" i="1" s="1"/>
  <c r="I243" i="3"/>
  <c r="C255" i="3"/>
  <c r="C101" i="3"/>
  <c r="I89" i="3"/>
  <c r="J87" i="3"/>
  <c r="K87" i="3" s="1"/>
  <c r="M87" i="3" s="1"/>
  <c r="O87" i="3" s="1"/>
  <c r="P87" i="3" s="1"/>
  <c r="D99" i="3"/>
  <c r="AW79" i="1"/>
  <c r="AX79" i="1" s="1"/>
  <c r="AZ79" i="1" s="1"/>
  <c r="AX37" i="1"/>
  <c r="AZ37" i="1" s="1"/>
  <c r="BB37" i="1" s="1"/>
  <c r="BC37" i="1" s="1"/>
  <c r="D119" i="3"/>
  <c r="J107" i="3"/>
  <c r="K107" i="3" s="1"/>
  <c r="M107" i="3" s="1"/>
  <c r="O107" i="3" s="1"/>
  <c r="P107" i="3" s="1"/>
  <c r="AE30" i="1"/>
  <c r="AG30" i="1" s="1"/>
  <c r="AI30" i="1" s="1"/>
  <c r="AJ30" i="1" s="1"/>
  <c r="AE50" i="1"/>
  <c r="AG50" i="1" s="1"/>
  <c r="AI50" i="1" s="1"/>
  <c r="AJ50" i="1" s="1"/>
  <c r="C155" i="3"/>
  <c r="I143" i="3"/>
  <c r="C166" i="3"/>
  <c r="I154" i="3"/>
  <c r="K154" i="3" s="1"/>
  <c r="M154" i="3" s="1"/>
  <c r="O154" i="3" s="1"/>
  <c r="P154" i="3" s="1"/>
  <c r="D77" i="3"/>
  <c r="J65" i="3"/>
  <c r="K65" i="3" s="1"/>
  <c r="M65" i="3" s="1"/>
  <c r="O65" i="3" s="1"/>
  <c r="P65" i="3" s="1"/>
  <c r="BL43" i="2"/>
  <c r="AW57" i="2"/>
  <c r="BL261" i="2"/>
  <c r="BL185" i="2"/>
  <c r="BL203" i="2"/>
  <c r="BL133" i="2"/>
  <c r="BL68" i="2"/>
  <c r="BL100" i="2"/>
  <c r="AV89" i="2"/>
  <c r="BL45" i="2"/>
  <c r="BL152" i="2"/>
  <c r="AW65" i="2"/>
  <c r="BL176" i="2"/>
  <c r="BL88" i="2"/>
  <c r="BL201" i="2"/>
  <c r="BL239" i="2"/>
  <c r="BL232" i="2"/>
  <c r="BL230" i="2"/>
  <c r="BL199" i="2"/>
  <c r="BL172" i="2"/>
  <c r="BL180" i="2"/>
  <c r="BL250" i="2"/>
  <c r="BL84" i="2"/>
  <c r="BL53" i="2"/>
  <c r="BL98" i="2"/>
  <c r="N39" i="2"/>
  <c r="P39" i="2" s="1"/>
  <c r="E77" i="2"/>
  <c r="AO77" i="2" s="1"/>
  <c r="AW77" i="2" s="1"/>
  <c r="AW47" i="2"/>
  <c r="BL63" i="2"/>
  <c r="BL109" i="2"/>
  <c r="BL197" i="2"/>
  <c r="BL258" i="2"/>
  <c r="BL135" i="2"/>
  <c r="BL252" i="2"/>
  <c r="N29" i="2"/>
  <c r="P29" i="2" s="1"/>
  <c r="BL48" i="2"/>
  <c r="BL55" i="2"/>
  <c r="BL51" i="2"/>
  <c r="I168" i="3"/>
  <c r="C180" i="3"/>
  <c r="J68" i="3"/>
  <c r="K68" i="3" s="1"/>
  <c r="M68" i="3" s="1"/>
  <c r="O68" i="3" s="1"/>
  <c r="P68" i="3" s="1"/>
  <c r="D80" i="3"/>
  <c r="D105" i="3"/>
  <c r="J93" i="3"/>
  <c r="I186" i="3"/>
  <c r="K186" i="3" s="1"/>
  <c r="M186" i="3" s="1"/>
  <c r="O186" i="3" s="1"/>
  <c r="P186" i="3" s="1"/>
  <c r="C198" i="3"/>
  <c r="A137" i="3"/>
  <c r="A149" i="3" s="1"/>
  <c r="A161" i="3" s="1"/>
  <c r="A173" i="3" s="1"/>
  <c r="A185" i="3" s="1"/>
  <c r="A197" i="3" s="1"/>
  <c r="A126" i="3"/>
  <c r="C259" i="3"/>
  <c r="I247" i="3"/>
  <c r="A28" i="3"/>
  <c r="A40" i="3" s="1"/>
  <c r="A52" i="3" s="1"/>
  <c r="A64" i="3" s="1"/>
  <c r="A76" i="3" s="1"/>
  <c r="A88" i="3" s="1"/>
  <c r="A100" i="3" s="1"/>
  <c r="A112" i="3" s="1"/>
  <c r="A17" i="3"/>
  <c r="J157" i="3"/>
  <c r="D169" i="3"/>
  <c r="C148" i="3"/>
  <c r="I136" i="3"/>
  <c r="J226" i="3"/>
  <c r="D238" i="3"/>
  <c r="I61" i="3"/>
  <c r="K61" i="3" s="1"/>
  <c r="M61" i="3" s="1"/>
  <c r="O61" i="3" s="1"/>
  <c r="P61" i="3" s="1"/>
  <c r="C73" i="3"/>
  <c r="D246" i="3"/>
  <c r="J234" i="3"/>
  <c r="C188" i="3"/>
  <c r="I176" i="3"/>
  <c r="I69" i="3"/>
  <c r="K69" i="3" s="1"/>
  <c r="M69" i="3" s="1"/>
  <c r="O69" i="3" s="1"/>
  <c r="P69" i="3" s="1"/>
  <c r="C81" i="3"/>
  <c r="J64" i="3"/>
  <c r="K64" i="3" s="1"/>
  <c r="M64" i="3" s="1"/>
  <c r="O64" i="3" s="1"/>
  <c r="P64" i="3" s="1"/>
  <c r="D76" i="3"/>
  <c r="J48" i="3"/>
  <c r="K48" i="3" s="1"/>
  <c r="M48" i="3" s="1"/>
  <c r="O48" i="3" s="1"/>
  <c r="P48" i="3" s="1"/>
  <c r="D60" i="3"/>
  <c r="AE63" i="1"/>
  <c r="AG63" i="1" s="1"/>
  <c r="AI63" i="1" s="1"/>
  <c r="AJ63" i="1" s="1"/>
  <c r="U52" i="2"/>
  <c r="AC52" i="2" s="1"/>
  <c r="AX43" i="1"/>
  <c r="AZ43" i="1" s="1"/>
  <c r="BM43" i="1" s="1"/>
  <c r="AX39" i="1"/>
  <c r="AZ39" i="1" s="1"/>
  <c r="BM39" i="1" s="1"/>
  <c r="AX55" i="1"/>
  <c r="AZ55" i="1" s="1"/>
  <c r="BB55" i="1" s="1"/>
  <c r="AE42" i="1"/>
  <c r="AG42" i="1" s="1"/>
  <c r="AI42" i="1" s="1"/>
  <c r="AJ42" i="1" s="1"/>
  <c r="AD77" i="1"/>
  <c r="U61" i="1"/>
  <c r="U73" i="1" s="1"/>
  <c r="C64" i="2"/>
  <c r="K64" i="2" s="1"/>
  <c r="K52" i="2"/>
  <c r="N52" i="2" s="1"/>
  <c r="P52" i="2" s="1"/>
  <c r="R52" i="2" s="1"/>
  <c r="S52" i="2" s="1"/>
  <c r="AW61" i="2"/>
  <c r="N27" i="2"/>
  <c r="P27" i="2" s="1"/>
  <c r="AD41" i="1"/>
  <c r="AD29" i="1"/>
  <c r="AE29" i="1" s="1"/>
  <c r="AG29" i="1" s="1"/>
  <c r="AI29" i="1" s="1"/>
  <c r="AJ29" i="1" s="1"/>
  <c r="AE49" i="1"/>
  <c r="AG49" i="1" s="1"/>
  <c r="AI49" i="1" s="1"/>
  <c r="AJ49" i="1" s="1"/>
  <c r="AX59" i="1"/>
  <c r="AZ59" i="1" s="1"/>
  <c r="AW41" i="2"/>
  <c r="AE47" i="1"/>
  <c r="AG47" i="1" s="1"/>
  <c r="AI47" i="1" s="1"/>
  <c r="AJ47" i="1" s="1"/>
  <c r="AN61" i="1"/>
  <c r="AN73" i="1" s="1"/>
  <c r="AD53" i="1"/>
  <c r="AX26" i="1"/>
  <c r="AZ26" i="1" s="1"/>
  <c r="AW49" i="2"/>
  <c r="N21" i="2"/>
  <c r="P21" i="2" s="1"/>
  <c r="AE25" i="1"/>
  <c r="AG25" i="1" s="1"/>
  <c r="AI25" i="1" s="1"/>
  <c r="AJ25" i="1" s="1"/>
  <c r="AE39" i="1"/>
  <c r="AG39" i="1" s="1"/>
  <c r="AI39" i="1" s="1"/>
  <c r="AJ39" i="1" s="1"/>
  <c r="AX34" i="1"/>
  <c r="AZ34" i="1" s="1"/>
  <c r="BB34" i="1" s="1"/>
  <c r="BC34" i="1" s="1"/>
  <c r="AX33" i="1"/>
  <c r="AZ33" i="1" s="1"/>
  <c r="BB33" i="1" s="1"/>
  <c r="BC33" i="1" s="1"/>
  <c r="AD57" i="2"/>
  <c r="AW51" i="1"/>
  <c r="AX51" i="1" s="1"/>
  <c r="AZ51" i="1" s="1"/>
  <c r="AE31" i="1"/>
  <c r="AG31" i="1" s="1"/>
  <c r="AI31" i="1" s="1"/>
  <c r="AJ31" i="1" s="1"/>
  <c r="AX23" i="1"/>
  <c r="AZ23" i="1" s="1"/>
  <c r="BB23" i="1" s="1"/>
  <c r="BC23" i="1" s="1"/>
  <c r="AV50" i="1"/>
  <c r="U45" i="1"/>
  <c r="AD45" i="1" s="1"/>
  <c r="AX25" i="1"/>
  <c r="AZ25" i="1" s="1"/>
  <c r="BM25" i="1" s="1"/>
  <c r="AW50" i="1"/>
  <c r="AV30" i="1"/>
  <c r="AX30" i="1" s="1"/>
  <c r="AZ30" i="1" s="1"/>
  <c r="BB30" i="1" s="1"/>
  <c r="BM17" i="1"/>
  <c r="AV77" i="2"/>
  <c r="M65" i="2"/>
  <c r="V65" i="2"/>
  <c r="AD65" i="2" s="1"/>
  <c r="AX28" i="1"/>
  <c r="AZ28" i="1" s="1"/>
  <c r="AX20" i="1"/>
  <c r="AZ20" i="1" s="1"/>
  <c r="BB20" i="1" s="1"/>
  <c r="AW42" i="1"/>
  <c r="AO54" i="1"/>
  <c r="AD55" i="1"/>
  <c r="AE55" i="1" s="1"/>
  <c r="AG55" i="1" s="1"/>
  <c r="AI55" i="1" s="1"/>
  <c r="AJ55" i="1" s="1"/>
  <c r="AX52" i="1"/>
  <c r="AZ52" i="1" s="1"/>
  <c r="BB52" i="1" s="1"/>
  <c r="AC21" i="2"/>
  <c r="AF21" i="2" s="1"/>
  <c r="AE51" i="1"/>
  <c r="AG51" i="1" s="1"/>
  <c r="AI51" i="1" s="1"/>
  <c r="AJ51" i="1" s="1"/>
  <c r="AX72" i="1"/>
  <c r="AZ72" i="1" s="1"/>
  <c r="BB72" i="1" s="1"/>
  <c r="AX40" i="1"/>
  <c r="AZ40" i="1" s="1"/>
  <c r="AE59" i="1"/>
  <c r="AG59" i="1" s="1"/>
  <c r="AI59" i="1" s="1"/>
  <c r="AJ59" i="1" s="1"/>
  <c r="AX21" i="1"/>
  <c r="AZ21" i="1" s="1"/>
  <c r="AX35" i="1"/>
  <c r="AZ35" i="1" s="1"/>
  <c r="BB35" i="1" s="1"/>
  <c r="AV101" i="2"/>
  <c r="AD49" i="2"/>
  <c r="AC17" i="2"/>
  <c r="AF17" i="2" s="1"/>
  <c r="T48" i="1"/>
  <c r="AC36" i="1"/>
  <c r="AE36" i="1" s="1"/>
  <c r="AG36" i="1" s="1"/>
  <c r="BL256" i="2"/>
  <c r="BL248" i="2"/>
  <c r="BL253" i="2"/>
  <c r="BL251" i="2"/>
  <c r="BL177" i="2"/>
  <c r="BL160" i="2"/>
  <c r="BL154" i="2"/>
  <c r="BL227" i="2"/>
  <c r="BL224" i="2"/>
  <c r="BL221" i="2"/>
  <c r="BL165" i="2"/>
  <c r="BL156" i="2"/>
  <c r="BL121" i="2"/>
  <c r="BL164" i="2"/>
  <c r="BL238" i="2"/>
  <c r="BO222" i="2"/>
  <c r="BL218" i="2"/>
  <c r="BL189" i="2"/>
  <c r="BO218" i="2"/>
  <c r="BL207" i="2"/>
  <c r="BL127" i="2"/>
  <c r="BL119" i="2"/>
  <c r="AS238" i="2"/>
  <c r="Z238" i="2"/>
  <c r="AS234" i="2"/>
  <c r="Z234" i="2"/>
  <c r="BL236" i="2"/>
  <c r="Z239" i="2"/>
  <c r="AS239" i="2"/>
  <c r="AS230" i="2"/>
  <c r="Z230" i="2"/>
  <c r="BL229" i="2"/>
  <c r="BL202" i="2"/>
  <c r="BL208" i="2"/>
  <c r="BL193" i="2"/>
  <c r="BL259" i="2"/>
  <c r="BL205" i="2"/>
  <c r="BL260" i="2"/>
  <c r="BL186" i="2"/>
  <c r="BL212" i="2"/>
  <c r="BL161" i="2"/>
  <c r="BL187" i="2"/>
  <c r="BL257" i="2"/>
  <c r="BL138" i="2"/>
  <c r="BL130" i="2"/>
  <c r="BL148" i="2"/>
  <c r="BL173" i="2"/>
  <c r="BL254" i="2"/>
  <c r="BL153" i="2"/>
  <c r="BL149" i="2"/>
  <c r="BL141" i="2"/>
  <c r="BL129" i="2"/>
  <c r="BL91" i="2"/>
  <c r="AN88" i="2"/>
  <c r="AV76" i="2"/>
  <c r="N31" i="2"/>
  <c r="P31" i="2" s="1"/>
  <c r="AU52" i="2"/>
  <c r="BL82" i="2"/>
  <c r="AS228" i="2"/>
  <c r="Z228" i="2"/>
  <c r="BL226" i="2"/>
  <c r="BL222" i="2"/>
  <c r="BL206" i="2"/>
  <c r="BL198" i="2"/>
  <c r="BL183" i="2"/>
  <c r="BL178" i="2"/>
  <c r="BL168" i="2"/>
  <c r="BL142" i="2"/>
  <c r="BL134" i="2"/>
  <c r="BL170" i="2"/>
  <c r="BL166" i="2"/>
  <c r="BL146" i="2"/>
  <c r="BL101" i="2"/>
  <c r="BL255" i="2"/>
  <c r="BL131" i="2"/>
  <c r="BL113" i="2"/>
  <c r="BL105" i="2"/>
  <c r="BL111" i="2"/>
  <c r="BL96" i="2"/>
  <c r="BO67" i="2"/>
  <c r="BL56" i="2"/>
  <c r="BL52" i="2"/>
  <c r="AM33" i="2"/>
  <c r="AU33" i="2" s="1"/>
  <c r="AX33" i="2" s="1"/>
  <c r="U33" i="2"/>
  <c r="AC33" i="2" s="1"/>
  <c r="AF33" i="2" s="1"/>
  <c r="C45" i="2"/>
  <c r="K33" i="2"/>
  <c r="N33" i="2" s="1"/>
  <c r="P33" i="2" s="1"/>
  <c r="AO50" i="2"/>
  <c r="AW50" i="2" s="1"/>
  <c r="E62" i="2"/>
  <c r="V50" i="2"/>
  <c r="AD50" i="2" s="1"/>
  <c r="M50" i="2"/>
  <c r="AC23" i="2"/>
  <c r="AF23" i="2" s="1"/>
  <c r="AM38" i="2"/>
  <c r="AU38" i="2" s="1"/>
  <c r="AX38" i="2" s="1"/>
  <c r="U38" i="2"/>
  <c r="AC38" i="2" s="1"/>
  <c r="AF38" i="2" s="1"/>
  <c r="C50" i="2"/>
  <c r="K38" i="2"/>
  <c r="N38" i="2" s="1"/>
  <c r="P38" i="2" s="1"/>
  <c r="V69" i="2"/>
  <c r="AD69" i="2" s="1"/>
  <c r="E81" i="2"/>
  <c r="AO69" i="2"/>
  <c r="AW69" i="2" s="1"/>
  <c r="M69" i="2"/>
  <c r="BL110" i="2"/>
  <c r="N35" i="2"/>
  <c r="P35" i="2" s="1"/>
  <c r="BL234" i="2"/>
  <c r="Z235" i="2"/>
  <c r="AS235" i="2"/>
  <c r="BL223" i="2"/>
  <c r="Z232" i="2"/>
  <c r="AS232" i="2"/>
  <c r="BL194" i="2"/>
  <c r="BL144" i="2"/>
  <c r="BL174" i="2"/>
  <c r="BL150" i="2"/>
  <c r="BL139" i="2"/>
  <c r="BL107" i="2"/>
  <c r="BL106" i="2"/>
  <c r="BL85" i="2"/>
  <c r="BL94" i="2"/>
  <c r="BL47" i="2"/>
  <c r="AN67" i="2"/>
  <c r="AV55" i="2"/>
  <c r="E56" i="2"/>
  <c r="V44" i="2"/>
  <c r="AD44" i="2" s="1"/>
  <c r="AO44" i="2"/>
  <c r="AW44" i="2" s="1"/>
  <c r="AN106" i="2"/>
  <c r="AV94" i="2"/>
  <c r="BL118" i="2"/>
  <c r="BL114" i="2"/>
  <c r="C47" i="2"/>
  <c r="AM35" i="2"/>
  <c r="AU35" i="2" s="1"/>
  <c r="AX35" i="2" s="1"/>
  <c r="U35" i="2"/>
  <c r="AC35" i="2" s="1"/>
  <c r="AF35" i="2" s="1"/>
  <c r="BL93" i="2"/>
  <c r="BL97" i="2"/>
  <c r="AN129" i="2"/>
  <c r="AV117" i="2"/>
  <c r="N48" i="2"/>
  <c r="P48" i="2" s="1"/>
  <c r="R48" i="2" s="1"/>
  <c r="S48" i="2" s="1"/>
  <c r="BL44" i="2"/>
  <c r="AN114" i="2"/>
  <c r="AV102" i="2"/>
  <c r="E60" i="2"/>
  <c r="V48" i="2"/>
  <c r="AD48" i="2" s="1"/>
  <c r="AO48" i="2"/>
  <c r="AW48" i="2" s="1"/>
  <c r="BL74" i="2"/>
  <c r="AN125" i="2"/>
  <c r="AV113" i="2"/>
  <c r="BL54" i="2"/>
  <c r="AN96" i="2"/>
  <c r="AV84" i="2"/>
  <c r="AW45" i="2"/>
  <c r="BL42" i="2"/>
  <c r="AN110" i="2"/>
  <c r="AV98" i="2"/>
  <c r="AN92" i="2"/>
  <c r="AV80" i="2"/>
  <c r="N20" i="2"/>
  <c r="P20" i="2" s="1"/>
  <c r="BL86" i="2"/>
  <c r="BL83" i="2"/>
  <c r="N36" i="2"/>
  <c r="P36" i="2" s="1"/>
  <c r="C51" i="2"/>
  <c r="AM39" i="2"/>
  <c r="AU39" i="2" s="1"/>
  <c r="AX39" i="2" s="1"/>
  <c r="U39" i="2"/>
  <c r="AC39" i="2" s="1"/>
  <c r="AF39" i="2" s="1"/>
  <c r="C43" i="2"/>
  <c r="AM31" i="2"/>
  <c r="AU31" i="2" s="1"/>
  <c r="AX31" i="2" s="1"/>
  <c r="U31" i="2"/>
  <c r="AC31" i="2" s="1"/>
  <c r="AF31" i="2" s="1"/>
  <c r="BL80" i="2"/>
  <c r="BL77" i="2"/>
  <c r="BL49" i="2"/>
  <c r="N24" i="2"/>
  <c r="P24" i="2" s="1"/>
  <c r="AO42" i="2"/>
  <c r="AW42" i="2" s="1"/>
  <c r="E54" i="2"/>
  <c r="V42" i="2"/>
  <c r="AD42" i="2" s="1"/>
  <c r="M42" i="2"/>
  <c r="BL73" i="2"/>
  <c r="BL70" i="2"/>
  <c r="AD45" i="2"/>
  <c r="AM34" i="2"/>
  <c r="AU34" i="2" s="1"/>
  <c r="AX34" i="2" s="1"/>
  <c r="U34" i="2"/>
  <c r="AC34" i="2" s="1"/>
  <c r="AF34" i="2" s="1"/>
  <c r="C46" i="2"/>
  <c r="K34" i="2"/>
  <c r="N34" i="2" s="1"/>
  <c r="P34" i="2" s="1"/>
  <c r="AM30" i="2"/>
  <c r="AU30" i="2" s="1"/>
  <c r="AX30" i="2" s="1"/>
  <c r="U30" i="2"/>
  <c r="AC30" i="2" s="1"/>
  <c r="AF30" i="2" s="1"/>
  <c r="C42" i="2"/>
  <c r="K30" i="2"/>
  <c r="N30" i="2" s="1"/>
  <c r="P30" i="2" s="1"/>
  <c r="E64" i="2"/>
  <c r="V52" i="2"/>
  <c r="AD52" i="2" s="1"/>
  <c r="AO52" i="2"/>
  <c r="AW52" i="2" s="1"/>
  <c r="AC25" i="2"/>
  <c r="AF25" i="2" s="1"/>
  <c r="N18" i="2"/>
  <c r="P18" i="2" s="1"/>
  <c r="AN71" i="2"/>
  <c r="AV59" i="2"/>
  <c r="BL81" i="2"/>
  <c r="BL78" i="2"/>
  <c r="BL75" i="2"/>
  <c r="AN75" i="2"/>
  <c r="AV63" i="2"/>
  <c r="N40" i="2"/>
  <c r="P40" i="2" s="1"/>
  <c r="AC27" i="2"/>
  <c r="AF27" i="2" s="1"/>
  <c r="AV86" i="2"/>
  <c r="BL59" i="2"/>
  <c r="N22" i="2"/>
  <c r="P22" i="2" s="1"/>
  <c r="E75" i="2"/>
  <c r="AO63" i="2"/>
  <c r="AW63" i="2" s="1"/>
  <c r="V63" i="2"/>
  <c r="AD63" i="2" s="1"/>
  <c r="AM37" i="2"/>
  <c r="AU37" i="2" s="1"/>
  <c r="AX37" i="2" s="1"/>
  <c r="U37" i="2"/>
  <c r="AC37" i="2" s="1"/>
  <c r="AF37" i="2" s="1"/>
  <c r="C49" i="2"/>
  <c r="AM29" i="2"/>
  <c r="AU29" i="2" s="1"/>
  <c r="AX29" i="2" s="1"/>
  <c r="U29" i="2"/>
  <c r="AC29" i="2" s="1"/>
  <c r="AF29" i="2" s="1"/>
  <c r="C41" i="2"/>
  <c r="BL72" i="2"/>
  <c r="BO70" i="2"/>
  <c r="BL69" i="2"/>
  <c r="BL145" i="2"/>
  <c r="AN133" i="2"/>
  <c r="AV121" i="2"/>
  <c r="N44" i="2"/>
  <c r="P44" i="2" s="1"/>
  <c r="R44" i="2" s="1"/>
  <c r="S44" i="2" s="1"/>
  <c r="K37" i="2"/>
  <c r="N37" i="2" s="1"/>
  <c r="P37" i="2" s="1"/>
  <c r="C56" i="2"/>
  <c r="AM44" i="2"/>
  <c r="AU44" i="2" s="1"/>
  <c r="U44" i="2"/>
  <c r="AC44" i="2" s="1"/>
  <c r="N26" i="2"/>
  <c r="P26" i="2" s="1"/>
  <c r="BL67" i="2"/>
  <c r="BO68" i="2"/>
  <c r="N28" i="2"/>
  <c r="P28" i="2" s="1"/>
  <c r="AO46" i="2"/>
  <c r="AW46" i="2" s="1"/>
  <c r="E58" i="2"/>
  <c r="V46" i="2"/>
  <c r="AD46" i="2" s="1"/>
  <c r="M46" i="2"/>
  <c r="AC19" i="2"/>
  <c r="AF19" i="2" s="1"/>
  <c r="M73" i="2"/>
  <c r="V73" i="2"/>
  <c r="AD73" i="2" s="1"/>
  <c r="E85" i="2"/>
  <c r="AO73" i="2"/>
  <c r="AW73" i="2" s="1"/>
  <c r="E71" i="2"/>
  <c r="AO59" i="2"/>
  <c r="AW59" i="2" s="1"/>
  <c r="V59" i="2"/>
  <c r="AD59" i="2" s="1"/>
  <c r="C60" i="2"/>
  <c r="AM48" i="2"/>
  <c r="AU48" i="2" s="1"/>
  <c r="AX48" i="2" s="1"/>
  <c r="AZ48" i="2" s="1"/>
  <c r="U48" i="2"/>
  <c r="AC48" i="2" s="1"/>
  <c r="AO55" i="2"/>
  <c r="AW55" i="2" s="1"/>
  <c r="E67" i="2"/>
  <c r="V55" i="2"/>
  <c r="AD55" i="2" s="1"/>
  <c r="BB60" i="1"/>
  <c r="BB49" i="1"/>
  <c r="BB36" i="1"/>
  <c r="BP206" i="1"/>
  <c r="BP212" i="1"/>
  <c r="BP193" i="1"/>
  <c r="BP187" i="1"/>
  <c r="BP140" i="1"/>
  <c r="BP173" i="1"/>
  <c r="BP182" i="1"/>
  <c r="BP122" i="1"/>
  <c r="BP90" i="1"/>
  <c r="BP120" i="1"/>
  <c r="BP85" i="1"/>
  <c r="AC147" i="1"/>
  <c r="T159" i="1"/>
  <c r="AN155" i="1"/>
  <c r="AV143" i="1"/>
  <c r="BP155" i="1"/>
  <c r="BB22" i="1"/>
  <c r="BM22" i="1"/>
  <c r="AX67" i="1"/>
  <c r="AZ67" i="1" s="1"/>
  <c r="T68" i="1"/>
  <c r="AC56" i="1"/>
  <c r="AE56" i="1" s="1"/>
  <c r="AG56" i="1" s="1"/>
  <c r="AI56" i="1" s="1"/>
  <c r="AJ56" i="1" s="1"/>
  <c r="AV96" i="1"/>
  <c r="AX96" i="1" s="1"/>
  <c r="AZ96" i="1" s="1"/>
  <c r="AN108" i="1"/>
  <c r="U87" i="1"/>
  <c r="AD75" i="1"/>
  <c r="AE75" i="1" s="1"/>
  <c r="AG75" i="1" s="1"/>
  <c r="AI75" i="1" s="1"/>
  <c r="AJ75" i="1" s="1"/>
  <c r="U156" i="1"/>
  <c r="AD144" i="1"/>
  <c r="AO97" i="1"/>
  <c r="AW85" i="1"/>
  <c r="BP198" i="1"/>
  <c r="BP200" i="1"/>
  <c r="BP215" i="1"/>
  <c r="BP178" i="1"/>
  <c r="BP139" i="1"/>
  <c r="BP134" i="1"/>
  <c r="BP76" i="1"/>
  <c r="BP100" i="1"/>
  <c r="BP18" i="1"/>
  <c r="BP132" i="1"/>
  <c r="BP112" i="1"/>
  <c r="BP88" i="1"/>
  <c r="BP68" i="1"/>
  <c r="BP78" i="1"/>
  <c r="AW69" i="1"/>
  <c r="U74" i="1"/>
  <c r="AD62" i="1"/>
  <c r="BB26" i="1"/>
  <c r="BP69" i="1"/>
  <c r="BP36" i="1"/>
  <c r="U107" i="1"/>
  <c r="AD95" i="1"/>
  <c r="AE95" i="1" s="1"/>
  <c r="AG95" i="1" s="1"/>
  <c r="AI95" i="1" s="1"/>
  <c r="AJ95" i="1" s="1"/>
  <c r="AO103" i="1"/>
  <c r="AW91" i="1"/>
  <c r="AX91" i="1" s="1"/>
  <c r="AZ91" i="1" s="1"/>
  <c r="BP79" i="1"/>
  <c r="AO160" i="1"/>
  <c r="AW148" i="1"/>
  <c r="BP21" i="1"/>
  <c r="AO164" i="1"/>
  <c r="AW152" i="1"/>
  <c r="BP38" i="1"/>
  <c r="BM24" i="1"/>
  <c r="U58" i="1"/>
  <c r="AD46" i="1"/>
  <c r="AE46" i="1" s="1"/>
  <c r="AG46" i="1" s="1"/>
  <c r="AE38" i="1"/>
  <c r="AG38" i="1" s="1"/>
  <c r="AI38" i="1" s="1"/>
  <c r="AJ38" i="1" s="1"/>
  <c r="AN159" i="1"/>
  <c r="AV147" i="1"/>
  <c r="AN163" i="1"/>
  <c r="AV151" i="1"/>
  <c r="BP22" i="1"/>
  <c r="U79" i="1"/>
  <c r="AD67" i="1"/>
  <c r="AE67" i="1" s="1"/>
  <c r="AG67" i="1" s="1"/>
  <c r="AI67" i="1" s="1"/>
  <c r="AJ67" i="1" s="1"/>
  <c r="AC45" i="1"/>
  <c r="T57" i="1"/>
  <c r="BP208" i="1"/>
  <c r="B217" i="1"/>
  <c r="B206" i="1"/>
  <c r="BP199" i="1"/>
  <c r="S218" i="1"/>
  <c r="S207" i="1"/>
  <c r="BP197" i="1"/>
  <c r="BP170" i="1"/>
  <c r="BP171" i="1"/>
  <c r="BP156" i="1"/>
  <c r="BP181" i="1"/>
  <c r="BP164" i="1"/>
  <c r="BP177" i="1"/>
  <c r="BP128" i="1"/>
  <c r="BP96" i="1"/>
  <c r="BP125" i="1"/>
  <c r="BP67" i="1"/>
  <c r="BP109" i="1"/>
  <c r="BP97" i="1"/>
  <c r="BP66" i="1"/>
  <c r="BP61" i="1"/>
  <c r="BP54" i="1"/>
  <c r="BP28" i="1"/>
  <c r="BP154" i="1"/>
  <c r="BP138" i="1"/>
  <c r="BP131" i="1"/>
  <c r="BP114" i="1"/>
  <c r="BP102" i="1"/>
  <c r="BP82" i="1"/>
  <c r="AD71" i="1"/>
  <c r="AE71" i="1" s="1"/>
  <c r="AG71" i="1" s="1"/>
  <c r="AI71" i="1" s="1"/>
  <c r="AJ71" i="1" s="1"/>
  <c r="BP62" i="1"/>
  <c r="BP47" i="1"/>
  <c r="BP93" i="1"/>
  <c r="AW81" i="1"/>
  <c r="AX47" i="1"/>
  <c r="AZ47" i="1" s="1"/>
  <c r="U160" i="1"/>
  <c r="AD148" i="1"/>
  <c r="AV94" i="1"/>
  <c r="AN106" i="1"/>
  <c r="T163" i="1"/>
  <c r="AC151" i="1"/>
  <c r="T78" i="1"/>
  <c r="AC66" i="1"/>
  <c r="BP99" i="1"/>
  <c r="BB48" i="1"/>
  <c r="AE35" i="1"/>
  <c r="AG35" i="1" s="1"/>
  <c r="AI35" i="1" s="1"/>
  <c r="AJ35" i="1" s="1"/>
  <c r="BP27" i="1"/>
  <c r="BP135" i="1"/>
  <c r="BP115" i="1"/>
  <c r="AX27" i="1"/>
  <c r="AZ27" i="1" s="1"/>
  <c r="AN88" i="1"/>
  <c r="AV76" i="1"/>
  <c r="AX76" i="1" s="1"/>
  <c r="AZ76" i="1" s="1"/>
  <c r="AV70" i="1"/>
  <c r="AV61" i="1"/>
  <c r="AX61" i="1" s="1"/>
  <c r="AZ61" i="1" s="1"/>
  <c r="BP46" i="1"/>
  <c r="T82" i="1"/>
  <c r="AC70" i="1"/>
  <c r="AN54" i="1"/>
  <c r="AV42" i="1"/>
  <c r="AV29" i="1"/>
  <c r="AX29" i="1" s="1"/>
  <c r="AZ29" i="1" s="1"/>
  <c r="AN41" i="1"/>
  <c r="BL17" i="1"/>
  <c r="BP58" i="1"/>
  <c r="AC44" i="1"/>
  <c r="AE44" i="1" s="1"/>
  <c r="AG44" i="1" s="1"/>
  <c r="AI44" i="1" s="1"/>
  <c r="AJ44" i="1" s="1"/>
  <c r="AX31" i="1"/>
  <c r="AZ31" i="1" s="1"/>
  <c r="AE76" i="1"/>
  <c r="AG76" i="1" s="1"/>
  <c r="AI76" i="1" s="1"/>
  <c r="AJ76" i="1" s="1"/>
  <c r="BP72" i="1"/>
  <c r="AW62" i="1"/>
  <c r="AO74" i="1"/>
  <c r="T155" i="1"/>
  <c r="AC143" i="1"/>
  <c r="AO75" i="1"/>
  <c r="AW63" i="1"/>
  <c r="AX63" i="1" s="1"/>
  <c r="AZ63" i="1" s="1"/>
  <c r="AC34" i="1"/>
  <c r="AE34" i="1" s="1"/>
  <c r="AG34" i="1" s="1"/>
  <c r="AI34" i="1" s="1"/>
  <c r="AJ34" i="1" s="1"/>
  <c r="AO83" i="1"/>
  <c r="AW71" i="1"/>
  <c r="AX71" i="1" s="1"/>
  <c r="AZ71" i="1" s="1"/>
  <c r="AN74" i="1"/>
  <c r="AV62" i="1"/>
  <c r="AN56" i="1"/>
  <c r="AV44" i="1"/>
  <c r="AX44" i="1" s="1"/>
  <c r="AZ44" i="1" s="1"/>
  <c r="BL38" i="1"/>
  <c r="BP168" i="1"/>
  <c r="BP169" i="1"/>
  <c r="BP126" i="1"/>
  <c r="BP26" i="1"/>
  <c r="BP75" i="1"/>
  <c r="BP34" i="1"/>
  <c r="U164" i="1"/>
  <c r="AD152" i="1"/>
  <c r="BM18" i="1"/>
  <c r="BB18" i="1"/>
  <c r="AW93" i="1"/>
  <c r="AO105" i="1"/>
  <c r="BP118" i="1"/>
  <c r="AO70" i="1"/>
  <c r="AW58" i="1"/>
  <c r="AX58" i="1" s="1"/>
  <c r="AZ58" i="1" s="1"/>
  <c r="AC61" i="1"/>
  <c r="T73" i="1"/>
  <c r="AX19" i="1"/>
  <c r="AZ19" i="1" s="1"/>
  <c r="AN57" i="1"/>
  <c r="AV45" i="1"/>
  <c r="AX45" i="1" s="1"/>
  <c r="AZ45" i="1" s="1"/>
  <c r="BP40" i="1"/>
  <c r="BP195" i="1"/>
  <c r="BP176" i="1"/>
  <c r="BP157" i="1"/>
  <c r="BP149" i="1"/>
  <c r="BP151" i="1"/>
  <c r="BP52" i="1"/>
  <c r="BP110" i="1"/>
  <c r="BP57" i="1"/>
  <c r="BP207" i="1"/>
  <c r="AM217" i="1"/>
  <c r="AM206" i="1"/>
  <c r="BP201" i="1"/>
  <c r="BP196" i="1"/>
  <c r="BP203" i="1"/>
  <c r="BP186" i="1"/>
  <c r="BP179" i="1"/>
  <c r="BP148" i="1"/>
  <c r="BP158" i="1"/>
  <c r="BP165" i="1"/>
  <c r="BP162" i="1"/>
  <c r="BP160" i="1"/>
  <c r="BP119" i="1"/>
  <c r="BP87" i="1"/>
  <c r="BP60" i="1"/>
  <c r="BP143" i="1"/>
  <c r="BP136" i="1"/>
  <c r="BP104" i="1"/>
  <c r="BP92" i="1"/>
  <c r="BP20" i="1"/>
  <c r="BP172" i="1"/>
  <c r="BP124" i="1"/>
  <c r="BP98" i="1"/>
  <c r="BP77" i="1"/>
  <c r="BP70" i="1"/>
  <c r="BP64" i="1"/>
  <c r="BP71" i="1"/>
  <c r="BP50" i="1"/>
  <c r="AC32" i="1"/>
  <c r="AE32" i="1" s="1"/>
  <c r="AG32" i="1" s="1"/>
  <c r="AI32" i="1" s="1"/>
  <c r="AJ32" i="1" s="1"/>
  <c r="AO156" i="1"/>
  <c r="AW144" i="1"/>
  <c r="AD83" i="1"/>
  <c r="AE83" i="1" s="1"/>
  <c r="AG83" i="1" s="1"/>
  <c r="AI83" i="1" s="1"/>
  <c r="AJ83" i="1" s="1"/>
  <c r="BP29" i="1"/>
  <c r="BP19" i="1"/>
  <c r="BP44" i="1"/>
  <c r="BB64" i="1"/>
  <c r="BM64" i="1"/>
  <c r="AE23" i="1"/>
  <c r="AG23" i="1" s="1"/>
  <c r="AI23" i="1" s="1"/>
  <c r="AJ23" i="1" s="1"/>
  <c r="BP105" i="1"/>
  <c r="BP80" i="1"/>
  <c r="AD54" i="1"/>
  <c r="AE54" i="1" s="1"/>
  <c r="AG54" i="1" s="1"/>
  <c r="AI54" i="1" s="1"/>
  <c r="AJ54" i="1" s="1"/>
  <c r="U66" i="1"/>
  <c r="U101" i="1"/>
  <c r="AD89" i="1"/>
  <c r="T53" i="1"/>
  <c r="AC41" i="1"/>
  <c r="BP130" i="1"/>
  <c r="AO53" i="1"/>
  <c r="AW41" i="1"/>
  <c r="BP32" i="1"/>
  <c r="BP30" i="1"/>
  <c r="AC88" i="1"/>
  <c r="AE88" i="1" s="1"/>
  <c r="AG88" i="1" s="1"/>
  <c r="AI88" i="1" s="1"/>
  <c r="AJ88" i="1" s="1"/>
  <c r="T100" i="1"/>
  <c r="AX84" i="1"/>
  <c r="AZ84" i="1" s="1"/>
  <c r="BP41" i="1"/>
  <c r="AX32" i="1"/>
  <c r="AZ32" i="1" s="1"/>
  <c r="T86" i="1"/>
  <c r="AC74" i="1"/>
  <c r="BM40" i="1" l="1"/>
  <c r="BM33" i="1"/>
  <c r="AX42" i="1"/>
  <c r="AZ42" i="1" s="1"/>
  <c r="BM28" i="1"/>
  <c r="BM26" i="1"/>
  <c r="AE62" i="1"/>
  <c r="AG62" i="1" s="1"/>
  <c r="AI62" i="1" s="1"/>
  <c r="AJ62" i="1" s="1"/>
  <c r="BO219" i="2"/>
  <c r="D266" i="3"/>
  <c r="J254" i="3"/>
  <c r="AE41" i="1"/>
  <c r="AG41" i="1" s="1"/>
  <c r="AI41" i="1" s="1"/>
  <c r="AJ41" i="1" s="1"/>
  <c r="BM30" i="1"/>
  <c r="BO234" i="2"/>
  <c r="BB43" i="1"/>
  <c r="BC43" i="1" s="1"/>
  <c r="BL37" i="1"/>
  <c r="V77" i="2"/>
  <c r="AD77" i="2" s="1"/>
  <c r="D139" i="3"/>
  <c r="J127" i="3"/>
  <c r="K127" i="3" s="1"/>
  <c r="M127" i="3" s="1"/>
  <c r="O127" i="3" s="1"/>
  <c r="P127" i="3" s="1"/>
  <c r="C178" i="3"/>
  <c r="I166" i="3"/>
  <c r="K166" i="3" s="1"/>
  <c r="M166" i="3" s="1"/>
  <c r="O166" i="3" s="1"/>
  <c r="P166" i="3" s="1"/>
  <c r="C98" i="3"/>
  <c r="I86" i="3"/>
  <c r="K86" i="3" s="1"/>
  <c r="M86" i="3" s="1"/>
  <c r="O86" i="3" s="1"/>
  <c r="P86" i="3" s="1"/>
  <c r="AD61" i="1"/>
  <c r="AE61" i="1" s="1"/>
  <c r="AG61" i="1" s="1"/>
  <c r="AI61" i="1" s="1"/>
  <c r="AJ61" i="1" s="1"/>
  <c r="BB28" i="1"/>
  <c r="BL28" i="1" s="1"/>
  <c r="BO217" i="2"/>
  <c r="C113" i="3"/>
  <c r="I101" i="3"/>
  <c r="BM37" i="1"/>
  <c r="BB39" i="1"/>
  <c r="BC39" i="1" s="1"/>
  <c r="BM59" i="1"/>
  <c r="D89" i="3"/>
  <c r="J77" i="3"/>
  <c r="K77" i="3" s="1"/>
  <c r="M77" i="3" s="1"/>
  <c r="O77" i="3" s="1"/>
  <c r="P77" i="3" s="1"/>
  <c r="C167" i="3"/>
  <c r="I155" i="3"/>
  <c r="D131" i="3"/>
  <c r="J119" i="3"/>
  <c r="K119" i="3" s="1"/>
  <c r="M119" i="3" s="1"/>
  <c r="O119" i="3" s="1"/>
  <c r="P119" i="3" s="1"/>
  <c r="J99" i="3"/>
  <c r="K99" i="3" s="1"/>
  <c r="M99" i="3" s="1"/>
  <c r="O99" i="3" s="1"/>
  <c r="P99" i="3" s="1"/>
  <c r="D111" i="3"/>
  <c r="C267" i="3"/>
  <c r="I255" i="3"/>
  <c r="BO144" i="2"/>
  <c r="BO158" i="2"/>
  <c r="BO108" i="2"/>
  <c r="E89" i="2"/>
  <c r="AO89" i="2" s="1"/>
  <c r="AW89" i="2" s="1"/>
  <c r="BO134" i="2"/>
  <c r="BO86" i="2"/>
  <c r="BO143" i="2"/>
  <c r="BO212" i="2"/>
  <c r="BO142" i="2"/>
  <c r="M77" i="2"/>
  <c r="BO141" i="2"/>
  <c r="BO210" i="2"/>
  <c r="BO75" i="2"/>
  <c r="BO123" i="2"/>
  <c r="BO56" i="2"/>
  <c r="BO95" i="2"/>
  <c r="BO205" i="2"/>
  <c r="BO237" i="2"/>
  <c r="BO230" i="2"/>
  <c r="I73" i="3"/>
  <c r="K73" i="3" s="1"/>
  <c r="M73" i="3" s="1"/>
  <c r="O73" i="3" s="1"/>
  <c r="P73" i="3" s="1"/>
  <c r="C85" i="3"/>
  <c r="C271" i="3"/>
  <c r="I259" i="3"/>
  <c r="D258" i="3"/>
  <c r="J246" i="3"/>
  <c r="C160" i="3"/>
  <c r="I148" i="3"/>
  <c r="A138" i="3"/>
  <c r="A150" i="3" s="1"/>
  <c r="A162" i="3" s="1"/>
  <c r="A174" i="3" s="1"/>
  <c r="A186" i="3" s="1"/>
  <c r="A198" i="3" s="1"/>
  <c r="A127" i="3"/>
  <c r="I198" i="3"/>
  <c r="K198" i="3" s="1"/>
  <c r="M198" i="3" s="1"/>
  <c r="O198" i="3" s="1"/>
  <c r="P198" i="3" s="1"/>
  <c r="C210" i="3"/>
  <c r="J60" i="3"/>
  <c r="K60" i="3" s="1"/>
  <c r="M60" i="3" s="1"/>
  <c r="O60" i="3" s="1"/>
  <c r="P60" i="3" s="1"/>
  <c r="D72" i="3"/>
  <c r="D250" i="3"/>
  <c r="J238" i="3"/>
  <c r="J169" i="3"/>
  <c r="D181" i="3"/>
  <c r="A29" i="3"/>
  <c r="A41" i="3" s="1"/>
  <c r="A53" i="3" s="1"/>
  <c r="A65" i="3" s="1"/>
  <c r="A77" i="3" s="1"/>
  <c r="A89" i="3" s="1"/>
  <c r="A101" i="3" s="1"/>
  <c r="A113" i="3" s="1"/>
  <c r="A18" i="3"/>
  <c r="J105" i="3"/>
  <c r="D117" i="3"/>
  <c r="C192" i="3"/>
  <c r="I180" i="3"/>
  <c r="D88" i="3"/>
  <c r="J76" i="3"/>
  <c r="K76" i="3" s="1"/>
  <c r="M76" i="3" s="1"/>
  <c r="O76" i="3" s="1"/>
  <c r="P76" i="3" s="1"/>
  <c r="C200" i="3"/>
  <c r="I188" i="3"/>
  <c r="D92" i="3"/>
  <c r="J80" i="3"/>
  <c r="K80" i="3" s="1"/>
  <c r="M80" i="3" s="1"/>
  <c r="O80" i="3" s="1"/>
  <c r="P80" i="3" s="1"/>
  <c r="C93" i="3"/>
  <c r="I81" i="3"/>
  <c r="K81" i="3" s="1"/>
  <c r="M81" i="3" s="1"/>
  <c r="O81" i="3" s="1"/>
  <c r="P81" i="3" s="1"/>
  <c r="BB59" i="1"/>
  <c r="BC59" i="1" s="1"/>
  <c r="AX44" i="2"/>
  <c r="AZ44" i="2" s="1"/>
  <c r="BB44" i="2" s="1"/>
  <c r="U57" i="1"/>
  <c r="U69" i="1" s="1"/>
  <c r="BM34" i="1"/>
  <c r="BM49" i="1"/>
  <c r="AF52" i="2"/>
  <c r="AH52" i="2" s="1"/>
  <c r="AJ52" i="2" s="1"/>
  <c r="AK52" i="2" s="1"/>
  <c r="AM64" i="2"/>
  <c r="AU64" i="2" s="1"/>
  <c r="AX50" i="1"/>
  <c r="AZ50" i="1" s="1"/>
  <c r="U64" i="2"/>
  <c r="AC64" i="2" s="1"/>
  <c r="BB25" i="1"/>
  <c r="BL25" i="1" s="1"/>
  <c r="BM38" i="1"/>
  <c r="BB40" i="1"/>
  <c r="BL40" i="1" s="1"/>
  <c r="C76" i="2"/>
  <c r="U76" i="2" s="1"/>
  <c r="AC76" i="2" s="1"/>
  <c r="AI36" i="1"/>
  <c r="AJ36" i="1" s="1"/>
  <c r="BM36" i="1"/>
  <c r="BO113" i="2"/>
  <c r="BO178" i="2"/>
  <c r="BO187" i="2"/>
  <c r="BO226" i="2"/>
  <c r="BM20" i="1"/>
  <c r="BO64" i="2"/>
  <c r="BO83" i="2"/>
  <c r="BO66" i="2"/>
  <c r="BO65" i="2"/>
  <c r="BO104" i="2"/>
  <c r="BO126" i="2"/>
  <c r="BO133" i="2"/>
  <c r="BO136" i="2"/>
  <c r="BO161" i="2"/>
  <c r="BO221" i="2"/>
  <c r="BO177" i="2"/>
  <c r="BO180" i="2"/>
  <c r="BM52" i="1"/>
  <c r="BL33" i="1"/>
  <c r="BO185" i="2"/>
  <c r="BO151" i="2"/>
  <c r="BO109" i="2"/>
  <c r="BO60" i="2"/>
  <c r="BO152" i="2"/>
  <c r="BO92" i="2"/>
  <c r="BO139" i="2"/>
  <c r="BO140" i="2"/>
  <c r="BO107" i="2"/>
  <c r="BO209" i="2"/>
  <c r="BO163" i="2"/>
  <c r="BO135" i="2"/>
  <c r="T60" i="1"/>
  <c r="AC48" i="1"/>
  <c r="AE48" i="1" s="1"/>
  <c r="AG48" i="1" s="1"/>
  <c r="BM21" i="1"/>
  <c r="BB21" i="1"/>
  <c r="AO66" i="1"/>
  <c r="AW54" i="1"/>
  <c r="BB48" i="2"/>
  <c r="E97" i="2"/>
  <c r="V85" i="2"/>
  <c r="AD85" i="2" s="1"/>
  <c r="AO85" i="2"/>
  <c r="AW85" i="2" s="1"/>
  <c r="M85" i="2"/>
  <c r="BO85" i="2"/>
  <c r="BO78" i="2"/>
  <c r="BO100" i="2"/>
  <c r="BO96" i="2"/>
  <c r="BO121" i="2"/>
  <c r="BO119" i="2"/>
  <c r="BO120" i="2"/>
  <c r="BO63" i="2"/>
  <c r="BO61" i="2"/>
  <c r="BO102" i="2"/>
  <c r="BO197" i="2"/>
  <c r="BO195" i="2"/>
  <c r="BO228" i="2"/>
  <c r="BO233" i="2"/>
  <c r="BO203" i="2"/>
  <c r="BO132" i="2"/>
  <c r="BO131" i="2"/>
  <c r="BO167" i="2"/>
  <c r="BO166" i="2"/>
  <c r="BO224" i="2"/>
  <c r="BO165" i="2"/>
  <c r="BO171" i="2"/>
  <c r="BO207" i="2"/>
  <c r="E83" i="2"/>
  <c r="V71" i="2"/>
  <c r="AD71" i="2" s="1"/>
  <c r="AO71" i="2"/>
  <c r="AW71" i="2" s="1"/>
  <c r="M71" i="2"/>
  <c r="BO77" i="2"/>
  <c r="C68" i="2"/>
  <c r="AM56" i="2"/>
  <c r="AU56" i="2" s="1"/>
  <c r="U56" i="2"/>
  <c r="AC56" i="2" s="1"/>
  <c r="K56" i="2"/>
  <c r="AN145" i="2"/>
  <c r="AV133" i="2"/>
  <c r="C53" i="2"/>
  <c r="AM41" i="2"/>
  <c r="AU41" i="2" s="1"/>
  <c r="AX41" i="2" s="1"/>
  <c r="AZ41" i="2" s="1"/>
  <c r="U41" i="2"/>
  <c r="AC41" i="2" s="1"/>
  <c r="AF41" i="2" s="1"/>
  <c r="AH41" i="2" s="1"/>
  <c r="AJ41" i="2" s="1"/>
  <c r="AK41" i="2" s="1"/>
  <c r="K41" i="2"/>
  <c r="N41" i="2" s="1"/>
  <c r="P41" i="2" s="1"/>
  <c r="R41" i="2" s="1"/>
  <c r="S41" i="2" s="1"/>
  <c r="E87" i="2"/>
  <c r="V75" i="2"/>
  <c r="AD75" i="2" s="1"/>
  <c r="AO75" i="2"/>
  <c r="AW75" i="2" s="1"/>
  <c r="M75" i="2"/>
  <c r="AN83" i="2"/>
  <c r="AV71" i="2"/>
  <c r="C54" i="2"/>
  <c r="AM42" i="2"/>
  <c r="AU42" i="2" s="1"/>
  <c r="AX42" i="2" s="1"/>
  <c r="AZ42" i="2" s="1"/>
  <c r="U42" i="2"/>
  <c r="AC42" i="2" s="1"/>
  <c r="AF42" i="2" s="1"/>
  <c r="AH42" i="2" s="1"/>
  <c r="AJ42" i="2" s="1"/>
  <c r="AK42" i="2" s="1"/>
  <c r="K42" i="2"/>
  <c r="N42" i="2" s="1"/>
  <c r="P42" i="2" s="1"/>
  <c r="R42" i="2" s="1"/>
  <c r="S42" i="2" s="1"/>
  <c r="AM46" i="2"/>
  <c r="AU46" i="2" s="1"/>
  <c r="AX46" i="2" s="1"/>
  <c r="AZ46" i="2" s="1"/>
  <c r="C58" i="2"/>
  <c r="U46" i="2"/>
  <c r="AC46" i="2" s="1"/>
  <c r="AF46" i="2" s="1"/>
  <c r="AH46" i="2" s="1"/>
  <c r="AJ46" i="2" s="1"/>
  <c r="AK46" i="2" s="1"/>
  <c r="K46" i="2"/>
  <c r="N46" i="2" s="1"/>
  <c r="P46" i="2" s="1"/>
  <c r="R46" i="2" s="1"/>
  <c r="S46" i="2" s="1"/>
  <c r="AO54" i="2"/>
  <c r="AW54" i="2" s="1"/>
  <c r="E66" i="2"/>
  <c r="V54" i="2"/>
  <c r="AD54" i="2" s="1"/>
  <c r="M54" i="2"/>
  <c r="AM43" i="2"/>
  <c r="AU43" i="2" s="1"/>
  <c r="AX43" i="2" s="1"/>
  <c r="AZ43" i="2" s="1"/>
  <c r="U43" i="2"/>
  <c r="AC43" i="2" s="1"/>
  <c r="AF43" i="2" s="1"/>
  <c r="AH43" i="2" s="1"/>
  <c r="AJ43" i="2" s="1"/>
  <c r="AK43" i="2" s="1"/>
  <c r="C55" i="2"/>
  <c r="K43" i="2"/>
  <c r="N43" i="2" s="1"/>
  <c r="P43" i="2" s="1"/>
  <c r="R43" i="2" s="1"/>
  <c r="S43" i="2" s="1"/>
  <c r="BO62" i="2"/>
  <c r="AN122" i="2"/>
  <c r="AV110" i="2"/>
  <c r="BO103" i="2"/>
  <c r="BO53" i="2"/>
  <c r="AN108" i="2"/>
  <c r="AV96" i="2"/>
  <c r="BO98" i="2"/>
  <c r="E72" i="2"/>
  <c r="V60" i="2"/>
  <c r="AD60" i="2" s="1"/>
  <c r="M60" i="2"/>
  <c r="AO60" i="2"/>
  <c r="AW60" i="2" s="1"/>
  <c r="AM47" i="2"/>
  <c r="AU47" i="2" s="1"/>
  <c r="AX47" i="2" s="1"/>
  <c r="AZ47" i="2" s="1"/>
  <c r="U47" i="2"/>
  <c r="AC47" i="2" s="1"/>
  <c r="AF47" i="2" s="1"/>
  <c r="AH47" i="2" s="1"/>
  <c r="AJ47" i="2" s="1"/>
  <c r="AK47" i="2" s="1"/>
  <c r="C59" i="2"/>
  <c r="K47" i="2"/>
  <c r="N47" i="2" s="1"/>
  <c r="P47" i="2" s="1"/>
  <c r="R47" i="2" s="1"/>
  <c r="S47" i="2" s="1"/>
  <c r="BO128" i="2"/>
  <c r="V56" i="2"/>
  <c r="AD56" i="2" s="1"/>
  <c r="E68" i="2"/>
  <c r="AO56" i="2"/>
  <c r="AW56" i="2" s="1"/>
  <c r="M56" i="2"/>
  <c r="AN79" i="2"/>
  <c r="AV67" i="2"/>
  <c r="BO105" i="2"/>
  <c r="BO117" i="2"/>
  <c r="BO170" i="2"/>
  <c r="BO174" i="2"/>
  <c r="BO215" i="2"/>
  <c r="BO223" i="2"/>
  <c r="BO106" i="2"/>
  <c r="AO62" i="2"/>
  <c r="AW62" i="2" s="1"/>
  <c r="V62" i="2"/>
  <c r="AD62" i="2" s="1"/>
  <c r="E74" i="2"/>
  <c r="M62" i="2"/>
  <c r="BO112" i="2"/>
  <c r="BO157" i="2"/>
  <c r="BO145" i="2"/>
  <c r="BO216" i="2"/>
  <c r="BO93" i="2"/>
  <c r="BO90" i="2"/>
  <c r="BO115" i="2"/>
  <c r="BO184" i="2"/>
  <c r="BO182" i="2"/>
  <c r="BO149" i="2"/>
  <c r="BO198" i="2"/>
  <c r="BO211" i="2"/>
  <c r="BO213" i="2"/>
  <c r="E101" i="2"/>
  <c r="BO138" i="2"/>
  <c r="BO137" i="2"/>
  <c r="BO200" i="2"/>
  <c r="BO199" i="2"/>
  <c r="BO175" i="2"/>
  <c r="BO173" i="2"/>
  <c r="BO220" i="2"/>
  <c r="BO232" i="2"/>
  <c r="BO231" i="2"/>
  <c r="C61" i="2"/>
  <c r="AM49" i="2"/>
  <c r="AU49" i="2" s="1"/>
  <c r="AX49" i="2" s="1"/>
  <c r="AZ49" i="2" s="1"/>
  <c r="U49" i="2"/>
  <c r="AC49" i="2" s="1"/>
  <c r="AF49" i="2" s="1"/>
  <c r="AH49" i="2" s="1"/>
  <c r="AJ49" i="2" s="1"/>
  <c r="AK49" i="2" s="1"/>
  <c r="K49" i="2"/>
  <c r="N49" i="2" s="1"/>
  <c r="P49" i="2" s="1"/>
  <c r="R49" i="2" s="1"/>
  <c r="S49" i="2" s="1"/>
  <c r="BO84" i="2"/>
  <c r="E79" i="2"/>
  <c r="V67" i="2"/>
  <c r="AD67" i="2" s="1"/>
  <c r="AO67" i="2"/>
  <c r="AW67" i="2" s="1"/>
  <c r="M67" i="2"/>
  <c r="C72" i="2"/>
  <c r="AM60" i="2"/>
  <c r="AU60" i="2" s="1"/>
  <c r="U60" i="2"/>
  <c r="AC60" i="2" s="1"/>
  <c r="K60" i="2"/>
  <c r="BO79" i="2"/>
  <c r="BO156" i="2"/>
  <c r="BO80" i="2"/>
  <c r="BO76" i="2"/>
  <c r="BO91" i="2"/>
  <c r="AN87" i="2"/>
  <c r="AV75" i="2"/>
  <c r="BO74" i="2"/>
  <c r="BO71" i="2"/>
  <c r="BO54" i="2"/>
  <c r="AN137" i="2"/>
  <c r="AV125" i="2"/>
  <c r="BO94" i="2"/>
  <c r="AN118" i="2"/>
  <c r="AV106" i="2"/>
  <c r="BO114" i="2"/>
  <c r="BO118" i="2"/>
  <c r="BO154" i="2"/>
  <c r="BO146" i="2"/>
  <c r="BO204" i="2"/>
  <c r="BO155" i="2"/>
  <c r="M81" i="2"/>
  <c r="V81" i="2"/>
  <c r="AD81" i="2" s="1"/>
  <c r="E93" i="2"/>
  <c r="AO81" i="2"/>
  <c r="AW81" i="2" s="1"/>
  <c r="C57" i="2"/>
  <c r="AM45" i="2"/>
  <c r="AU45" i="2" s="1"/>
  <c r="AX45" i="2" s="1"/>
  <c r="AZ45" i="2" s="1"/>
  <c r="U45" i="2"/>
  <c r="AC45" i="2" s="1"/>
  <c r="AF45" i="2" s="1"/>
  <c r="AH45" i="2" s="1"/>
  <c r="AJ45" i="2" s="1"/>
  <c r="AK45" i="2" s="1"/>
  <c r="K45" i="2"/>
  <c r="N45" i="2" s="1"/>
  <c r="P45" i="2" s="1"/>
  <c r="R45" i="2" s="1"/>
  <c r="S45" i="2" s="1"/>
  <c r="BO168" i="2"/>
  <c r="BO183" i="2"/>
  <c r="BO181" i="2"/>
  <c r="BO190" i="2"/>
  <c r="BO179" i="2"/>
  <c r="BO194" i="2"/>
  <c r="BO193" i="2"/>
  <c r="BO69" i="2"/>
  <c r="BO116" i="2"/>
  <c r="BO196" i="2"/>
  <c r="BO110" i="2"/>
  <c r="BO130" i="2"/>
  <c r="BO229" i="2"/>
  <c r="BO201" i="2"/>
  <c r="BO176" i="2"/>
  <c r="BO238" i="2"/>
  <c r="BO169" i="2"/>
  <c r="BO188" i="2"/>
  <c r="BO186" i="2"/>
  <c r="AF48" i="2"/>
  <c r="AH48" i="2" s="1"/>
  <c r="AJ48" i="2" s="1"/>
  <c r="AK48" i="2" s="1"/>
  <c r="BO88" i="2"/>
  <c r="AM51" i="2"/>
  <c r="AU51" i="2" s="1"/>
  <c r="AX51" i="2" s="1"/>
  <c r="AZ51" i="2" s="1"/>
  <c r="U51" i="2"/>
  <c r="AC51" i="2" s="1"/>
  <c r="AF51" i="2" s="1"/>
  <c r="AH51" i="2" s="1"/>
  <c r="AJ51" i="2" s="1"/>
  <c r="AK51" i="2" s="1"/>
  <c r="C63" i="2"/>
  <c r="K51" i="2"/>
  <c r="N51" i="2" s="1"/>
  <c r="P51" i="2" s="1"/>
  <c r="R51" i="2" s="1"/>
  <c r="S51" i="2" s="1"/>
  <c r="BO87" i="2"/>
  <c r="BO73" i="2"/>
  <c r="E70" i="2"/>
  <c r="AO58" i="2"/>
  <c r="AW58" i="2" s="1"/>
  <c r="V58" i="2"/>
  <c r="AD58" i="2" s="1"/>
  <c r="M58" i="2"/>
  <c r="AF44" i="2"/>
  <c r="AH44" i="2" s="1"/>
  <c r="AJ44" i="2" s="1"/>
  <c r="AK44" i="2" s="1"/>
  <c r="BO55" i="2"/>
  <c r="BO52" i="2"/>
  <c r="BO89" i="2"/>
  <c r="BO101" i="2"/>
  <c r="V64" i="2"/>
  <c r="AD64" i="2" s="1"/>
  <c r="M64" i="2"/>
  <c r="N64" i="2" s="1"/>
  <c r="P64" i="2" s="1"/>
  <c r="R64" i="2" s="1"/>
  <c r="S64" i="2" s="1"/>
  <c r="E76" i="2"/>
  <c r="AO64" i="2"/>
  <c r="AW64" i="2" s="1"/>
  <c r="BO81" i="2"/>
  <c r="BO82" i="2"/>
  <c r="BO97" i="2"/>
  <c r="AN104" i="2"/>
  <c r="AV92" i="2"/>
  <c r="AN126" i="2"/>
  <c r="AV114" i="2"/>
  <c r="AN141" i="2"/>
  <c r="AV129" i="2"/>
  <c r="BO111" i="2"/>
  <c r="BO59" i="2"/>
  <c r="BO99" i="2"/>
  <c r="BO125" i="2"/>
  <c r="BO129" i="2"/>
  <c r="BO127" i="2"/>
  <c r="BO58" i="2"/>
  <c r="BO57" i="2"/>
  <c r="BO148" i="2"/>
  <c r="BO124" i="2"/>
  <c r="BO150" i="2"/>
  <c r="BO159" i="2"/>
  <c r="BO192" i="2"/>
  <c r="U50" i="2"/>
  <c r="AC50" i="2" s="1"/>
  <c r="AF50" i="2" s="1"/>
  <c r="AH50" i="2" s="1"/>
  <c r="AJ50" i="2" s="1"/>
  <c r="AK50" i="2" s="1"/>
  <c r="K50" i="2"/>
  <c r="N50" i="2" s="1"/>
  <c r="P50" i="2" s="1"/>
  <c r="R50" i="2" s="1"/>
  <c r="S50" i="2" s="1"/>
  <c r="AM50" i="2"/>
  <c r="AU50" i="2" s="1"/>
  <c r="AX50" i="2" s="1"/>
  <c r="AZ50" i="2" s="1"/>
  <c r="C62" i="2"/>
  <c r="BO122" i="2"/>
  <c r="BO153" i="2"/>
  <c r="BO191" i="2"/>
  <c r="BO189" i="2"/>
  <c r="BO208" i="2"/>
  <c r="BO227" i="2"/>
  <c r="AX52" i="2"/>
  <c r="AZ52" i="2" s="1"/>
  <c r="AN100" i="2"/>
  <c r="AV88" i="2"/>
  <c r="BO147" i="2"/>
  <c r="BO160" i="2"/>
  <c r="BO164" i="2"/>
  <c r="BO162" i="2"/>
  <c r="BO172" i="2"/>
  <c r="BO214" i="2"/>
  <c r="BO239" i="2"/>
  <c r="BO72" i="2"/>
  <c r="BO236" i="2"/>
  <c r="BO202" i="2"/>
  <c r="BO225" i="2"/>
  <c r="BO235" i="2"/>
  <c r="BO206" i="2"/>
  <c r="BM63" i="1"/>
  <c r="BB63" i="1"/>
  <c r="BM71" i="1"/>
  <c r="BB71" i="1"/>
  <c r="AI46" i="1"/>
  <c r="BM46" i="1"/>
  <c r="BB58" i="1"/>
  <c r="AM218" i="1"/>
  <c r="AM207" i="1"/>
  <c r="U85" i="1"/>
  <c r="AD73" i="1"/>
  <c r="AV74" i="1"/>
  <c r="AN86" i="1"/>
  <c r="BM31" i="1"/>
  <c r="BB31" i="1"/>
  <c r="BM76" i="1"/>
  <c r="BB76" i="1"/>
  <c r="AN171" i="1"/>
  <c r="AV159" i="1"/>
  <c r="AO176" i="1"/>
  <c r="AW164" i="1"/>
  <c r="AO172" i="1"/>
  <c r="AW160" i="1"/>
  <c r="BB96" i="1"/>
  <c r="T171" i="1"/>
  <c r="AC159" i="1"/>
  <c r="BC55" i="1"/>
  <c r="BL55" i="1"/>
  <c r="BC20" i="1"/>
  <c r="BL20" i="1"/>
  <c r="AO65" i="1"/>
  <c r="AW53" i="1"/>
  <c r="BB45" i="1"/>
  <c r="BM19" i="1"/>
  <c r="BB19" i="1"/>
  <c r="BC52" i="1"/>
  <c r="BL52" i="1"/>
  <c r="AO82" i="1"/>
  <c r="AW70" i="1"/>
  <c r="AX70" i="1" s="1"/>
  <c r="AZ70" i="1" s="1"/>
  <c r="BB44" i="1"/>
  <c r="BM44" i="1"/>
  <c r="AO87" i="1"/>
  <c r="AW75" i="1"/>
  <c r="AX75" i="1" s="1"/>
  <c r="AZ75" i="1" s="1"/>
  <c r="AN53" i="1"/>
  <c r="AV41" i="1"/>
  <c r="AX41" i="1" s="1"/>
  <c r="AZ41" i="1" s="1"/>
  <c r="BB61" i="1"/>
  <c r="AV88" i="1"/>
  <c r="AX88" i="1" s="1"/>
  <c r="AZ88" i="1" s="1"/>
  <c r="AN100" i="1"/>
  <c r="BC48" i="1"/>
  <c r="BM23" i="1"/>
  <c r="S208" i="1"/>
  <c r="S220" i="1" s="1"/>
  <c r="S219" i="1"/>
  <c r="B207" i="1"/>
  <c r="B218" i="1"/>
  <c r="T69" i="1"/>
  <c r="AC57" i="1"/>
  <c r="U91" i="1"/>
  <c r="AD79" i="1"/>
  <c r="AE79" i="1" s="1"/>
  <c r="AG79" i="1" s="1"/>
  <c r="AI79" i="1" s="1"/>
  <c r="AJ79" i="1" s="1"/>
  <c r="AN175" i="1"/>
  <c r="AV163" i="1"/>
  <c r="BC28" i="1"/>
  <c r="AD58" i="1"/>
  <c r="AE58" i="1" s="1"/>
  <c r="AG58" i="1" s="1"/>
  <c r="AI58" i="1" s="1"/>
  <c r="AJ58" i="1" s="1"/>
  <c r="U70" i="1"/>
  <c r="U119" i="1"/>
  <c r="AD107" i="1"/>
  <c r="AE107" i="1" s="1"/>
  <c r="AG107" i="1" s="1"/>
  <c r="AI107" i="1" s="1"/>
  <c r="AJ107" i="1" s="1"/>
  <c r="BC26" i="1"/>
  <c r="BL26" i="1"/>
  <c r="AD74" i="1"/>
  <c r="AE74" i="1" s="1"/>
  <c r="AG74" i="1" s="1"/>
  <c r="AI74" i="1" s="1"/>
  <c r="AJ74" i="1" s="1"/>
  <c r="U86" i="1"/>
  <c r="BB91" i="1"/>
  <c r="BM55" i="1"/>
  <c r="T98" i="1"/>
  <c r="AC86" i="1"/>
  <c r="BB84" i="1"/>
  <c r="U113" i="1"/>
  <c r="AD101" i="1"/>
  <c r="BC64" i="1"/>
  <c r="BL64" i="1"/>
  <c r="AN69" i="1"/>
  <c r="AV57" i="1"/>
  <c r="AX57" i="1" s="1"/>
  <c r="AZ57" i="1" s="1"/>
  <c r="T85" i="1"/>
  <c r="AC73" i="1"/>
  <c r="U176" i="1"/>
  <c r="AD164" i="1"/>
  <c r="BL39" i="1"/>
  <c r="AN68" i="1"/>
  <c r="AV56" i="1"/>
  <c r="AX56" i="1" s="1"/>
  <c r="AZ56" i="1" s="1"/>
  <c r="AO95" i="1"/>
  <c r="AW83" i="1"/>
  <c r="AX83" i="1" s="1"/>
  <c r="AZ83" i="1" s="1"/>
  <c r="T167" i="1"/>
  <c r="AC155" i="1"/>
  <c r="BM29" i="1"/>
  <c r="BB29" i="1"/>
  <c r="T94" i="1"/>
  <c r="AC82" i="1"/>
  <c r="AN85" i="1"/>
  <c r="AV73" i="1"/>
  <c r="AX73" i="1" s="1"/>
  <c r="AZ73" i="1" s="1"/>
  <c r="BM27" i="1"/>
  <c r="BB27" i="1"/>
  <c r="T175" i="1"/>
  <c r="AC163" i="1"/>
  <c r="AE45" i="1"/>
  <c r="AG45" i="1" s="1"/>
  <c r="AI45" i="1" s="1"/>
  <c r="AJ45" i="1" s="1"/>
  <c r="BL43" i="1"/>
  <c r="U99" i="1"/>
  <c r="AD87" i="1"/>
  <c r="AE87" i="1" s="1"/>
  <c r="AG87" i="1" s="1"/>
  <c r="AI87" i="1" s="1"/>
  <c r="AJ87" i="1" s="1"/>
  <c r="T80" i="1"/>
  <c r="AC68" i="1"/>
  <c r="AE68" i="1" s="1"/>
  <c r="AG68" i="1" s="1"/>
  <c r="AI68" i="1" s="1"/>
  <c r="AJ68" i="1" s="1"/>
  <c r="BC49" i="1"/>
  <c r="BL49" i="1"/>
  <c r="BL35" i="1"/>
  <c r="BC35" i="1"/>
  <c r="BC60" i="1"/>
  <c r="BB32" i="1"/>
  <c r="BM32" i="1"/>
  <c r="T65" i="1"/>
  <c r="AC53" i="1"/>
  <c r="AE53" i="1" s="1"/>
  <c r="AG53" i="1" s="1"/>
  <c r="AI53" i="1" s="1"/>
  <c r="AJ53" i="1" s="1"/>
  <c r="AO117" i="1"/>
  <c r="AW105" i="1"/>
  <c r="BM51" i="1"/>
  <c r="BB51" i="1"/>
  <c r="AN66" i="1"/>
  <c r="AV54" i="1"/>
  <c r="T90" i="1"/>
  <c r="AC78" i="1"/>
  <c r="BM47" i="1"/>
  <c r="BB47" i="1"/>
  <c r="BC30" i="1"/>
  <c r="BL30" i="1"/>
  <c r="BC40" i="1"/>
  <c r="BB79" i="1"/>
  <c r="T112" i="1"/>
  <c r="AC100" i="1"/>
  <c r="AE100" i="1" s="1"/>
  <c r="AG100" i="1" s="1"/>
  <c r="AI100" i="1" s="1"/>
  <c r="AJ100" i="1" s="1"/>
  <c r="U78" i="1"/>
  <c r="AD66" i="1"/>
  <c r="AE66" i="1" s="1"/>
  <c r="AG66" i="1" s="1"/>
  <c r="AI66" i="1" s="1"/>
  <c r="AJ66" i="1" s="1"/>
  <c r="AO168" i="1"/>
  <c r="AW156" i="1"/>
  <c r="BC72" i="1"/>
  <c r="BC18" i="1"/>
  <c r="BL18" i="1"/>
  <c r="AX62" i="1"/>
  <c r="AZ62" i="1" s="1"/>
  <c r="AO86" i="1"/>
  <c r="AW74" i="1"/>
  <c r="BM42" i="1"/>
  <c r="BB42" i="1"/>
  <c r="AN118" i="1"/>
  <c r="AV106" i="1"/>
  <c r="U172" i="1"/>
  <c r="AD160" i="1"/>
  <c r="BC24" i="1"/>
  <c r="BL24" i="1"/>
  <c r="AO115" i="1"/>
  <c r="AW103" i="1"/>
  <c r="AX103" i="1" s="1"/>
  <c r="AZ103" i="1" s="1"/>
  <c r="BL23" i="1"/>
  <c r="BL34" i="1"/>
  <c r="AW97" i="1"/>
  <c r="AO109" i="1"/>
  <c r="U168" i="1"/>
  <c r="AD156" i="1"/>
  <c r="AN120" i="1"/>
  <c r="AV108" i="1"/>
  <c r="AX108" i="1" s="1"/>
  <c r="AZ108" i="1" s="1"/>
  <c r="BM67" i="1"/>
  <c r="BB67" i="1"/>
  <c r="BC22" i="1"/>
  <c r="BL22" i="1"/>
  <c r="AN167" i="1"/>
  <c r="AV155" i="1"/>
  <c r="BC36" i="1"/>
  <c r="BL36" i="1"/>
  <c r="BM35" i="1"/>
  <c r="D151" i="3" l="1"/>
  <c r="J139" i="3"/>
  <c r="K139" i="3" s="1"/>
  <c r="M139" i="3" s="1"/>
  <c r="O139" i="3" s="1"/>
  <c r="P139" i="3" s="1"/>
  <c r="D278" i="3"/>
  <c r="J266" i="3"/>
  <c r="I98" i="3"/>
  <c r="K98" i="3" s="1"/>
  <c r="M98" i="3" s="1"/>
  <c r="O98" i="3" s="1"/>
  <c r="P98" i="3" s="1"/>
  <c r="C110" i="3"/>
  <c r="BL59" i="1"/>
  <c r="C279" i="3"/>
  <c r="I267" i="3"/>
  <c r="D143" i="3"/>
  <c r="J131" i="3"/>
  <c r="K131" i="3" s="1"/>
  <c r="M131" i="3" s="1"/>
  <c r="O131" i="3" s="1"/>
  <c r="P131" i="3" s="1"/>
  <c r="D101" i="3"/>
  <c r="J89" i="3"/>
  <c r="K89" i="3" s="1"/>
  <c r="M89" i="3" s="1"/>
  <c r="O89" i="3" s="1"/>
  <c r="P89" i="3" s="1"/>
  <c r="V89" i="2"/>
  <c r="AD89" i="2" s="1"/>
  <c r="D123" i="3"/>
  <c r="J111" i="3"/>
  <c r="K111" i="3" s="1"/>
  <c r="M111" i="3" s="1"/>
  <c r="O111" i="3" s="1"/>
  <c r="P111" i="3" s="1"/>
  <c r="I113" i="3"/>
  <c r="C125" i="3"/>
  <c r="AX64" i="2"/>
  <c r="AZ64" i="2" s="1"/>
  <c r="BB64" i="2" s="1"/>
  <c r="M89" i="2"/>
  <c r="C179" i="3"/>
  <c r="I167" i="3"/>
  <c r="C190" i="3"/>
  <c r="I178" i="3"/>
  <c r="K178" i="3" s="1"/>
  <c r="M178" i="3" s="1"/>
  <c r="O178" i="3" s="1"/>
  <c r="P178" i="3" s="1"/>
  <c r="AM76" i="2"/>
  <c r="AU76" i="2" s="1"/>
  <c r="C88" i="2"/>
  <c r="AM88" i="2" s="1"/>
  <c r="AU88" i="2" s="1"/>
  <c r="AF64" i="2"/>
  <c r="AH64" i="2" s="1"/>
  <c r="AJ64" i="2" s="1"/>
  <c r="AK64" i="2" s="1"/>
  <c r="AX60" i="2"/>
  <c r="AZ60" i="2" s="1"/>
  <c r="BB60" i="2" s="1"/>
  <c r="K76" i="2"/>
  <c r="AX56" i="2"/>
  <c r="AZ56" i="2" s="1"/>
  <c r="BB56" i="2" s="1"/>
  <c r="I210" i="3"/>
  <c r="K210" i="3" s="1"/>
  <c r="M210" i="3" s="1"/>
  <c r="O210" i="3" s="1"/>
  <c r="P210" i="3" s="1"/>
  <c r="C222" i="3"/>
  <c r="C283" i="3"/>
  <c r="I271" i="3"/>
  <c r="C212" i="3"/>
  <c r="I200" i="3"/>
  <c r="J181" i="3"/>
  <c r="D193" i="3"/>
  <c r="C172" i="3"/>
  <c r="I160" i="3"/>
  <c r="J92" i="3"/>
  <c r="K92" i="3" s="1"/>
  <c r="M92" i="3" s="1"/>
  <c r="O92" i="3" s="1"/>
  <c r="P92" i="3" s="1"/>
  <c r="D104" i="3"/>
  <c r="J88" i="3"/>
  <c r="K88" i="3" s="1"/>
  <c r="M88" i="3" s="1"/>
  <c r="O88" i="3" s="1"/>
  <c r="P88" i="3" s="1"/>
  <c r="D100" i="3"/>
  <c r="C204" i="3"/>
  <c r="I192" i="3"/>
  <c r="A19" i="3"/>
  <c r="A30" i="3"/>
  <c r="A42" i="3" s="1"/>
  <c r="A54" i="3" s="1"/>
  <c r="A66" i="3" s="1"/>
  <c r="A78" i="3" s="1"/>
  <c r="A90" i="3" s="1"/>
  <c r="A102" i="3" s="1"/>
  <c r="A114" i="3" s="1"/>
  <c r="D270" i="3"/>
  <c r="J258" i="3"/>
  <c r="I85" i="3"/>
  <c r="K85" i="3" s="1"/>
  <c r="M85" i="3" s="1"/>
  <c r="O85" i="3" s="1"/>
  <c r="P85" i="3" s="1"/>
  <c r="C97" i="3"/>
  <c r="J72" i="3"/>
  <c r="K72" i="3" s="1"/>
  <c r="M72" i="3" s="1"/>
  <c r="O72" i="3" s="1"/>
  <c r="P72" i="3" s="1"/>
  <c r="D84" i="3"/>
  <c r="I93" i="3"/>
  <c r="K93" i="3" s="1"/>
  <c r="M93" i="3" s="1"/>
  <c r="O93" i="3" s="1"/>
  <c r="P93" i="3" s="1"/>
  <c r="C105" i="3"/>
  <c r="D129" i="3"/>
  <c r="J117" i="3"/>
  <c r="D262" i="3"/>
  <c r="J250" i="3"/>
  <c r="A139" i="3"/>
  <c r="A151" i="3" s="1"/>
  <c r="A163" i="3" s="1"/>
  <c r="A175" i="3" s="1"/>
  <c r="A187" i="3" s="1"/>
  <c r="A199" i="3" s="1"/>
  <c r="A128" i="3"/>
  <c r="AD57" i="1"/>
  <c r="AE57" i="1" s="1"/>
  <c r="AG57" i="1" s="1"/>
  <c r="AI57" i="1" s="1"/>
  <c r="AJ57" i="1" s="1"/>
  <c r="BC25" i="1"/>
  <c r="BM45" i="1"/>
  <c r="BI44" i="2"/>
  <c r="BM50" i="1"/>
  <c r="BB50" i="1"/>
  <c r="AE73" i="1"/>
  <c r="AG73" i="1" s="1"/>
  <c r="AI73" i="1" s="1"/>
  <c r="AJ73" i="1" s="1"/>
  <c r="AI48" i="1"/>
  <c r="BM48" i="1"/>
  <c r="AX54" i="1"/>
  <c r="AZ54" i="1" s="1"/>
  <c r="BB54" i="1" s="1"/>
  <c r="AF60" i="2"/>
  <c r="AH60" i="2" s="1"/>
  <c r="AJ60" i="2" s="1"/>
  <c r="AK60" i="2" s="1"/>
  <c r="AO78" i="1"/>
  <c r="AW66" i="1"/>
  <c r="T72" i="1"/>
  <c r="AC60" i="1"/>
  <c r="AE60" i="1" s="1"/>
  <c r="AG60" i="1" s="1"/>
  <c r="BM79" i="1"/>
  <c r="BM61" i="1"/>
  <c r="N60" i="2"/>
  <c r="P60" i="2" s="1"/>
  <c r="R60" i="2" s="1"/>
  <c r="S60" i="2" s="1"/>
  <c r="BC21" i="1"/>
  <c r="BL21" i="1"/>
  <c r="C84" i="2"/>
  <c r="AM72" i="2"/>
  <c r="AU72" i="2" s="1"/>
  <c r="U72" i="2"/>
  <c r="AC72" i="2" s="1"/>
  <c r="K72" i="2"/>
  <c r="BI43" i="2"/>
  <c r="BB43" i="2"/>
  <c r="BI50" i="2"/>
  <c r="BB50" i="2"/>
  <c r="AN138" i="2"/>
  <c r="AV126" i="2"/>
  <c r="BI51" i="2"/>
  <c r="BB51" i="2"/>
  <c r="E105" i="2"/>
  <c r="V93" i="2"/>
  <c r="AD93" i="2" s="1"/>
  <c r="AO93" i="2"/>
  <c r="AW93" i="2" s="1"/>
  <c r="M93" i="2"/>
  <c r="AO74" i="2"/>
  <c r="AW74" i="2" s="1"/>
  <c r="E86" i="2"/>
  <c r="V74" i="2"/>
  <c r="AD74" i="2" s="1"/>
  <c r="M74" i="2"/>
  <c r="AN91" i="2"/>
  <c r="AV79" i="2"/>
  <c r="AN120" i="2"/>
  <c r="AV108" i="2"/>
  <c r="AN134" i="2"/>
  <c r="AV122" i="2"/>
  <c r="E78" i="2"/>
  <c r="AO66" i="2"/>
  <c r="AW66" i="2" s="1"/>
  <c r="V66" i="2"/>
  <c r="AD66" i="2" s="1"/>
  <c r="M66" i="2"/>
  <c r="AN95" i="2"/>
  <c r="AV83" i="2"/>
  <c r="E99" i="2"/>
  <c r="V87" i="2"/>
  <c r="AD87" i="2" s="1"/>
  <c r="AO87" i="2"/>
  <c r="AW87" i="2" s="1"/>
  <c r="M87" i="2"/>
  <c r="C65" i="2"/>
  <c r="AM53" i="2"/>
  <c r="AU53" i="2" s="1"/>
  <c r="AX53" i="2" s="1"/>
  <c r="AZ53" i="2" s="1"/>
  <c r="U53" i="2"/>
  <c r="AC53" i="2" s="1"/>
  <c r="AF53" i="2" s="1"/>
  <c r="AH53" i="2" s="1"/>
  <c r="AJ53" i="2" s="1"/>
  <c r="AK53" i="2" s="1"/>
  <c r="K53" i="2"/>
  <c r="N53" i="2" s="1"/>
  <c r="P53" i="2" s="1"/>
  <c r="R53" i="2" s="1"/>
  <c r="S53" i="2" s="1"/>
  <c r="AF56" i="2"/>
  <c r="AH56" i="2" s="1"/>
  <c r="AJ56" i="2" s="1"/>
  <c r="AK56" i="2" s="1"/>
  <c r="BC44" i="2"/>
  <c r="BH44" i="2"/>
  <c r="BI45" i="2"/>
  <c r="BB45" i="2"/>
  <c r="E91" i="2"/>
  <c r="V79" i="2"/>
  <c r="AD79" i="2" s="1"/>
  <c r="AO79" i="2"/>
  <c r="AW79" i="2" s="1"/>
  <c r="M79" i="2"/>
  <c r="C70" i="2"/>
  <c r="AM58" i="2"/>
  <c r="AU58" i="2" s="1"/>
  <c r="AX58" i="2" s="1"/>
  <c r="AZ58" i="2" s="1"/>
  <c r="U58" i="2"/>
  <c r="AC58" i="2" s="1"/>
  <c r="AF58" i="2" s="1"/>
  <c r="AH58" i="2" s="1"/>
  <c r="AJ58" i="2" s="1"/>
  <c r="AK58" i="2" s="1"/>
  <c r="K58" i="2"/>
  <c r="N58" i="2" s="1"/>
  <c r="P58" i="2" s="1"/>
  <c r="R58" i="2" s="1"/>
  <c r="S58" i="2" s="1"/>
  <c r="AN153" i="2"/>
  <c r="AV141" i="2"/>
  <c r="C75" i="2"/>
  <c r="AM63" i="2"/>
  <c r="AU63" i="2" s="1"/>
  <c r="AX63" i="2" s="1"/>
  <c r="AZ63" i="2" s="1"/>
  <c r="U63" i="2"/>
  <c r="AC63" i="2" s="1"/>
  <c r="AF63" i="2" s="1"/>
  <c r="AH63" i="2" s="1"/>
  <c r="AJ63" i="2" s="1"/>
  <c r="AK63" i="2" s="1"/>
  <c r="K63" i="2"/>
  <c r="N63" i="2" s="1"/>
  <c r="P63" i="2" s="1"/>
  <c r="R63" i="2" s="1"/>
  <c r="S63" i="2" s="1"/>
  <c r="C69" i="2"/>
  <c r="AM57" i="2"/>
  <c r="AU57" i="2" s="1"/>
  <c r="AX57" i="2" s="1"/>
  <c r="AZ57" i="2" s="1"/>
  <c r="U57" i="2"/>
  <c r="AC57" i="2" s="1"/>
  <c r="AF57" i="2" s="1"/>
  <c r="AH57" i="2" s="1"/>
  <c r="AJ57" i="2" s="1"/>
  <c r="AK57" i="2" s="1"/>
  <c r="K57" i="2"/>
  <c r="N57" i="2" s="1"/>
  <c r="P57" i="2" s="1"/>
  <c r="R57" i="2" s="1"/>
  <c r="S57" i="2" s="1"/>
  <c r="AN149" i="2"/>
  <c r="AV137" i="2"/>
  <c r="AM61" i="2"/>
  <c r="AU61" i="2" s="1"/>
  <c r="AX61" i="2" s="1"/>
  <c r="AZ61" i="2" s="1"/>
  <c r="U61" i="2"/>
  <c r="AC61" i="2" s="1"/>
  <c r="AF61" i="2" s="1"/>
  <c r="AH61" i="2" s="1"/>
  <c r="AJ61" i="2" s="1"/>
  <c r="AK61" i="2" s="1"/>
  <c r="K61" i="2"/>
  <c r="N61" i="2" s="1"/>
  <c r="P61" i="2" s="1"/>
  <c r="R61" i="2" s="1"/>
  <c r="S61" i="2" s="1"/>
  <c r="C73" i="2"/>
  <c r="BI46" i="2"/>
  <c r="BB46" i="2"/>
  <c r="AM54" i="2"/>
  <c r="AU54" i="2" s="1"/>
  <c r="AX54" i="2" s="1"/>
  <c r="AZ54" i="2" s="1"/>
  <c r="U54" i="2"/>
  <c r="AC54" i="2" s="1"/>
  <c r="AF54" i="2" s="1"/>
  <c r="AH54" i="2" s="1"/>
  <c r="AJ54" i="2" s="1"/>
  <c r="AK54" i="2" s="1"/>
  <c r="K54" i="2"/>
  <c r="N54" i="2" s="1"/>
  <c r="P54" i="2" s="1"/>
  <c r="R54" i="2" s="1"/>
  <c r="S54" i="2" s="1"/>
  <c r="C66" i="2"/>
  <c r="AN157" i="2"/>
  <c r="AV145" i="2"/>
  <c r="C80" i="2"/>
  <c r="AM68" i="2"/>
  <c r="AU68" i="2" s="1"/>
  <c r="U68" i="2"/>
  <c r="AC68" i="2" s="1"/>
  <c r="K68" i="2"/>
  <c r="BC48" i="2"/>
  <c r="BH48" i="2"/>
  <c r="BI49" i="2"/>
  <c r="BB49" i="2"/>
  <c r="BI47" i="2"/>
  <c r="BB47" i="2"/>
  <c r="AO72" i="2"/>
  <c r="AW72" i="2" s="1"/>
  <c r="E84" i="2"/>
  <c r="V72" i="2"/>
  <c r="AD72" i="2" s="1"/>
  <c r="M72" i="2"/>
  <c r="BI42" i="2"/>
  <c r="BB42" i="2"/>
  <c r="AN112" i="2"/>
  <c r="AV100" i="2"/>
  <c r="AN116" i="2"/>
  <c r="AV104" i="2"/>
  <c r="AO70" i="2"/>
  <c r="AW70" i="2" s="1"/>
  <c r="E82" i="2"/>
  <c r="V70" i="2"/>
  <c r="AD70" i="2" s="1"/>
  <c r="M70" i="2"/>
  <c r="BI52" i="2"/>
  <c r="BB52" i="2"/>
  <c r="C74" i="2"/>
  <c r="AM62" i="2"/>
  <c r="AU62" i="2" s="1"/>
  <c r="AX62" i="2" s="1"/>
  <c r="AZ62" i="2" s="1"/>
  <c r="U62" i="2"/>
  <c r="AC62" i="2" s="1"/>
  <c r="AF62" i="2" s="1"/>
  <c r="AH62" i="2" s="1"/>
  <c r="AJ62" i="2" s="1"/>
  <c r="AK62" i="2" s="1"/>
  <c r="K62" i="2"/>
  <c r="N62" i="2" s="1"/>
  <c r="P62" i="2" s="1"/>
  <c r="R62" i="2" s="1"/>
  <c r="S62" i="2" s="1"/>
  <c r="E88" i="2"/>
  <c r="V76" i="2"/>
  <c r="AD76" i="2" s="1"/>
  <c r="AF76" i="2" s="1"/>
  <c r="AH76" i="2" s="1"/>
  <c r="AJ76" i="2" s="1"/>
  <c r="AK76" i="2" s="1"/>
  <c r="AO76" i="2"/>
  <c r="AW76" i="2" s="1"/>
  <c r="AX76" i="2" s="1"/>
  <c r="AZ76" i="2" s="1"/>
  <c r="M76" i="2"/>
  <c r="N76" i="2" s="1"/>
  <c r="P76" i="2" s="1"/>
  <c r="R76" i="2" s="1"/>
  <c r="S76" i="2" s="1"/>
  <c r="AN130" i="2"/>
  <c r="AV118" i="2"/>
  <c r="AN99" i="2"/>
  <c r="AV87" i="2"/>
  <c r="E113" i="2"/>
  <c r="V101" i="2"/>
  <c r="AD101" i="2" s="1"/>
  <c r="M101" i="2"/>
  <c r="AO101" i="2"/>
  <c r="AW101" i="2" s="1"/>
  <c r="E80" i="2"/>
  <c r="V68" i="2"/>
  <c r="AD68" i="2" s="1"/>
  <c r="AO68" i="2"/>
  <c r="AW68" i="2" s="1"/>
  <c r="M68" i="2"/>
  <c r="AM59" i="2"/>
  <c r="AU59" i="2" s="1"/>
  <c r="AX59" i="2" s="1"/>
  <c r="AZ59" i="2" s="1"/>
  <c r="U59" i="2"/>
  <c r="AC59" i="2" s="1"/>
  <c r="AF59" i="2" s="1"/>
  <c r="AH59" i="2" s="1"/>
  <c r="AJ59" i="2" s="1"/>
  <c r="AK59" i="2" s="1"/>
  <c r="C71" i="2"/>
  <c r="K59" i="2"/>
  <c r="N59" i="2" s="1"/>
  <c r="P59" i="2" s="1"/>
  <c r="R59" i="2" s="1"/>
  <c r="S59" i="2" s="1"/>
  <c r="C67" i="2"/>
  <c r="AM55" i="2"/>
  <c r="AU55" i="2" s="1"/>
  <c r="AX55" i="2" s="1"/>
  <c r="AZ55" i="2" s="1"/>
  <c r="U55" i="2"/>
  <c r="AC55" i="2" s="1"/>
  <c r="AF55" i="2" s="1"/>
  <c r="AH55" i="2" s="1"/>
  <c r="AJ55" i="2" s="1"/>
  <c r="AK55" i="2" s="1"/>
  <c r="K55" i="2"/>
  <c r="N55" i="2" s="1"/>
  <c r="P55" i="2" s="1"/>
  <c r="R55" i="2" s="1"/>
  <c r="S55" i="2" s="1"/>
  <c r="BI41" i="2"/>
  <c r="BB41" i="2"/>
  <c r="N56" i="2"/>
  <c r="P56" i="2" s="1"/>
  <c r="R56" i="2" s="1"/>
  <c r="S56" i="2" s="1"/>
  <c r="E95" i="2"/>
  <c r="V83" i="2"/>
  <c r="AD83" i="2" s="1"/>
  <c r="AO83" i="2"/>
  <c r="AW83" i="2" s="1"/>
  <c r="M83" i="2"/>
  <c r="V97" i="2"/>
  <c r="AD97" i="2" s="1"/>
  <c r="M97" i="2"/>
  <c r="E109" i="2"/>
  <c r="AO97" i="2"/>
  <c r="AW97" i="2" s="1"/>
  <c r="BI48" i="2"/>
  <c r="BB70" i="1"/>
  <c r="BB108" i="1"/>
  <c r="AO121" i="1"/>
  <c r="AW109" i="1"/>
  <c r="AN130" i="1"/>
  <c r="AV118" i="1"/>
  <c r="T187" i="1"/>
  <c r="AC175" i="1"/>
  <c r="AO107" i="1"/>
  <c r="AW95" i="1"/>
  <c r="AX95" i="1" s="1"/>
  <c r="AZ95" i="1" s="1"/>
  <c r="AO188" i="1"/>
  <c r="AW176" i="1"/>
  <c r="BM58" i="1"/>
  <c r="AN132" i="1"/>
  <c r="AV120" i="1"/>
  <c r="AX120" i="1" s="1"/>
  <c r="AZ120" i="1" s="1"/>
  <c r="BC47" i="1"/>
  <c r="BL47" i="1"/>
  <c r="BC27" i="1"/>
  <c r="BL27" i="1"/>
  <c r="BM56" i="1"/>
  <c r="BB56" i="1"/>
  <c r="BB57" i="1"/>
  <c r="BC19" i="1"/>
  <c r="BL19" i="1"/>
  <c r="AN179" i="1"/>
  <c r="AV167" i="1"/>
  <c r="U180" i="1"/>
  <c r="AD168" i="1"/>
  <c r="BC42" i="1"/>
  <c r="BL42" i="1"/>
  <c r="BC79" i="1"/>
  <c r="BL79" i="1"/>
  <c r="AO129" i="1"/>
  <c r="AW117" i="1"/>
  <c r="BC32" i="1"/>
  <c r="BL32" i="1"/>
  <c r="U111" i="1"/>
  <c r="AD99" i="1"/>
  <c r="AE99" i="1" s="1"/>
  <c r="AG99" i="1" s="1"/>
  <c r="AI99" i="1" s="1"/>
  <c r="AJ99" i="1" s="1"/>
  <c r="BB73" i="1"/>
  <c r="BL29" i="1"/>
  <c r="BC29" i="1"/>
  <c r="BM83" i="1"/>
  <c r="BB83" i="1"/>
  <c r="BC91" i="1"/>
  <c r="AD70" i="1"/>
  <c r="AE70" i="1" s="1"/>
  <c r="AG70" i="1" s="1"/>
  <c r="AI70" i="1" s="1"/>
  <c r="AJ70" i="1" s="1"/>
  <c r="U82" i="1"/>
  <c r="BL61" i="1"/>
  <c r="BC61" i="1"/>
  <c r="AV53" i="1"/>
  <c r="AX53" i="1" s="1"/>
  <c r="AZ53" i="1" s="1"/>
  <c r="AN65" i="1"/>
  <c r="BC45" i="1"/>
  <c r="BL45" i="1"/>
  <c r="BC96" i="1"/>
  <c r="BC58" i="1"/>
  <c r="BL58" i="1"/>
  <c r="BC71" i="1"/>
  <c r="BL71" i="1"/>
  <c r="BB103" i="1"/>
  <c r="U90" i="1"/>
  <c r="AD78" i="1"/>
  <c r="AE78" i="1" s="1"/>
  <c r="AG78" i="1" s="1"/>
  <c r="AI78" i="1" s="1"/>
  <c r="AJ78" i="1" s="1"/>
  <c r="T102" i="1"/>
  <c r="AC90" i="1"/>
  <c r="BC51" i="1"/>
  <c r="BL51" i="1"/>
  <c r="AV85" i="1"/>
  <c r="AX85" i="1" s="1"/>
  <c r="AZ85" i="1" s="1"/>
  <c r="AN97" i="1"/>
  <c r="T97" i="1"/>
  <c r="AC85" i="1"/>
  <c r="U125" i="1"/>
  <c r="AD113" i="1"/>
  <c r="T110" i="1"/>
  <c r="AC98" i="1"/>
  <c r="AN187" i="1"/>
  <c r="AV175" i="1"/>
  <c r="AC69" i="1"/>
  <c r="T81" i="1"/>
  <c r="BC44" i="1"/>
  <c r="BL44" i="1"/>
  <c r="AO77" i="1"/>
  <c r="AW65" i="1"/>
  <c r="BC76" i="1"/>
  <c r="BL76" i="1"/>
  <c r="AN98" i="1"/>
  <c r="AV86" i="1"/>
  <c r="U97" i="1"/>
  <c r="AD85" i="1"/>
  <c r="AW115" i="1"/>
  <c r="AX115" i="1" s="1"/>
  <c r="AZ115" i="1" s="1"/>
  <c r="AO127" i="1"/>
  <c r="BM62" i="1"/>
  <c r="BB62" i="1"/>
  <c r="U81" i="1"/>
  <c r="AD69" i="1"/>
  <c r="T77" i="1"/>
  <c r="AC65" i="1"/>
  <c r="AE65" i="1" s="1"/>
  <c r="AG65" i="1" s="1"/>
  <c r="AI65" i="1" s="1"/>
  <c r="AJ65" i="1" s="1"/>
  <c r="T92" i="1"/>
  <c r="AC80" i="1"/>
  <c r="AE80" i="1" s="1"/>
  <c r="AG80" i="1" s="1"/>
  <c r="AI80" i="1" s="1"/>
  <c r="AJ80" i="1" s="1"/>
  <c r="AD86" i="1"/>
  <c r="AE86" i="1" s="1"/>
  <c r="AG86" i="1" s="1"/>
  <c r="AI86" i="1" s="1"/>
  <c r="AJ86" i="1" s="1"/>
  <c r="U98" i="1"/>
  <c r="AN112" i="1"/>
  <c r="AV100" i="1"/>
  <c r="AX100" i="1" s="1"/>
  <c r="AZ100" i="1" s="1"/>
  <c r="BM75" i="1"/>
  <c r="BB75" i="1"/>
  <c r="AX74" i="1"/>
  <c r="AZ74" i="1" s="1"/>
  <c r="AM208" i="1"/>
  <c r="AM220" i="1" s="1"/>
  <c r="AM219" i="1"/>
  <c r="BC63" i="1"/>
  <c r="BL63" i="1"/>
  <c r="BL67" i="1"/>
  <c r="BC67" i="1"/>
  <c r="U184" i="1"/>
  <c r="AD172" i="1"/>
  <c r="AO98" i="1"/>
  <c r="AW86" i="1"/>
  <c r="AO180" i="1"/>
  <c r="AW168" i="1"/>
  <c r="T124" i="1"/>
  <c r="AC112" i="1"/>
  <c r="AE112" i="1" s="1"/>
  <c r="AG112" i="1" s="1"/>
  <c r="AI112" i="1" s="1"/>
  <c r="AJ112" i="1" s="1"/>
  <c r="AN78" i="1"/>
  <c r="AV66" i="1"/>
  <c r="T106" i="1"/>
  <c r="AC94" i="1"/>
  <c r="T179" i="1"/>
  <c r="AC167" i="1"/>
  <c r="AN80" i="1"/>
  <c r="AV68" i="1"/>
  <c r="AX68" i="1" s="1"/>
  <c r="AZ68" i="1" s="1"/>
  <c r="U188" i="1"/>
  <c r="AD176" i="1"/>
  <c r="AV69" i="1"/>
  <c r="AX69" i="1" s="1"/>
  <c r="AZ69" i="1" s="1"/>
  <c r="AN81" i="1"/>
  <c r="BC84" i="1"/>
  <c r="U131" i="1"/>
  <c r="AD119" i="1"/>
  <c r="AE119" i="1" s="1"/>
  <c r="AG119" i="1" s="1"/>
  <c r="AI119" i="1" s="1"/>
  <c r="AJ119" i="1" s="1"/>
  <c r="U103" i="1"/>
  <c r="AD91" i="1"/>
  <c r="AE91" i="1" s="1"/>
  <c r="AG91" i="1" s="1"/>
  <c r="B219" i="1"/>
  <c r="B208" i="1"/>
  <c r="B220" i="1" s="1"/>
  <c r="BB88" i="1"/>
  <c r="BM88" i="1"/>
  <c r="BM41" i="1"/>
  <c r="BB41" i="1"/>
  <c r="AO99" i="1"/>
  <c r="AW87" i="1"/>
  <c r="AX87" i="1" s="1"/>
  <c r="AZ87" i="1" s="1"/>
  <c r="AO94" i="1"/>
  <c r="AW82" i="1"/>
  <c r="AX82" i="1" s="1"/>
  <c r="AZ82" i="1" s="1"/>
  <c r="T183" i="1"/>
  <c r="AC171" i="1"/>
  <c r="AO184" i="1"/>
  <c r="AW172" i="1"/>
  <c r="AN183" i="1"/>
  <c r="AV171" i="1"/>
  <c r="BC31" i="1"/>
  <c r="BL31" i="1"/>
  <c r="AJ46" i="1"/>
  <c r="BL46" i="1"/>
  <c r="AX86" i="1" l="1"/>
  <c r="AZ86" i="1" s="1"/>
  <c r="D290" i="3"/>
  <c r="J278" i="3"/>
  <c r="AE85" i="1"/>
  <c r="AG85" i="1" s="1"/>
  <c r="AI85" i="1" s="1"/>
  <c r="AJ85" i="1" s="1"/>
  <c r="D163" i="3"/>
  <c r="J151" i="3"/>
  <c r="K151" i="3" s="1"/>
  <c r="M151" i="3" s="1"/>
  <c r="O151" i="3" s="1"/>
  <c r="P151" i="3" s="1"/>
  <c r="C202" i="3"/>
  <c r="I190" i="3"/>
  <c r="K190" i="3" s="1"/>
  <c r="M190" i="3" s="1"/>
  <c r="O190" i="3" s="1"/>
  <c r="P190" i="3" s="1"/>
  <c r="D135" i="3"/>
  <c r="J123" i="3"/>
  <c r="K123" i="3" s="1"/>
  <c r="M123" i="3" s="1"/>
  <c r="O123" i="3" s="1"/>
  <c r="P123" i="3" s="1"/>
  <c r="D113" i="3"/>
  <c r="J101" i="3"/>
  <c r="K101" i="3" s="1"/>
  <c r="M101" i="3" s="1"/>
  <c r="O101" i="3" s="1"/>
  <c r="P101" i="3" s="1"/>
  <c r="C291" i="3"/>
  <c r="I279" i="3"/>
  <c r="C137" i="3"/>
  <c r="I125" i="3"/>
  <c r="U88" i="2"/>
  <c r="AC88" i="2" s="1"/>
  <c r="C191" i="3"/>
  <c r="I179" i="3"/>
  <c r="D155" i="3"/>
  <c r="J143" i="3"/>
  <c r="K143" i="3" s="1"/>
  <c r="M143" i="3" s="1"/>
  <c r="O143" i="3" s="1"/>
  <c r="P143" i="3" s="1"/>
  <c r="I110" i="3"/>
  <c r="K110" i="3" s="1"/>
  <c r="M110" i="3" s="1"/>
  <c r="O110" i="3" s="1"/>
  <c r="P110" i="3" s="1"/>
  <c r="C122" i="3"/>
  <c r="C100" i="2"/>
  <c r="AM100" i="2" s="1"/>
  <c r="AU100" i="2" s="1"/>
  <c r="K88" i="2"/>
  <c r="BI64" i="2"/>
  <c r="I97" i="3"/>
  <c r="K97" i="3" s="1"/>
  <c r="M97" i="3" s="1"/>
  <c r="O97" i="3" s="1"/>
  <c r="P97" i="3" s="1"/>
  <c r="C109" i="3"/>
  <c r="C224" i="3"/>
  <c r="I212" i="3"/>
  <c r="I105" i="3"/>
  <c r="K105" i="3" s="1"/>
  <c r="M105" i="3" s="1"/>
  <c r="O105" i="3" s="1"/>
  <c r="P105" i="3" s="1"/>
  <c r="C117" i="3"/>
  <c r="J104" i="3"/>
  <c r="K104" i="3" s="1"/>
  <c r="M104" i="3" s="1"/>
  <c r="O104" i="3" s="1"/>
  <c r="P104" i="3" s="1"/>
  <c r="D116" i="3"/>
  <c r="J129" i="3"/>
  <c r="D141" i="3"/>
  <c r="C216" i="3"/>
  <c r="I204" i="3"/>
  <c r="C295" i="3"/>
  <c r="I283" i="3"/>
  <c r="A129" i="3"/>
  <c r="A140" i="3"/>
  <c r="A152" i="3" s="1"/>
  <c r="A164" i="3" s="1"/>
  <c r="A176" i="3" s="1"/>
  <c r="A188" i="3" s="1"/>
  <c r="A200" i="3" s="1"/>
  <c r="J100" i="3"/>
  <c r="K100" i="3" s="1"/>
  <c r="M100" i="3" s="1"/>
  <c r="O100" i="3" s="1"/>
  <c r="P100" i="3" s="1"/>
  <c r="D112" i="3"/>
  <c r="C184" i="3"/>
  <c r="I172" i="3"/>
  <c r="D205" i="3"/>
  <c r="J193" i="3"/>
  <c r="C234" i="3"/>
  <c r="I222" i="3"/>
  <c r="K222" i="3" s="1"/>
  <c r="M222" i="3" s="1"/>
  <c r="O222" i="3" s="1"/>
  <c r="P222" i="3" s="1"/>
  <c r="D274" i="3"/>
  <c r="J262" i="3"/>
  <c r="D96" i="3"/>
  <c r="J84" i="3"/>
  <c r="K84" i="3" s="1"/>
  <c r="M84" i="3" s="1"/>
  <c r="O84" i="3" s="1"/>
  <c r="P84" i="3" s="1"/>
  <c r="D282" i="3"/>
  <c r="J270" i="3"/>
  <c r="A20" i="3"/>
  <c r="A31" i="3"/>
  <c r="A43" i="3" s="1"/>
  <c r="A55" i="3" s="1"/>
  <c r="A67" i="3" s="1"/>
  <c r="A79" i="3" s="1"/>
  <c r="A91" i="3" s="1"/>
  <c r="A103" i="3" s="1"/>
  <c r="A115" i="3" s="1"/>
  <c r="BM54" i="1"/>
  <c r="BM73" i="1"/>
  <c r="BS34" i="1"/>
  <c r="AF68" i="2"/>
  <c r="AH68" i="2" s="1"/>
  <c r="AJ68" i="2" s="1"/>
  <c r="AK68" i="2" s="1"/>
  <c r="BC50" i="1"/>
  <c r="BL50" i="1"/>
  <c r="BS29" i="1"/>
  <c r="T84" i="1"/>
  <c r="AC72" i="1"/>
  <c r="AE72" i="1" s="1"/>
  <c r="AG72" i="1" s="1"/>
  <c r="BI60" i="2"/>
  <c r="AX66" i="1"/>
  <c r="AZ66" i="1" s="1"/>
  <c r="BM66" i="1" s="1"/>
  <c r="AI60" i="1"/>
  <c r="BM60" i="1"/>
  <c r="BS38" i="1"/>
  <c r="AE69" i="1"/>
  <c r="AG69" i="1" s="1"/>
  <c r="AI69" i="1" s="1"/>
  <c r="AJ69" i="1" s="1"/>
  <c r="AW78" i="1"/>
  <c r="AO90" i="1"/>
  <c r="AJ48" i="1"/>
  <c r="BL48" i="1"/>
  <c r="BI76" i="2"/>
  <c r="BB76" i="2"/>
  <c r="K71" i="2"/>
  <c r="N71" i="2" s="1"/>
  <c r="P71" i="2" s="1"/>
  <c r="R71" i="2" s="1"/>
  <c r="S71" i="2" s="1"/>
  <c r="C83" i="2"/>
  <c r="U71" i="2"/>
  <c r="AC71" i="2" s="1"/>
  <c r="AF71" i="2" s="1"/>
  <c r="AH71" i="2" s="1"/>
  <c r="AJ71" i="2" s="1"/>
  <c r="AK71" i="2" s="1"/>
  <c r="AM71" i="2"/>
  <c r="AU71" i="2" s="1"/>
  <c r="AX71" i="2" s="1"/>
  <c r="AZ71" i="2" s="1"/>
  <c r="AN111" i="2"/>
  <c r="AV99" i="2"/>
  <c r="BC52" i="2"/>
  <c r="BH52" i="2"/>
  <c r="AM67" i="2"/>
  <c r="AU67" i="2" s="1"/>
  <c r="AX67" i="2" s="1"/>
  <c r="AZ67" i="2" s="1"/>
  <c r="C79" i="2"/>
  <c r="U67" i="2"/>
  <c r="AC67" i="2" s="1"/>
  <c r="AF67" i="2" s="1"/>
  <c r="AH67" i="2" s="1"/>
  <c r="AJ67" i="2" s="1"/>
  <c r="AK67" i="2" s="1"/>
  <c r="K67" i="2"/>
  <c r="N67" i="2" s="1"/>
  <c r="P67" i="2" s="1"/>
  <c r="R67" i="2" s="1"/>
  <c r="S67" i="2" s="1"/>
  <c r="AO80" i="2"/>
  <c r="AW80" i="2" s="1"/>
  <c r="E92" i="2"/>
  <c r="V80" i="2"/>
  <c r="AD80" i="2" s="1"/>
  <c r="M80" i="2"/>
  <c r="AO113" i="2"/>
  <c r="AW113" i="2" s="1"/>
  <c r="M113" i="2"/>
  <c r="E125" i="2"/>
  <c r="V113" i="2"/>
  <c r="AD113" i="2" s="1"/>
  <c r="E100" i="2"/>
  <c r="AO88" i="2"/>
  <c r="AW88" i="2" s="1"/>
  <c r="AX88" i="2" s="1"/>
  <c r="AZ88" i="2" s="1"/>
  <c r="V88" i="2"/>
  <c r="AD88" i="2" s="1"/>
  <c r="M88" i="2"/>
  <c r="AN124" i="2"/>
  <c r="AV112" i="2"/>
  <c r="C92" i="2"/>
  <c r="AM80" i="2"/>
  <c r="AU80" i="2" s="1"/>
  <c r="U80" i="2"/>
  <c r="AC80" i="2" s="1"/>
  <c r="K80" i="2"/>
  <c r="BI61" i="2"/>
  <c r="BB61" i="2"/>
  <c r="AN165" i="2"/>
  <c r="AV153" i="2"/>
  <c r="V95" i="2"/>
  <c r="AD95" i="2" s="1"/>
  <c r="E107" i="2"/>
  <c r="AO95" i="2"/>
  <c r="AW95" i="2" s="1"/>
  <c r="M95" i="2"/>
  <c r="K74" i="2"/>
  <c r="N74" i="2" s="1"/>
  <c r="P74" i="2" s="1"/>
  <c r="R74" i="2" s="1"/>
  <c r="S74" i="2" s="1"/>
  <c r="AM74" i="2"/>
  <c r="AU74" i="2" s="1"/>
  <c r="AX74" i="2" s="1"/>
  <c r="AZ74" i="2" s="1"/>
  <c r="C86" i="2"/>
  <c r="U74" i="2"/>
  <c r="AC74" i="2" s="1"/>
  <c r="AF74" i="2" s="1"/>
  <c r="AH74" i="2" s="1"/>
  <c r="AJ74" i="2" s="1"/>
  <c r="AK74" i="2" s="1"/>
  <c r="BC42" i="2"/>
  <c r="BH42" i="2"/>
  <c r="E96" i="2"/>
  <c r="V84" i="2"/>
  <c r="AD84" i="2" s="1"/>
  <c r="AO84" i="2"/>
  <c r="AW84" i="2" s="1"/>
  <c r="M84" i="2"/>
  <c r="BC49" i="2"/>
  <c r="BH49" i="2"/>
  <c r="N68" i="2"/>
  <c r="P68" i="2" s="1"/>
  <c r="R68" i="2" s="1"/>
  <c r="S68" i="2" s="1"/>
  <c r="C85" i="2"/>
  <c r="AM73" i="2"/>
  <c r="AU73" i="2" s="1"/>
  <c r="AX73" i="2" s="1"/>
  <c r="AZ73" i="2" s="1"/>
  <c r="U73" i="2"/>
  <c r="AC73" i="2" s="1"/>
  <c r="AF73" i="2" s="1"/>
  <c r="AH73" i="2" s="1"/>
  <c r="AJ73" i="2" s="1"/>
  <c r="AK73" i="2" s="1"/>
  <c r="K73" i="2"/>
  <c r="N73" i="2" s="1"/>
  <c r="P73" i="2" s="1"/>
  <c r="R73" i="2" s="1"/>
  <c r="S73" i="2" s="1"/>
  <c r="BI57" i="2"/>
  <c r="BB57" i="2"/>
  <c r="BI63" i="2"/>
  <c r="BB63" i="2"/>
  <c r="BC56" i="2"/>
  <c r="BH56" i="2"/>
  <c r="BI58" i="2"/>
  <c r="BB58" i="2"/>
  <c r="AN107" i="2"/>
  <c r="AV95" i="2"/>
  <c r="AO78" i="2"/>
  <c r="AW78" i="2" s="1"/>
  <c r="E90" i="2"/>
  <c r="V78" i="2"/>
  <c r="AD78" i="2" s="1"/>
  <c r="M78" i="2"/>
  <c r="AN132" i="2"/>
  <c r="AV120" i="2"/>
  <c r="BH60" i="2"/>
  <c r="BC60" i="2"/>
  <c r="AO105" i="2"/>
  <c r="AW105" i="2" s="1"/>
  <c r="M105" i="2"/>
  <c r="E117" i="2"/>
  <c r="V105" i="2"/>
  <c r="AD105" i="2" s="1"/>
  <c r="BC43" i="2"/>
  <c r="BH43" i="2"/>
  <c r="AX72" i="2"/>
  <c r="AZ72" i="2" s="1"/>
  <c r="AO82" i="2"/>
  <c r="AW82" i="2" s="1"/>
  <c r="E94" i="2"/>
  <c r="V82" i="2"/>
  <c r="AD82" i="2" s="1"/>
  <c r="M82" i="2"/>
  <c r="AN128" i="2"/>
  <c r="AV116" i="2"/>
  <c r="AN169" i="2"/>
  <c r="AV157" i="2"/>
  <c r="BI54" i="2"/>
  <c r="BB54" i="2"/>
  <c r="AN161" i="2"/>
  <c r="AV149" i="2"/>
  <c r="K69" i="2"/>
  <c r="N69" i="2" s="1"/>
  <c r="P69" i="2" s="1"/>
  <c r="R69" i="2" s="1"/>
  <c r="S69" i="2" s="1"/>
  <c r="U69" i="2"/>
  <c r="AC69" i="2" s="1"/>
  <c r="AF69" i="2" s="1"/>
  <c r="AH69" i="2" s="1"/>
  <c r="AJ69" i="2" s="1"/>
  <c r="AK69" i="2" s="1"/>
  <c r="C81" i="2"/>
  <c r="AM69" i="2"/>
  <c r="AU69" i="2" s="1"/>
  <c r="AX69" i="2" s="1"/>
  <c r="AZ69" i="2" s="1"/>
  <c r="AM75" i="2"/>
  <c r="AU75" i="2" s="1"/>
  <c r="AX75" i="2" s="1"/>
  <c r="AZ75" i="2" s="1"/>
  <c r="C87" i="2"/>
  <c r="U75" i="2"/>
  <c r="AC75" i="2" s="1"/>
  <c r="AF75" i="2" s="1"/>
  <c r="AH75" i="2" s="1"/>
  <c r="AJ75" i="2" s="1"/>
  <c r="AK75" i="2" s="1"/>
  <c r="K75" i="2"/>
  <c r="N75" i="2" s="1"/>
  <c r="P75" i="2" s="1"/>
  <c r="R75" i="2" s="1"/>
  <c r="S75" i="2" s="1"/>
  <c r="BI56" i="2"/>
  <c r="C82" i="2"/>
  <c r="U70" i="2"/>
  <c r="AC70" i="2" s="1"/>
  <c r="AF70" i="2" s="1"/>
  <c r="AH70" i="2" s="1"/>
  <c r="AJ70" i="2" s="1"/>
  <c r="AK70" i="2" s="1"/>
  <c r="K70" i="2"/>
  <c r="N70" i="2" s="1"/>
  <c r="P70" i="2" s="1"/>
  <c r="R70" i="2" s="1"/>
  <c r="S70" i="2" s="1"/>
  <c r="AM70" i="2"/>
  <c r="AU70" i="2" s="1"/>
  <c r="AX70" i="2" s="1"/>
  <c r="AZ70" i="2" s="1"/>
  <c r="E103" i="2"/>
  <c r="V91" i="2"/>
  <c r="AD91" i="2" s="1"/>
  <c r="AO91" i="2"/>
  <c r="AW91" i="2" s="1"/>
  <c r="M91" i="2"/>
  <c r="BI53" i="2"/>
  <c r="BB53" i="2"/>
  <c r="AO86" i="2"/>
  <c r="AW86" i="2" s="1"/>
  <c r="E98" i="2"/>
  <c r="V86" i="2"/>
  <c r="AD86" i="2" s="1"/>
  <c r="M86" i="2"/>
  <c r="BC51" i="2"/>
  <c r="BH51" i="2"/>
  <c r="AN150" i="2"/>
  <c r="AV138" i="2"/>
  <c r="C96" i="2"/>
  <c r="AM84" i="2"/>
  <c r="AU84" i="2" s="1"/>
  <c r="U84" i="2"/>
  <c r="AC84" i="2" s="1"/>
  <c r="AF84" i="2" s="1"/>
  <c r="AH84" i="2" s="1"/>
  <c r="AJ84" i="2" s="1"/>
  <c r="AK84" i="2" s="1"/>
  <c r="K84" i="2"/>
  <c r="K100" i="2"/>
  <c r="E121" i="2"/>
  <c r="V109" i="2"/>
  <c r="AD109" i="2" s="1"/>
  <c r="AO109" i="2"/>
  <c r="AW109" i="2" s="1"/>
  <c r="M109" i="2"/>
  <c r="BC41" i="2"/>
  <c r="BH41" i="2"/>
  <c r="BI55" i="2"/>
  <c r="BB55" i="2"/>
  <c r="BC47" i="2"/>
  <c r="BH47" i="2"/>
  <c r="AX68" i="2"/>
  <c r="AZ68" i="2" s="1"/>
  <c r="C78" i="2"/>
  <c r="AM66" i="2"/>
  <c r="AU66" i="2" s="1"/>
  <c r="AX66" i="2" s="1"/>
  <c r="AZ66" i="2" s="1"/>
  <c r="U66" i="2"/>
  <c r="AC66" i="2" s="1"/>
  <c r="AF66" i="2" s="1"/>
  <c r="AH66" i="2" s="1"/>
  <c r="AJ66" i="2" s="1"/>
  <c r="AK66" i="2" s="1"/>
  <c r="K66" i="2"/>
  <c r="N66" i="2" s="1"/>
  <c r="P66" i="2" s="1"/>
  <c r="R66" i="2" s="1"/>
  <c r="S66" i="2" s="1"/>
  <c r="BC46" i="2"/>
  <c r="BH46" i="2"/>
  <c r="BC45" i="2"/>
  <c r="BH45" i="2"/>
  <c r="C77" i="2"/>
  <c r="AM65" i="2"/>
  <c r="AU65" i="2" s="1"/>
  <c r="AX65" i="2" s="1"/>
  <c r="AZ65" i="2" s="1"/>
  <c r="U65" i="2"/>
  <c r="AC65" i="2" s="1"/>
  <c r="AF65" i="2" s="1"/>
  <c r="AH65" i="2" s="1"/>
  <c r="AJ65" i="2" s="1"/>
  <c r="AK65" i="2" s="1"/>
  <c r="K65" i="2"/>
  <c r="N65" i="2" s="1"/>
  <c r="P65" i="2" s="1"/>
  <c r="R65" i="2" s="1"/>
  <c r="S65" i="2" s="1"/>
  <c r="E111" i="2"/>
  <c r="AO99" i="2"/>
  <c r="AW99" i="2" s="1"/>
  <c r="V99" i="2"/>
  <c r="AD99" i="2" s="1"/>
  <c r="M99" i="2"/>
  <c r="AN146" i="2"/>
  <c r="AV134" i="2"/>
  <c r="AN103" i="2"/>
  <c r="AV91" i="2"/>
  <c r="BC50" i="2"/>
  <c r="BH50" i="2"/>
  <c r="N72" i="2"/>
  <c r="P72" i="2" s="1"/>
  <c r="R72" i="2" s="1"/>
  <c r="S72" i="2" s="1"/>
  <c r="BI59" i="2"/>
  <c r="BB59" i="2"/>
  <c r="AN142" i="2"/>
  <c r="AV130" i="2"/>
  <c r="BI62" i="2"/>
  <c r="BB62" i="2"/>
  <c r="AF72" i="2"/>
  <c r="AH72" i="2" s="1"/>
  <c r="AJ72" i="2" s="1"/>
  <c r="AK72" i="2" s="1"/>
  <c r="BH64" i="2"/>
  <c r="BC64" i="2"/>
  <c r="AN195" i="1"/>
  <c r="AV183" i="1"/>
  <c r="T195" i="1"/>
  <c r="AC183" i="1"/>
  <c r="U196" i="1"/>
  <c r="AD184" i="1"/>
  <c r="BC54" i="1"/>
  <c r="BL54" i="1"/>
  <c r="U93" i="1"/>
  <c r="AD81" i="1"/>
  <c r="AN110" i="1"/>
  <c r="AV98" i="1"/>
  <c r="T122" i="1"/>
  <c r="AC110" i="1"/>
  <c r="AC97" i="1"/>
  <c r="T109" i="1"/>
  <c r="T114" i="1"/>
  <c r="AC102" i="1"/>
  <c r="AV65" i="1"/>
  <c r="AX65" i="1" s="1"/>
  <c r="AZ65" i="1" s="1"/>
  <c r="AN77" i="1"/>
  <c r="AO141" i="1"/>
  <c r="AW129" i="1"/>
  <c r="AN191" i="1"/>
  <c r="AV179" i="1"/>
  <c r="BC57" i="1"/>
  <c r="BL57" i="1"/>
  <c r="AN144" i="1"/>
  <c r="AV132" i="1"/>
  <c r="AX132" i="1" s="1"/>
  <c r="AZ132" i="1" s="1"/>
  <c r="T199" i="1"/>
  <c r="AC187" i="1"/>
  <c r="AN142" i="1"/>
  <c r="AV130" i="1"/>
  <c r="AO111" i="1"/>
  <c r="AW99" i="1"/>
  <c r="AX99" i="1" s="1"/>
  <c r="AZ99" i="1" s="1"/>
  <c r="BC88" i="1"/>
  <c r="BL88" i="1"/>
  <c r="U115" i="1"/>
  <c r="AD103" i="1"/>
  <c r="AE103" i="1" s="1"/>
  <c r="AG103" i="1" s="1"/>
  <c r="U200" i="1"/>
  <c r="AD188" i="1"/>
  <c r="T191" i="1"/>
  <c r="AC179" i="1"/>
  <c r="AN90" i="1"/>
  <c r="AV78" i="1"/>
  <c r="AC124" i="1"/>
  <c r="AE124" i="1" s="1"/>
  <c r="AG124" i="1" s="1"/>
  <c r="AI124" i="1" s="1"/>
  <c r="AJ124" i="1" s="1"/>
  <c r="T136" i="1"/>
  <c r="BS35" i="1"/>
  <c r="BS31" i="1"/>
  <c r="BM100" i="1"/>
  <c r="BB100" i="1"/>
  <c r="T104" i="1"/>
  <c r="AC92" i="1"/>
  <c r="AE92" i="1" s="1"/>
  <c r="AG92" i="1" s="1"/>
  <c r="AI92" i="1" s="1"/>
  <c r="AJ92" i="1" s="1"/>
  <c r="BC62" i="1"/>
  <c r="BL62" i="1"/>
  <c r="AN109" i="1"/>
  <c r="AV97" i="1"/>
  <c r="AX97" i="1" s="1"/>
  <c r="AZ97" i="1" s="1"/>
  <c r="BS33" i="1"/>
  <c r="BM53" i="1"/>
  <c r="BB53" i="1"/>
  <c r="BS37" i="1"/>
  <c r="BS36" i="1"/>
  <c r="BS30" i="1"/>
  <c r="BS28" i="1"/>
  <c r="BM57" i="1"/>
  <c r="BM95" i="1"/>
  <c r="BB95" i="1"/>
  <c r="AO196" i="1"/>
  <c r="AW184" i="1"/>
  <c r="BB82" i="1"/>
  <c r="BC41" i="1"/>
  <c r="BL41" i="1"/>
  <c r="BS43" i="1" s="1"/>
  <c r="AN93" i="1"/>
  <c r="AV81" i="1"/>
  <c r="AX81" i="1" s="1"/>
  <c r="AZ81" i="1" s="1"/>
  <c r="BB68" i="1"/>
  <c r="BM68" i="1"/>
  <c r="AW98" i="1"/>
  <c r="AO110" i="1"/>
  <c r="BM74" i="1"/>
  <c r="BB74" i="1"/>
  <c r="AN124" i="1"/>
  <c r="AV112" i="1"/>
  <c r="AX112" i="1" s="1"/>
  <c r="AZ112" i="1" s="1"/>
  <c r="BS32" i="1"/>
  <c r="U109" i="1"/>
  <c r="AD97" i="1"/>
  <c r="AN199" i="1"/>
  <c r="AV187" i="1"/>
  <c r="U137" i="1"/>
  <c r="AD125" i="1"/>
  <c r="BM85" i="1"/>
  <c r="BB85" i="1"/>
  <c r="AD90" i="1"/>
  <c r="U102" i="1"/>
  <c r="BS40" i="1"/>
  <c r="U192" i="1"/>
  <c r="AD180" i="1"/>
  <c r="BC56" i="1"/>
  <c r="BL56" i="1"/>
  <c r="AW107" i="1"/>
  <c r="AX107" i="1" s="1"/>
  <c r="AZ107" i="1" s="1"/>
  <c r="AO119" i="1"/>
  <c r="AO133" i="1"/>
  <c r="AW121" i="1"/>
  <c r="BC70" i="1"/>
  <c r="BL70" i="1"/>
  <c r="BM87" i="1"/>
  <c r="BB87" i="1"/>
  <c r="AI91" i="1"/>
  <c r="BM91" i="1"/>
  <c r="BB115" i="1"/>
  <c r="AO89" i="1"/>
  <c r="AW77" i="1"/>
  <c r="AO106" i="1"/>
  <c r="AW94" i="1"/>
  <c r="AX94" i="1" s="1"/>
  <c r="AZ94" i="1" s="1"/>
  <c r="U143" i="1"/>
  <c r="AD131" i="1"/>
  <c r="AE131" i="1" s="1"/>
  <c r="AG131" i="1" s="1"/>
  <c r="AI131" i="1" s="1"/>
  <c r="AJ131" i="1" s="1"/>
  <c r="BB69" i="1"/>
  <c r="AN92" i="1"/>
  <c r="AV80" i="1"/>
  <c r="AX80" i="1" s="1"/>
  <c r="AZ80" i="1" s="1"/>
  <c r="AC106" i="1"/>
  <c r="T118" i="1"/>
  <c r="AO192" i="1"/>
  <c r="AW180" i="1"/>
  <c r="BC75" i="1"/>
  <c r="BL75" i="1"/>
  <c r="U110" i="1"/>
  <c r="AD98" i="1"/>
  <c r="AE98" i="1" s="1"/>
  <c r="AG98" i="1" s="1"/>
  <c r="AI98" i="1" s="1"/>
  <c r="AJ98" i="1" s="1"/>
  <c r="AC77" i="1"/>
  <c r="AE77" i="1" s="1"/>
  <c r="AG77" i="1" s="1"/>
  <c r="AI77" i="1" s="1"/>
  <c r="AJ77" i="1" s="1"/>
  <c r="T89" i="1"/>
  <c r="AO139" i="1"/>
  <c r="AW127" i="1"/>
  <c r="AX127" i="1" s="1"/>
  <c r="AZ127" i="1" s="1"/>
  <c r="BM86" i="1"/>
  <c r="BB86" i="1"/>
  <c r="T93" i="1"/>
  <c r="AC81" i="1"/>
  <c r="AE90" i="1"/>
  <c r="AG90" i="1" s="1"/>
  <c r="AI90" i="1" s="1"/>
  <c r="AJ90" i="1" s="1"/>
  <c r="BC103" i="1"/>
  <c r="U94" i="1"/>
  <c r="AD82" i="1"/>
  <c r="AE82" i="1" s="1"/>
  <c r="AG82" i="1" s="1"/>
  <c r="AI82" i="1" s="1"/>
  <c r="AJ82" i="1" s="1"/>
  <c r="BL83" i="1"/>
  <c r="BC83" i="1"/>
  <c r="BC73" i="1"/>
  <c r="BL73" i="1"/>
  <c r="AD111" i="1"/>
  <c r="AE111" i="1" s="1"/>
  <c r="AG111" i="1" s="1"/>
  <c r="AI111" i="1" s="1"/>
  <c r="AJ111" i="1" s="1"/>
  <c r="U123" i="1"/>
  <c r="BS39" i="1"/>
  <c r="BB120" i="1"/>
  <c r="AO200" i="1"/>
  <c r="AW188" i="1"/>
  <c r="BC108" i="1"/>
  <c r="BM70" i="1"/>
  <c r="C112" i="2" l="1"/>
  <c r="AF88" i="2"/>
  <c r="AH88" i="2" s="1"/>
  <c r="AJ88" i="2" s="1"/>
  <c r="AK88" i="2" s="1"/>
  <c r="J163" i="3"/>
  <c r="K163" i="3" s="1"/>
  <c r="M163" i="3" s="1"/>
  <c r="O163" i="3" s="1"/>
  <c r="P163" i="3" s="1"/>
  <c r="D175" i="3"/>
  <c r="D302" i="3"/>
  <c r="J302" i="3" s="1"/>
  <c r="J290" i="3"/>
  <c r="C203" i="3"/>
  <c r="I191" i="3"/>
  <c r="AX78" i="1"/>
  <c r="AZ78" i="1" s="1"/>
  <c r="BB78" i="1" s="1"/>
  <c r="J155" i="3"/>
  <c r="K155" i="3" s="1"/>
  <c r="M155" i="3" s="1"/>
  <c r="O155" i="3" s="1"/>
  <c r="P155" i="3" s="1"/>
  <c r="D167" i="3"/>
  <c r="C303" i="3"/>
  <c r="I303" i="3" s="1"/>
  <c r="I291" i="3"/>
  <c r="D147" i="3"/>
  <c r="J135" i="3"/>
  <c r="K135" i="3" s="1"/>
  <c r="M135" i="3" s="1"/>
  <c r="O135" i="3" s="1"/>
  <c r="P135" i="3" s="1"/>
  <c r="BM69" i="1"/>
  <c r="U100" i="2"/>
  <c r="AC100" i="2" s="1"/>
  <c r="C134" i="3"/>
  <c r="I122" i="3"/>
  <c r="K122" i="3" s="1"/>
  <c r="M122" i="3" s="1"/>
  <c r="O122" i="3" s="1"/>
  <c r="P122" i="3" s="1"/>
  <c r="C149" i="3"/>
  <c r="I137" i="3"/>
  <c r="D125" i="3"/>
  <c r="J113" i="3"/>
  <c r="K113" i="3" s="1"/>
  <c r="M113" i="3" s="1"/>
  <c r="O113" i="3" s="1"/>
  <c r="P113" i="3" s="1"/>
  <c r="C214" i="3"/>
  <c r="I202" i="3"/>
  <c r="K202" i="3" s="1"/>
  <c r="M202" i="3" s="1"/>
  <c r="O202" i="3" s="1"/>
  <c r="P202" i="3" s="1"/>
  <c r="N88" i="2"/>
  <c r="P88" i="2" s="1"/>
  <c r="R88" i="2" s="1"/>
  <c r="S88" i="2" s="1"/>
  <c r="D294" i="3"/>
  <c r="J282" i="3"/>
  <c r="D286" i="3"/>
  <c r="J274" i="3"/>
  <c r="J112" i="3"/>
  <c r="K112" i="3" s="1"/>
  <c r="M112" i="3" s="1"/>
  <c r="O112" i="3" s="1"/>
  <c r="P112" i="3" s="1"/>
  <c r="D124" i="3"/>
  <c r="C228" i="3"/>
  <c r="I216" i="3"/>
  <c r="I117" i="3"/>
  <c r="K117" i="3" s="1"/>
  <c r="M117" i="3" s="1"/>
  <c r="O117" i="3" s="1"/>
  <c r="P117" i="3" s="1"/>
  <c r="C129" i="3"/>
  <c r="C236" i="3"/>
  <c r="I224" i="3"/>
  <c r="Q222" i="3"/>
  <c r="D217" i="3"/>
  <c r="J205" i="3"/>
  <c r="I109" i="3"/>
  <c r="K109" i="3" s="1"/>
  <c r="M109" i="3" s="1"/>
  <c r="O109" i="3" s="1"/>
  <c r="P109" i="3" s="1"/>
  <c r="C121" i="3"/>
  <c r="A32" i="3"/>
  <c r="A44" i="3" s="1"/>
  <c r="A56" i="3" s="1"/>
  <c r="A68" i="3" s="1"/>
  <c r="A80" i="3" s="1"/>
  <c r="A92" i="3" s="1"/>
  <c r="A104" i="3" s="1"/>
  <c r="A116" i="3" s="1"/>
  <c r="A21" i="3"/>
  <c r="J96" i="3"/>
  <c r="K96" i="3" s="1"/>
  <c r="M96" i="3" s="1"/>
  <c r="O96" i="3" s="1"/>
  <c r="P96" i="3" s="1"/>
  <c r="D108" i="3"/>
  <c r="I234" i="3"/>
  <c r="K234" i="3" s="1"/>
  <c r="M234" i="3" s="1"/>
  <c r="O234" i="3" s="1"/>
  <c r="P234" i="3" s="1"/>
  <c r="C246" i="3"/>
  <c r="A141" i="3"/>
  <c r="A153" i="3" s="1"/>
  <c r="A165" i="3" s="1"/>
  <c r="A177" i="3" s="1"/>
  <c r="A189" i="3" s="1"/>
  <c r="A201" i="3" s="1"/>
  <c r="A130" i="3"/>
  <c r="A142" i="3" s="1"/>
  <c r="A154" i="3" s="1"/>
  <c r="A166" i="3" s="1"/>
  <c r="A178" i="3" s="1"/>
  <c r="A190" i="3" s="1"/>
  <c r="A202" i="3" s="1"/>
  <c r="C307" i="3"/>
  <c r="I307" i="3" s="1"/>
  <c r="I295" i="3"/>
  <c r="D153" i="3"/>
  <c r="J141" i="3"/>
  <c r="C196" i="3"/>
  <c r="I184" i="3"/>
  <c r="D128" i="3"/>
  <c r="J116" i="3"/>
  <c r="K116" i="3" s="1"/>
  <c r="M116" i="3" s="1"/>
  <c r="O116" i="3" s="1"/>
  <c r="P116" i="3" s="1"/>
  <c r="BB66" i="1"/>
  <c r="BC66" i="1" s="1"/>
  <c r="N84" i="2"/>
  <c r="P84" i="2" s="1"/>
  <c r="R84" i="2" s="1"/>
  <c r="S84" i="2" s="1"/>
  <c r="BS41" i="1"/>
  <c r="BS42" i="1"/>
  <c r="AO102" i="1"/>
  <c r="AW90" i="1"/>
  <c r="AX84" i="2"/>
  <c r="AZ84" i="2" s="1"/>
  <c r="BB84" i="2" s="1"/>
  <c r="AI72" i="1"/>
  <c r="BM72" i="1"/>
  <c r="AE97" i="1"/>
  <c r="AG97" i="1" s="1"/>
  <c r="AI97" i="1" s="1"/>
  <c r="AJ97" i="1" s="1"/>
  <c r="AJ60" i="1"/>
  <c r="BL60" i="1"/>
  <c r="AF80" i="2"/>
  <c r="AH80" i="2" s="1"/>
  <c r="AJ80" i="2" s="1"/>
  <c r="AK80" i="2" s="1"/>
  <c r="T96" i="1"/>
  <c r="AC84" i="1"/>
  <c r="AE84" i="1" s="1"/>
  <c r="AG84" i="1" s="1"/>
  <c r="AN173" i="2"/>
  <c r="AV161" i="2"/>
  <c r="AN181" i="2"/>
  <c r="AV169" i="2"/>
  <c r="E129" i="2"/>
  <c r="V117" i="2"/>
  <c r="AD117" i="2" s="1"/>
  <c r="M117" i="2"/>
  <c r="AO117" i="2"/>
  <c r="AW117" i="2" s="1"/>
  <c r="AN123" i="2"/>
  <c r="AV111" i="2"/>
  <c r="AN158" i="2"/>
  <c r="AV146" i="2"/>
  <c r="AO111" i="2"/>
  <c r="AW111" i="2" s="1"/>
  <c r="V111" i="2"/>
  <c r="AD111" i="2" s="1"/>
  <c r="E123" i="2"/>
  <c r="M111" i="2"/>
  <c r="K77" i="2"/>
  <c r="N77" i="2" s="1"/>
  <c r="P77" i="2" s="1"/>
  <c r="R77" i="2" s="1"/>
  <c r="S77" i="2" s="1"/>
  <c r="U77" i="2"/>
  <c r="AC77" i="2" s="1"/>
  <c r="AF77" i="2" s="1"/>
  <c r="AH77" i="2" s="1"/>
  <c r="AJ77" i="2" s="1"/>
  <c r="AK77" i="2" s="1"/>
  <c r="C89" i="2"/>
  <c r="AM77" i="2"/>
  <c r="AU77" i="2" s="1"/>
  <c r="AX77" i="2" s="1"/>
  <c r="AZ77" i="2" s="1"/>
  <c r="C90" i="2"/>
  <c r="U78" i="2"/>
  <c r="AC78" i="2" s="1"/>
  <c r="AF78" i="2" s="1"/>
  <c r="AH78" i="2" s="1"/>
  <c r="AJ78" i="2" s="1"/>
  <c r="AK78" i="2" s="1"/>
  <c r="K78" i="2"/>
  <c r="N78" i="2" s="1"/>
  <c r="P78" i="2" s="1"/>
  <c r="R78" i="2" s="1"/>
  <c r="S78" i="2" s="1"/>
  <c r="AM78" i="2"/>
  <c r="AU78" i="2" s="1"/>
  <c r="AX78" i="2" s="1"/>
  <c r="AZ78" i="2" s="1"/>
  <c r="E133" i="2"/>
  <c r="AO121" i="2"/>
  <c r="AW121" i="2" s="1"/>
  <c r="M121" i="2"/>
  <c r="V121" i="2"/>
  <c r="AD121" i="2" s="1"/>
  <c r="C108" i="2"/>
  <c r="AM96" i="2"/>
  <c r="AU96" i="2" s="1"/>
  <c r="U96" i="2"/>
  <c r="AC96" i="2" s="1"/>
  <c r="K96" i="2"/>
  <c r="BI69" i="2"/>
  <c r="BB69" i="2"/>
  <c r="BB88" i="2"/>
  <c r="BI88" i="2"/>
  <c r="N80" i="2"/>
  <c r="P80" i="2" s="1"/>
  <c r="R80" i="2" s="1"/>
  <c r="S80" i="2" s="1"/>
  <c r="E104" i="2"/>
  <c r="V92" i="2"/>
  <c r="AD92" i="2" s="1"/>
  <c r="AO92" i="2"/>
  <c r="AW92" i="2" s="1"/>
  <c r="M92" i="2"/>
  <c r="K79" i="2"/>
  <c r="N79" i="2" s="1"/>
  <c r="P79" i="2" s="1"/>
  <c r="R79" i="2" s="1"/>
  <c r="S79" i="2" s="1"/>
  <c r="C91" i="2"/>
  <c r="U79" i="2"/>
  <c r="AC79" i="2" s="1"/>
  <c r="AF79" i="2" s="1"/>
  <c r="AH79" i="2" s="1"/>
  <c r="AJ79" i="2" s="1"/>
  <c r="AK79" i="2" s="1"/>
  <c r="AM79" i="2"/>
  <c r="AU79" i="2" s="1"/>
  <c r="AX79" i="2" s="1"/>
  <c r="AZ79" i="2" s="1"/>
  <c r="AM83" i="2"/>
  <c r="AU83" i="2" s="1"/>
  <c r="AX83" i="2" s="1"/>
  <c r="AZ83" i="2" s="1"/>
  <c r="C95" i="2"/>
  <c r="U83" i="2"/>
  <c r="AC83" i="2" s="1"/>
  <c r="AF83" i="2" s="1"/>
  <c r="AH83" i="2" s="1"/>
  <c r="AJ83" i="2" s="1"/>
  <c r="AK83" i="2" s="1"/>
  <c r="K83" i="2"/>
  <c r="N83" i="2" s="1"/>
  <c r="P83" i="2" s="1"/>
  <c r="R83" i="2" s="1"/>
  <c r="S83" i="2" s="1"/>
  <c r="BI68" i="2"/>
  <c r="BB68" i="2"/>
  <c r="BI72" i="2"/>
  <c r="BB72" i="2"/>
  <c r="BC57" i="2"/>
  <c r="BH57" i="2"/>
  <c r="AN136" i="2"/>
  <c r="AV124" i="2"/>
  <c r="E112" i="2"/>
  <c r="AO100" i="2"/>
  <c r="AW100" i="2" s="1"/>
  <c r="AX100" i="2" s="1"/>
  <c r="AZ100" i="2" s="1"/>
  <c r="V100" i="2"/>
  <c r="AD100" i="2" s="1"/>
  <c r="M100" i="2"/>
  <c r="N100" i="2" s="1"/>
  <c r="P100" i="2" s="1"/>
  <c r="R100" i="2" s="1"/>
  <c r="S100" i="2" s="1"/>
  <c r="BI67" i="2"/>
  <c r="BB67" i="2"/>
  <c r="AN154" i="2"/>
  <c r="AV142" i="2"/>
  <c r="AN115" i="2"/>
  <c r="AV103" i="2"/>
  <c r="K112" i="2"/>
  <c r="C124" i="2"/>
  <c r="U112" i="2"/>
  <c r="AC112" i="2" s="1"/>
  <c r="AM112" i="2"/>
  <c r="AU112" i="2" s="1"/>
  <c r="AV150" i="2"/>
  <c r="AN162" i="2"/>
  <c r="AO103" i="2"/>
  <c r="AW103" i="2" s="1"/>
  <c r="V103" i="2"/>
  <c r="AD103" i="2" s="1"/>
  <c r="E115" i="2"/>
  <c r="M103" i="2"/>
  <c r="K82" i="2"/>
  <c r="N82" i="2" s="1"/>
  <c r="P82" i="2" s="1"/>
  <c r="R82" i="2" s="1"/>
  <c r="S82" i="2" s="1"/>
  <c r="AM82" i="2"/>
  <c r="AU82" i="2" s="1"/>
  <c r="AX82" i="2" s="1"/>
  <c r="AZ82" i="2" s="1"/>
  <c r="C94" i="2"/>
  <c r="U82" i="2"/>
  <c r="AC82" i="2" s="1"/>
  <c r="AF82" i="2" s="1"/>
  <c r="AH82" i="2" s="1"/>
  <c r="AJ82" i="2" s="1"/>
  <c r="AK82" i="2" s="1"/>
  <c r="K87" i="2"/>
  <c r="N87" i="2" s="1"/>
  <c r="P87" i="2" s="1"/>
  <c r="R87" i="2" s="1"/>
  <c r="S87" i="2" s="1"/>
  <c r="U87" i="2"/>
  <c r="AC87" i="2" s="1"/>
  <c r="AF87" i="2" s="1"/>
  <c r="AH87" i="2" s="1"/>
  <c r="AJ87" i="2" s="1"/>
  <c r="AK87" i="2" s="1"/>
  <c r="C99" i="2"/>
  <c r="AM87" i="2"/>
  <c r="AU87" i="2" s="1"/>
  <c r="AX87" i="2" s="1"/>
  <c r="AZ87" i="2" s="1"/>
  <c r="BC54" i="2"/>
  <c r="BH54" i="2"/>
  <c r="E106" i="2"/>
  <c r="AO94" i="2"/>
  <c r="AW94" i="2" s="1"/>
  <c r="V94" i="2"/>
  <c r="AD94" i="2" s="1"/>
  <c r="M94" i="2"/>
  <c r="AO90" i="2"/>
  <c r="AW90" i="2" s="1"/>
  <c r="V90" i="2"/>
  <c r="AD90" i="2" s="1"/>
  <c r="E102" i="2"/>
  <c r="M90" i="2"/>
  <c r="K85" i="2"/>
  <c r="N85" i="2" s="1"/>
  <c r="P85" i="2" s="1"/>
  <c r="R85" i="2" s="1"/>
  <c r="S85" i="2" s="1"/>
  <c r="U85" i="2"/>
  <c r="AC85" i="2" s="1"/>
  <c r="AF85" i="2" s="1"/>
  <c r="AH85" i="2" s="1"/>
  <c r="AJ85" i="2" s="1"/>
  <c r="AK85" i="2" s="1"/>
  <c r="AM85" i="2"/>
  <c r="AU85" i="2" s="1"/>
  <c r="AX85" i="2" s="1"/>
  <c r="AZ85" i="2" s="1"/>
  <c r="C97" i="2"/>
  <c r="BI74" i="2"/>
  <c r="BB74" i="2"/>
  <c r="AO107" i="2"/>
  <c r="AW107" i="2" s="1"/>
  <c r="E119" i="2"/>
  <c r="V107" i="2"/>
  <c r="AD107" i="2" s="1"/>
  <c r="M107" i="2"/>
  <c r="BC61" i="2"/>
  <c r="BH61" i="2"/>
  <c r="AX80" i="2"/>
  <c r="AZ80" i="2" s="1"/>
  <c r="BI71" i="2"/>
  <c r="BB71" i="2"/>
  <c r="BC76" i="2"/>
  <c r="BH76" i="2"/>
  <c r="BC55" i="2"/>
  <c r="BH55" i="2"/>
  <c r="BC53" i="2"/>
  <c r="BH53" i="2"/>
  <c r="C93" i="2"/>
  <c r="AM81" i="2"/>
  <c r="AU81" i="2" s="1"/>
  <c r="AX81" i="2" s="1"/>
  <c r="AZ81" i="2" s="1"/>
  <c r="U81" i="2"/>
  <c r="AC81" i="2" s="1"/>
  <c r="AF81" i="2" s="1"/>
  <c r="AH81" i="2" s="1"/>
  <c r="AJ81" i="2" s="1"/>
  <c r="AK81" i="2" s="1"/>
  <c r="K81" i="2"/>
  <c r="N81" i="2" s="1"/>
  <c r="P81" i="2" s="1"/>
  <c r="R81" i="2" s="1"/>
  <c r="S81" i="2" s="1"/>
  <c r="AV107" i="2"/>
  <c r="AN119" i="2"/>
  <c r="BI73" i="2"/>
  <c r="BB73" i="2"/>
  <c r="E108" i="2"/>
  <c r="AO96" i="2"/>
  <c r="AW96" i="2" s="1"/>
  <c r="V96" i="2"/>
  <c r="AD96" i="2" s="1"/>
  <c r="M96" i="2"/>
  <c r="C98" i="2"/>
  <c r="U86" i="2"/>
  <c r="AC86" i="2" s="1"/>
  <c r="AF86" i="2" s="1"/>
  <c r="AH86" i="2" s="1"/>
  <c r="AJ86" i="2" s="1"/>
  <c r="AK86" i="2" s="1"/>
  <c r="K86" i="2"/>
  <c r="N86" i="2" s="1"/>
  <c r="P86" i="2" s="1"/>
  <c r="R86" i="2" s="1"/>
  <c r="S86" i="2" s="1"/>
  <c r="AM86" i="2"/>
  <c r="AU86" i="2" s="1"/>
  <c r="AX86" i="2" s="1"/>
  <c r="AZ86" i="2" s="1"/>
  <c r="AN177" i="2"/>
  <c r="AV165" i="2"/>
  <c r="BC62" i="2"/>
  <c r="BH62" i="2"/>
  <c r="BC59" i="2"/>
  <c r="BH59" i="2"/>
  <c r="BI65" i="2"/>
  <c r="BB65" i="2"/>
  <c r="BI66" i="2"/>
  <c r="BB66" i="2"/>
  <c r="BH253" i="2"/>
  <c r="BP52" i="2"/>
  <c r="AO98" i="2"/>
  <c r="AW98" i="2" s="1"/>
  <c r="E110" i="2"/>
  <c r="M98" i="2"/>
  <c r="V98" i="2"/>
  <c r="AD98" i="2" s="1"/>
  <c r="BI70" i="2"/>
  <c r="BB70" i="2"/>
  <c r="BI75" i="2"/>
  <c r="BB75" i="2"/>
  <c r="AN140" i="2"/>
  <c r="AV128" i="2"/>
  <c r="AN144" i="2"/>
  <c r="AV132" i="2"/>
  <c r="BC58" i="2"/>
  <c r="BH58" i="2"/>
  <c r="BC63" i="2"/>
  <c r="BH63" i="2"/>
  <c r="C104" i="2"/>
  <c r="AM92" i="2"/>
  <c r="AU92" i="2" s="1"/>
  <c r="U92" i="2"/>
  <c r="AC92" i="2" s="1"/>
  <c r="K92" i="2"/>
  <c r="E137" i="2"/>
  <c r="V125" i="2"/>
  <c r="AD125" i="2" s="1"/>
  <c r="M125" i="2"/>
  <c r="AO125" i="2"/>
  <c r="AW125" i="2" s="1"/>
  <c r="AD94" i="1"/>
  <c r="AE94" i="1" s="1"/>
  <c r="AG94" i="1" s="1"/>
  <c r="AI94" i="1" s="1"/>
  <c r="AJ94" i="1" s="1"/>
  <c r="U106" i="1"/>
  <c r="BC86" i="1"/>
  <c r="BL86" i="1"/>
  <c r="AC89" i="1"/>
  <c r="AE89" i="1" s="1"/>
  <c r="AG89" i="1" s="1"/>
  <c r="AI89" i="1" s="1"/>
  <c r="AJ89" i="1" s="1"/>
  <c r="T101" i="1"/>
  <c r="T130" i="1"/>
  <c r="AC118" i="1"/>
  <c r="BC69" i="1"/>
  <c r="BL69" i="1"/>
  <c r="BB94" i="1"/>
  <c r="AJ91" i="1"/>
  <c r="BL91" i="1"/>
  <c r="AN211" i="1"/>
  <c r="AV211" i="1" s="1"/>
  <c r="AV199" i="1"/>
  <c r="BB112" i="1"/>
  <c r="BM112" i="1"/>
  <c r="BB81" i="1"/>
  <c r="BC82" i="1"/>
  <c r="BL82" i="1"/>
  <c r="BC53" i="1"/>
  <c r="BL53" i="1"/>
  <c r="T211" i="1"/>
  <c r="AC211" i="1" s="1"/>
  <c r="AC199" i="1"/>
  <c r="AO153" i="1"/>
  <c r="AW141" i="1"/>
  <c r="BC120" i="1"/>
  <c r="U135" i="1"/>
  <c r="AD123" i="1"/>
  <c r="AE123" i="1" s="1"/>
  <c r="AG123" i="1" s="1"/>
  <c r="AI123" i="1" s="1"/>
  <c r="AJ123" i="1" s="1"/>
  <c r="AW106" i="1"/>
  <c r="AX106" i="1" s="1"/>
  <c r="AZ106" i="1" s="1"/>
  <c r="AO118" i="1"/>
  <c r="AO101" i="1"/>
  <c r="AW89" i="1"/>
  <c r="BL87" i="1"/>
  <c r="BC87" i="1"/>
  <c r="AO131" i="1"/>
  <c r="AW119" i="1"/>
  <c r="AX119" i="1" s="1"/>
  <c r="AZ119" i="1" s="1"/>
  <c r="U204" i="1"/>
  <c r="AD192" i="1"/>
  <c r="U114" i="1"/>
  <c r="AD102" i="1"/>
  <c r="AE102" i="1" s="1"/>
  <c r="AG102" i="1" s="1"/>
  <c r="AI102" i="1" s="1"/>
  <c r="AJ102" i="1" s="1"/>
  <c r="AN136" i="1"/>
  <c r="AV124" i="1"/>
  <c r="AX124" i="1" s="1"/>
  <c r="AZ124" i="1" s="1"/>
  <c r="AN105" i="1"/>
  <c r="AV93" i="1"/>
  <c r="AX93" i="1" s="1"/>
  <c r="AZ93" i="1" s="1"/>
  <c r="BM82" i="1"/>
  <c r="BM97" i="1"/>
  <c r="BB97" i="1"/>
  <c r="T116" i="1"/>
  <c r="AC104" i="1"/>
  <c r="AE104" i="1" s="1"/>
  <c r="AG104" i="1" s="1"/>
  <c r="AI104" i="1" s="1"/>
  <c r="AJ104" i="1" s="1"/>
  <c r="AN102" i="1"/>
  <c r="AV90" i="1"/>
  <c r="U212" i="1"/>
  <c r="AD212" i="1" s="1"/>
  <c r="AD200" i="1"/>
  <c r="BB132" i="1"/>
  <c r="AN89" i="1"/>
  <c r="AV77" i="1"/>
  <c r="AX77" i="1" s="1"/>
  <c r="AZ77" i="1" s="1"/>
  <c r="T126" i="1"/>
  <c r="AC114" i="1"/>
  <c r="T134" i="1"/>
  <c r="AC122" i="1"/>
  <c r="U105" i="1"/>
  <c r="AD93" i="1"/>
  <c r="U208" i="1"/>
  <c r="AD196" i="1"/>
  <c r="T207" i="1"/>
  <c r="AC195" i="1"/>
  <c r="AE81" i="1"/>
  <c r="AG81" i="1" s="1"/>
  <c r="AI81" i="1" s="1"/>
  <c r="AJ81" i="1" s="1"/>
  <c r="BB127" i="1"/>
  <c r="BB80" i="1"/>
  <c r="BM80" i="1"/>
  <c r="BC115" i="1"/>
  <c r="AO145" i="1"/>
  <c r="AW133" i="1"/>
  <c r="BM107" i="1"/>
  <c r="BB107" i="1"/>
  <c r="U149" i="1"/>
  <c r="AD137" i="1"/>
  <c r="U121" i="1"/>
  <c r="AD109" i="1"/>
  <c r="AW110" i="1"/>
  <c r="AO122" i="1"/>
  <c r="BS52" i="1"/>
  <c r="BS48" i="1"/>
  <c r="BS51" i="1"/>
  <c r="BS50" i="1"/>
  <c r="BS45" i="1"/>
  <c r="BS47" i="1"/>
  <c r="BS44" i="1"/>
  <c r="BS46" i="1"/>
  <c r="BS49" i="1"/>
  <c r="AN121" i="1"/>
  <c r="AV109" i="1"/>
  <c r="AX109" i="1" s="1"/>
  <c r="AZ109" i="1" s="1"/>
  <c r="BC100" i="1"/>
  <c r="BL100" i="1"/>
  <c r="T148" i="1"/>
  <c r="AC136" i="1"/>
  <c r="AE136" i="1" s="1"/>
  <c r="AG136" i="1" s="1"/>
  <c r="AI136" i="1" s="1"/>
  <c r="AJ136" i="1" s="1"/>
  <c r="AI103" i="1"/>
  <c r="BM103" i="1"/>
  <c r="BM99" i="1"/>
  <c r="BB99" i="1"/>
  <c r="AV142" i="1"/>
  <c r="AN154" i="1"/>
  <c r="AN156" i="1"/>
  <c r="AV144" i="1"/>
  <c r="AX144" i="1" s="1"/>
  <c r="AZ144" i="1" s="1"/>
  <c r="AN203" i="1"/>
  <c r="AV191" i="1"/>
  <c r="BM65" i="1"/>
  <c r="BB65" i="1"/>
  <c r="T121" i="1"/>
  <c r="AC109" i="1"/>
  <c r="AX98" i="1"/>
  <c r="AZ98" i="1" s="1"/>
  <c r="AO212" i="1"/>
  <c r="AW212" i="1" s="1"/>
  <c r="AW200" i="1"/>
  <c r="AC93" i="1"/>
  <c r="T105" i="1"/>
  <c r="AO151" i="1"/>
  <c r="AW139" i="1"/>
  <c r="AX139" i="1" s="1"/>
  <c r="AZ139" i="1" s="1"/>
  <c r="AD110" i="1"/>
  <c r="AE110" i="1" s="1"/>
  <c r="AG110" i="1" s="1"/>
  <c r="AI110" i="1" s="1"/>
  <c r="AJ110" i="1" s="1"/>
  <c r="U122" i="1"/>
  <c r="AO204" i="1"/>
  <c r="AW192" i="1"/>
  <c r="AN104" i="1"/>
  <c r="AV92" i="1"/>
  <c r="AX92" i="1" s="1"/>
  <c r="AZ92" i="1" s="1"/>
  <c r="U155" i="1"/>
  <c r="AD143" i="1"/>
  <c r="AE143" i="1" s="1"/>
  <c r="AG143" i="1" s="1"/>
  <c r="AI143" i="1" s="1"/>
  <c r="AJ143" i="1" s="1"/>
  <c r="BC85" i="1"/>
  <c r="BL85" i="1"/>
  <c r="BC74" i="1"/>
  <c r="BL74" i="1"/>
  <c r="BC68" i="1"/>
  <c r="BL68" i="1"/>
  <c r="AO208" i="1"/>
  <c r="AW196" i="1"/>
  <c r="BC95" i="1"/>
  <c r="BL95" i="1"/>
  <c r="T203" i="1"/>
  <c r="AC191" i="1"/>
  <c r="U127" i="1"/>
  <c r="AD115" i="1"/>
  <c r="AE115" i="1" s="1"/>
  <c r="AG115" i="1" s="1"/>
  <c r="AO123" i="1"/>
  <c r="AW111" i="1"/>
  <c r="AX111" i="1" s="1"/>
  <c r="AZ111" i="1" s="1"/>
  <c r="AN122" i="1"/>
  <c r="AV110" i="1"/>
  <c r="AN207" i="1"/>
  <c r="AV195" i="1"/>
  <c r="J175" i="3" l="1"/>
  <c r="K175" i="3" s="1"/>
  <c r="M175" i="3" s="1"/>
  <c r="O175" i="3" s="1"/>
  <c r="P175" i="3" s="1"/>
  <c r="D187" i="3"/>
  <c r="BM78" i="1"/>
  <c r="AX92" i="2"/>
  <c r="AZ92" i="2" s="1"/>
  <c r="BB92" i="2" s="1"/>
  <c r="I134" i="3"/>
  <c r="K134" i="3" s="1"/>
  <c r="M134" i="3" s="1"/>
  <c r="O134" i="3" s="1"/>
  <c r="P134" i="3" s="1"/>
  <c r="C146" i="3"/>
  <c r="J147" i="3"/>
  <c r="K147" i="3" s="1"/>
  <c r="M147" i="3" s="1"/>
  <c r="O147" i="3" s="1"/>
  <c r="P147" i="3" s="1"/>
  <c r="D159" i="3"/>
  <c r="I214" i="3"/>
  <c r="K214" i="3" s="1"/>
  <c r="M214" i="3" s="1"/>
  <c r="O214" i="3" s="1"/>
  <c r="P214" i="3" s="1"/>
  <c r="Q214" i="3" s="1"/>
  <c r="C226" i="3"/>
  <c r="C161" i="3"/>
  <c r="I149" i="3"/>
  <c r="BL66" i="1"/>
  <c r="AF100" i="2"/>
  <c r="AH100" i="2" s="1"/>
  <c r="AJ100" i="2" s="1"/>
  <c r="AK100" i="2" s="1"/>
  <c r="J125" i="3"/>
  <c r="K125" i="3" s="1"/>
  <c r="M125" i="3" s="1"/>
  <c r="O125" i="3" s="1"/>
  <c r="P125" i="3" s="1"/>
  <c r="D137" i="3"/>
  <c r="J167" i="3"/>
  <c r="K167" i="3" s="1"/>
  <c r="M167" i="3" s="1"/>
  <c r="O167" i="3" s="1"/>
  <c r="P167" i="3" s="1"/>
  <c r="D179" i="3"/>
  <c r="C215" i="3"/>
  <c r="I203" i="3"/>
  <c r="BI84" i="2"/>
  <c r="D140" i="3"/>
  <c r="J128" i="3"/>
  <c r="K128" i="3" s="1"/>
  <c r="M128" i="3" s="1"/>
  <c r="O128" i="3" s="1"/>
  <c r="P128" i="3" s="1"/>
  <c r="C208" i="3"/>
  <c r="I196" i="3"/>
  <c r="J153" i="3"/>
  <c r="D165" i="3"/>
  <c r="C258" i="3"/>
  <c r="I246" i="3"/>
  <c r="K246" i="3" s="1"/>
  <c r="M246" i="3" s="1"/>
  <c r="O246" i="3" s="1"/>
  <c r="P246" i="3" s="1"/>
  <c r="A33" i="3"/>
  <c r="A45" i="3" s="1"/>
  <c r="A57" i="3" s="1"/>
  <c r="A69" i="3" s="1"/>
  <c r="A81" i="3" s="1"/>
  <c r="A93" i="3" s="1"/>
  <c r="A105" i="3" s="1"/>
  <c r="A117" i="3" s="1"/>
  <c r="A22" i="3"/>
  <c r="A34" i="3" s="1"/>
  <c r="A46" i="3" s="1"/>
  <c r="A58" i="3" s="1"/>
  <c r="A70" i="3" s="1"/>
  <c r="A82" i="3" s="1"/>
  <c r="A94" i="3" s="1"/>
  <c r="A106" i="3" s="1"/>
  <c r="A118" i="3" s="1"/>
  <c r="J217" i="3"/>
  <c r="D229" i="3"/>
  <c r="C248" i="3"/>
  <c r="I236" i="3"/>
  <c r="D298" i="3"/>
  <c r="J286" i="3"/>
  <c r="Q234" i="3"/>
  <c r="C141" i="3"/>
  <c r="I129" i="3"/>
  <c r="K129" i="3" s="1"/>
  <c r="M129" i="3" s="1"/>
  <c r="O129" i="3" s="1"/>
  <c r="P129" i="3" s="1"/>
  <c r="D136" i="3"/>
  <c r="J124" i="3"/>
  <c r="K124" i="3" s="1"/>
  <c r="M124" i="3" s="1"/>
  <c r="O124" i="3" s="1"/>
  <c r="P124" i="3" s="1"/>
  <c r="J108" i="3"/>
  <c r="K108" i="3" s="1"/>
  <c r="M108" i="3" s="1"/>
  <c r="O108" i="3" s="1"/>
  <c r="P108" i="3" s="1"/>
  <c r="D120" i="3"/>
  <c r="C133" i="3"/>
  <c r="I121" i="3"/>
  <c r="K121" i="3" s="1"/>
  <c r="M121" i="3" s="1"/>
  <c r="O121" i="3" s="1"/>
  <c r="P121" i="3" s="1"/>
  <c r="C240" i="3"/>
  <c r="I228" i="3"/>
  <c r="D306" i="3"/>
  <c r="J306" i="3" s="1"/>
  <c r="J294" i="3"/>
  <c r="BM94" i="1"/>
  <c r="AF92" i="2"/>
  <c r="AH92" i="2" s="1"/>
  <c r="AJ92" i="2" s="1"/>
  <c r="AK92" i="2" s="1"/>
  <c r="T108" i="1"/>
  <c r="AC96" i="1"/>
  <c r="AE96" i="1" s="1"/>
  <c r="AG96" i="1" s="1"/>
  <c r="AE93" i="1"/>
  <c r="AG93" i="1" s="1"/>
  <c r="AI93" i="1" s="1"/>
  <c r="AJ93" i="1" s="1"/>
  <c r="AX90" i="1"/>
  <c r="AZ90" i="1" s="1"/>
  <c r="BM90" i="1" s="1"/>
  <c r="N92" i="2"/>
  <c r="P92" i="2" s="1"/>
  <c r="R92" i="2" s="1"/>
  <c r="S92" i="2" s="1"/>
  <c r="AF96" i="2"/>
  <c r="AH96" i="2" s="1"/>
  <c r="AJ96" i="2" s="1"/>
  <c r="AK96" i="2" s="1"/>
  <c r="AJ72" i="1"/>
  <c r="BL72" i="1"/>
  <c r="AI84" i="1"/>
  <c r="BM84" i="1"/>
  <c r="AO114" i="1"/>
  <c r="AW102" i="1"/>
  <c r="BB100" i="2"/>
  <c r="AN156" i="2"/>
  <c r="AV144" i="2"/>
  <c r="BC84" i="2"/>
  <c r="BH84" i="2"/>
  <c r="AN131" i="2"/>
  <c r="AV119" i="2"/>
  <c r="BC70" i="2"/>
  <c r="BH70" i="2"/>
  <c r="V110" i="2"/>
  <c r="AD110" i="2" s="1"/>
  <c r="E122" i="2"/>
  <c r="AO110" i="2"/>
  <c r="AW110" i="2" s="1"/>
  <c r="M110" i="2"/>
  <c r="BC65" i="2"/>
  <c r="BH65" i="2"/>
  <c r="AN189" i="2"/>
  <c r="AV177" i="2"/>
  <c r="C110" i="2"/>
  <c r="AM98" i="2"/>
  <c r="AU98" i="2" s="1"/>
  <c r="AX98" i="2" s="1"/>
  <c r="AZ98" i="2" s="1"/>
  <c r="U98" i="2"/>
  <c r="AC98" i="2" s="1"/>
  <c r="AF98" i="2" s="1"/>
  <c r="AH98" i="2" s="1"/>
  <c r="AJ98" i="2" s="1"/>
  <c r="AK98" i="2" s="1"/>
  <c r="K98" i="2"/>
  <c r="N98" i="2" s="1"/>
  <c r="P98" i="2" s="1"/>
  <c r="R98" i="2" s="1"/>
  <c r="S98" i="2" s="1"/>
  <c r="E120" i="2"/>
  <c r="V108" i="2"/>
  <c r="AD108" i="2" s="1"/>
  <c r="AO108" i="2"/>
  <c r="AW108" i="2" s="1"/>
  <c r="M108" i="2"/>
  <c r="AO137" i="2"/>
  <c r="AW137" i="2" s="1"/>
  <c r="E149" i="2"/>
  <c r="V137" i="2"/>
  <c r="AD137" i="2" s="1"/>
  <c r="M137" i="2"/>
  <c r="C116" i="2"/>
  <c r="AM104" i="2"/>
  <c r="AU104" i="2" s="1"/>
  <c r="U104" i="2"/>
  <c r="AC104" i="2" s="1"/>
  <c r="K104" i="2"/>
  <c r="AN152" i="2"/>
  <c r="AV140" i="2"/>
  <c r="BC66" i="2"/>
  <c r="BH66" i="2"/>
  <c r="BI86" i="2"/>
  <c r="BB86" i="2"/>
  <c r="BC73" i="2"/>
  <c r="BH73" i="2"/>
  <c r="C105" i="2"/>
  <c r="K93" i="2"/>
  <c r="N93" i="2" s="1"/>
  <c r="P93" i="2" s="1"/>
  <c r="R93" i="2" s="1"/>
  <c r="S93" i="2" s="1"/>
  <c r="U93" i="2"/>
  <c r="AC93" i="2" s="1"/>
  <c r="AF93" i="2" s="1"/>
  <c r="AH93" i="2" s="1"/>
  <c r="AJ93" i="2" s="1"/>
  <c r="AK93" i="2" s="1"/>
  <c r="AM93" i="2"/>
  <c r="AU93" i="2" s="1"/>
  <c r="AX93" i="2" s="1"/>
  <c r="AZ93" i="2" s="1"/>
  <c r="C109" i="2"/>
  <c r="K97" i="2"/>
  <c r="N97" i="2" s="1"/>
  <c r="P97" i="2" s="1"/>
  <c r="R97" i="2" s="1"/>
  <c r="S97" i="2" s="1"/>
  <c r="AM97" i="2"/>
  <c r="AU97" i="2" s="1"/>
  <c r="AX97" i="2" s="1"/>
  <c r="AZ97" i="2" s="1"/>
  <c r="U97" i="2"/>
  <c r="AC97" i="2" s="1"/>
  <c r="AF97" i="2" s="1"/>
  <c r="AH97" i="2" s="1"/>
  <c r="AJ97" i="2" s="1"/>
  <c r="AK97" i="2" s="1"/>
  <c r="BI87" i="2"/>
  <c r="BB87" i="2"/>
  <c r="AV162" i="2"/>
  <c r="AN174" i="2"/>
  <c r="C136" i="2"/>
  <c r="AM124" i="2"/>
  <c r="AU124" i="2" s="1"/>
  <c r="U124" i="2"/>
  <c r="AC124" i="2" s="1"/>
  <c r="K124" i="2"/>
  <c r="BI83" i="2"/>
  <c r="BB83" i="2"/>
  <c r="E116" i="2"/>
  <c r="AO104" i="2"/>
  <c r="AW104" i="2" s="1"/>
  <c r="V104" i="2"/>
  <c r="AD104" i="2" s="1"/>
  <c r="M104" i="2"/>
  <c r="BH88" i="2"/>
  <c r="BC88" i="2"/>
  <c r="BI78" i="2"/>
  <c r="BB78" i="2"/>
  <c r="BI77" i="2"/>
  <c r="BB77" i="2"/>
  <c r="AN135" i="2"/>
  <c r="AV123" i="2"/>
  <c r="AO129" i="2"/>
  <c r="AW129" i="2" s="1"/>
  <c r="E141" i="2"/>
  <c r="V129" i="2"/>
  <c r="AD129" i="2" s="1"/>
  <c r="M129" i="2"/>
  <c r="AN185" i="2"/>
  <c r="AV173" i="2"/>
  <c r="BC75" i="2"/>
  <c r="BH75" i="2"/>
  <c r="BH254" i="2"/>
  <c r="BI254" i="2" s="1"/>
  <c r="BC74" i="2"/>
  <c r="BH74" i="2"/>
  <c r="BI85" i="2"/>
  <c r="BB85" i="2"/>
  <c r="M106" i="2"/>
  <c r="V106" i="2"/>
  <c r="AD106" i="2" s="1"/>
  <c r="E118" i="2"/>
  <c r="AO106" i="2"/>
  <c r="AW106" i="2" s="1"/>
  <c r="C111" i="2"/>
  <c r="AM99" i="2"/>
  <c r="AU99" i="2" s="1"/>
  <c r="AX99" i="2" s="1"/>
  <c r="AZ99" i="2" s="1"/>
  <c r="U99" i="2"/>
  <c r="AC99" i="2" s="1"/>
  <c r="AF99" i="2" s="1"/>
  <c r="AH99" i="2" s="1"/>
  <c r="AJ99" i="2" s="1"/>
  <c r="AK99" i="2" s="1"/>
  <c r="K99" i="2"/>
  <c r="N99" i="2" s="1"/>
  <c r="P99" i="2" s="1"/>
  <c r="R99" i="2" s="1"/>
  <c r="S99" i="2" s="1"/>
  <c r="C106" i="2"/>
  <c r="U94" i="2"/>
  <c r="AC94" i="2" s="1"/>
  <c r="AF94" i="2" s="1"/>
  <c r="AH94" i="2" s="1"/>
  <c r="AJ94" i="2" s="1"/>
  <c r="AK94" i="2" s="1"/>
  <c r="K94" i="2"/>
  <c r="N94" i="2" s="1"/>
  <c r="P94" i="2" s="1"/>
  <c r="R94" i="2" s="1"/>
  <c r="S94" i="2" s="1"/>
  <c r="AM94" i="2"/>
  <c r="AU94" i="2" s="1"/>
  <c r="AX94" i="2" s="1"/>
  <c r="AZ94" i="2" s="1"/>
  <c r="AO115" i="2"/>
  <c r="AW115" i="2" s="1"/>
  <c r="E127" i="2"/>
  <c r="V115" i="2"/>
  <c r="AD115" i="2" s="1"/>
  <c r="M115" i="2"/>
  <c r="AN166" i="2"/>
  <c r="AV154" i="2"/>
  <c r="AN148" i="2"/>
  <c r="AV136" i="2"/>
  <c r="BH72" i="2"/>
  <c r="BC72" i="2"/>
  <c r="BI79" i="2"/>
  <c r="BB79" i="2"/>
  <c r="BC69" i="2"/>
  <c r="BH69" i="2"/>
  <c r="AX96" i="2"/>
  <c r="AZ96" i="2" s="1"/>
  <c r="C101" i="2"/>
  <c r="AM89" i="2"/>
  <c r="AU89" i="2" s="1"/>
  <c r="AX89" i="2" s="1"/>
  <c r="AZ89" i="2" s="1"/>
  <c r="U89" i="2"/>
  <c r="AC89" i="2" s="1"/>
  <c r="AF89" i="2" s="1"/>
  <c r="AH89" i="2" s="1"/>
  <c r="AJ89" i="2" s="1"/>
  <c r="AK89" i="2" s="1"/>
  <c r="K89" i="2"/>
  <c r="N89" i="2" s="1"/>
  <c r="P89" i="2" s="1"/>
  <c r="R89" i="2" s="1"/>
  <c r="S89" i="2" s="1"/>
  <c r="AO123" i="2"/>
  <c r="AW123" i="2" s="1"/>
  <c r="V123" i="2"/>
  <c r="AD123" i="2" s="1"/>
  <c r="E135" i="2"/>
  <c r="M123" i="2"/>
  <c r="AN170" i="2"/>
  <c r="AV158" i="2"/>
  <c r="BB80" i="2"/>
  <c r="BI80" i="2"/>
  <c r="E114" i="2"/>
  <c r="AO102" i="2"/>
  <c r="AW102" i="2" s="1"/>
  <c r="V102" i="2"/>
  <c r="AD102" i="2" s="1"/>
  <c r="M102" i="2"/>
  <c r="BI82" i="2"/>
  <c r="BB82" i="2"/>
  <c r="BC67" i="2"/>
  <c r="BH67" i="2"/>
  <c r="AM108" i="2"/>
  <c r="AU108" i="2" s="1"/>
  <c r="C120" i="2"/>
  <c r="U108" i="2"/>
  <c r="AC108" i="2" s="1"/>
  <c r="K108" i="2"/>
  <c r="AN193" i="2"/>
  <c r="AV181" i="2"/>
  <c r="BI81" i="2"/>
  <c r="BB81" i="2"/>
  <c r="BC71" i="2"/>
  <c r="BH71" i="2"/>
  <c r="AO119" i="2"/>
  <c r="AW119" i="2" s="1"/>
  <c r="E131" i="2"/>
  <c r="V119" i="2"/>
  <c r="AD119" i="2" s="1"/>
  <c r="M119" i="2"/>
  <c r="AN127" i="2"/>
  <c r="AV115" i="2"/>
  <c r="E124" i="2"/>
  <c r="V112" i="2"/>
  <c r="AD112" i="2" s="1"/>
  <c r="AF112" i="2" s="1"/>
  <c r="AH112" i="2" s="1"/>
  <c r="AJ112" i="2" s="1"/>
  <c r="AK112" i="2" s="1"/>
  <c r="AO112" i="2"/>
  <c r="AW112" i="2" s="1"/>
  <c r="AX112" i="2" s="1"/>
  <c r="AZ112" i="2" s="1"/>
  <c r="M112" i="2"/>
  <c r="N112" i="2" s="1"/>
  <c r="P112" i="2" s="1"/>
  <c r="R112" i="2" s="1"/>
  <c r="S112" i="2" s="1"/>
  <c r="BC68" i="2"/>
  <c r="BH68" i="2"/>
  <c r="C107" i="2"/>
  <c r="K95" i="2"/>
  <c r="N95" i="2" s="1"/>
  <c r="P95" i="2" s="1"/>
  <c r="R95" i="2" s="1"/>
  <c r="S95" i="2" s="1"/>
  <c r="U95" i="2"/>
  <c r="AC95" i="2" s="1"/>
  <c r="AF95" i="2" s="1"/>
  <c r="AH95" i="2" s="1"/>
  <c r="AJ95" i="2" s="1"/>
  <c r="AK95" i="2" s="1"/>
  <c r="AM95" i="2"/>
  <c r="AU95" i="2" s="1"/>
  <c r="AX95" i="2" s="1"/>
  <c r="AZ95" i="2" s="1"/>
  <c r="C103" i="2"/>
  <c r="AM91" i="2"/>
  <c r="AU91" i="2" s="1"/>
  <c r="AX91" i="2" s="1"/>
  <c r="AZ91" i="2" s="1"/>
  <c r="U91" i="2"/>
  <c r="AC91" i="2" s="1"/>
  <c r="AF91" i="2" s="1"/>
  <c r="AH91" i="2" s="1"/>
  <c r="AJ91" i="2" s="1"/>
  <c r="AK91" i="2" s="1"/>
  <c r="K91" i="2"/>
  <c r="N91" i="2" s="1"/>
  <c r="P91" i="2" s="1"/>
  <c r="R91" i="2" s="1"/>
  <c r="S91" i="2" s="1"/>
  <c r="N96" i="2"/>
  <c r="P96" i="2" s="1"/>
  <c r="R96" i="2" s="1"/>
  <c r="S96" i="2" s="1"/>
  <c r="AO133" i="2"/>
  <c r="AW133" i="2" s="1"/>
  <c r="V133" i="2"/>
  <c r="AD133" i="2" s="1"/>
  <c r="E145" i="2"/>
  <c r="M133" i="2"/>
  <c r="C102" i="2"/>
  <c r="K90" i="2"/>
  <c r="N90" i="2" s="1"/>
  <c r="P90" i="2" s="1"/>
  <c r="R90" i="2" s="1"/>
  <c r="S90" i="2" s="1"/>
  <c r="AM90" i="2"/>
  <c r="AU90" i="2" s="1"/>
  <c r="AX90" i="2" s="1"/>
  <c r="AZ90" i="2" s="1"/>
  <c r="U90" i="2"/>
  <c r="AC90" i="2" s="1"/>
  <c r="AF90" i="2" s="1"/>
  <c r="AH90" i="2" s="1"/>
  <c r="AJ90" i="2" s="1"/>
  <c r="AK90" i="2" s="1"/>
  <c r="AI115" i="1"/>
  <c r="BM115" i="1"/>
  <c r="BB139" i="1"/>
  <c r="T133" i="1"/>
  <c r="AC121" i="1"/>
  <c r="AN215" i="1"/>
  <c r="AV215" i="1" s="1"/>
  <c r="AV203" i="1"/>
  <c r="AJ103" i="1"/>
  <c r="BL103" i="1"/>
  <c r="BM77" i="1"/>
  <c r="BB77" i="1"/>
  <c r="BB90" i="1"/>
  <c r="BL97" i="1"/>
  <c r="BC97" i="1"/>
  <c r="AV105" i="1"/>
  <c r="AX105" i="1" s="1"/>
  <c r="AZ105" i="1" s="1"/>
  <c r="AN117" i="1"/>
  <c r="U126" i="1"/>
  <c r="AD114" i="1"/>
  <c r="AE114" i="1" s="1"/>
  <c r="AG114" i="1" s="1"/>
  <c r="AI114" i="1" s="1"/>
  <c r="AJ114" i="1" s="1"/>
  <c r="AO143" i="1"/>
  <c r="AW131" i="1"/>
  <c r="AX131" i="1" s="1"/>
  <c r="AZ131" i="1" s="1"/>
  <c r="BB106" i="1"/>
  <c r="BS64" i="1"/>
  <c r="BS63" i="1"/>
  <c r="BS54" i="1"/>
  <c r="BS59" i="1"/>
  <c r="BS56" i="1"/>
  <c r="BS61" i="1"/>
  <c r="BS58" i="1"/>
  <c r="BS60" i="1"/>
  <c r="BS55" i="1"/>
  <c r="BS62" i="1"/>
  <c r="BS53" i="1"/>
  <c r="BS57" i="1"/>
  <c r="BC81" i="1"/>
  <c r="BL81" i="1"/>
  <c r="AN219" i="1"/>
  <c r="AV207" i="1"/>
  <c r="U139" i="1"/>
  <c r="AD127" i="1"/>
  <c r="AE127" i="1" s="1"/>
  <c r="AG127" i="1" s="1"/>
  <c r="U167" i="1"/>
  <c r="AD155" i="1"/>
  <c r="AE155" i="1" s="1"/>
  <c r="AG155" i="1" s="1"/>
  <c r="AI155" i="1" s="1"/>
  <c r="AJ155" i="1" s="1"/>
  <c r="AO216" i="1"/>
  <c r="AW204" i="1"/>
  <c r="AW151" i="1"/>
  <c r="AX151" i="1" s="1"/>
  <c r="AZ151" i="1" s="1"/>
  <c r="AO163" i="1"/>
  <c r="BC65" i="1"/>
  <c r="BL65" i="1"/>
  <c r="BB144" i="1"/>
  <c r="BC99" i="1"/>
  <c r="BL99" i="1"/>
  <c r="BB109" i="1"/>
  <c r="U133" i="1"/>
  <c r="AD121" i="1"/>
  <c r="AO157" i="1"/>
  <c r="AW145" i="1"/>
  <c r="BC80" i="1"/>
  <c r="BL80" i="1"/>
  <c r="U220" i="1"/>
  <c r="AD208" i="1"/>
  <c r="T146" i="1"/>
  <c r="AC134" i="1"/>
  <c r="AV89" i="1"/>
  <c r="AX89" i="1" s="1"/>
  <c r="AZ89" i="1" s="1"/>
  <c r="AN101" i="1"/>
  <c r="AN114" i="1"/>
  <c r="AV102" i="1"/>
  <c r="BM124" i="1"/>
  <c r="BB124" i="1"/>
  <c r="BM81" i="1"/>
  <c r="T113" i="1"/>
  <c r="AC101" i="1"/>
  <c r="AE101" i="1" s="1"/>
  <c r="AG101" i="1" s="1"/>
  <c r="AI101" i="1" s="1"/>
  <c r="AJ101" i="1" s="1"/>
  <c r="U118" i="1"/>
  <c r="AD106" i="1"/>
  <c r="AE106" i="1" s="1"/>
  <c r="AG106" i="1" s="1"/>
  <c r="AI106" i="1" s="1"/>
  <c r="AJ106" i="1" s="1"/>
  <c r="AX110" i="1"/>
  <c r="AZ110" i="1" s="1"/>
  <c r="BM111" i="1"/>
  <c r="BB111" i="1"/>
  <c r="BM92" i="1"/>
  <c r="BB92" i="1"/>
  <c r="U134" i="1"/>
  <c r="AD122" i="1"/>
  <c r="AE122" i="1" s="1"/>
  <c r="AG122" i="1" s="1"/>
  <c r="AI122" i="1" s="1"/>
  <c r="AJ122" i="1" s="1"/>
  <c r="T117" i="1"/>
  <c r="AC105" i="1"/>
  <c r="BM98" i="1"/>
  <c r="BB98" i="1"/>
  <c r="AN168" i="1"/>
  <c r="AV156" i="1"/>
  <c r="AX156" i="1" s="1"/>
  <c r="AZ156" i="1" s="1"/>
  <c r="AN133" i="1"/>
  <c r="AV121" i="1"/>
  <c r="AX121" i="1" s="1"/>
  <c r="AZ121" i="1" s="1"/>
  <c r="AO134" i="1"/>
  <c r="AW122" i="1"/>
  <c r="BC107" i="1"/>
  <c r="BL107" i="1"/>
  <c r="BC127" i="1"/>
  <c r="AN148" i="1"/>
  <c r="AV136" i="1"/>
  <c r="AX136" i="1" s="1"/>
  <c r="AZ136" i="1" s="1"/>
  <c r="U216" i="1"/>
  <c r="AD204" i="1"/>
  <c r="AO113" i="1"/>
  <c r="AW101" i="1"/>
  <c r="AO165" i="1"/>
  <c r="AW153" i="1"/>
  <c r="BC78" i="1"/>
  <c r="BL78" i="1"/>
  <c r="BC94" i="1"/>
  <c r="BL94" i="1"/>
  <c r="AV122" i="1"/>
  <c r="AN134" i="1"/>
  <c r="AO135" i="1"/>
  <c r="AW123" i="1"/>
  <c r="AX123" i="1" s="1"/>
  <c r="AZ123" i="1" s="1"/>
  <c r="T215" i="1"/>
  <c r="AC215" i="1" s="1"/>
  <c r="AC203" i="1"/>
  <c r="AO220" i="1"/>
  <c r="AW208" i="1"/>
  <c r="AN116" i="1"/>
  <c r="AV104" i="1"/>
  <c r="AX104" i="1" s="1"/>
  <c r="AZ104" i="1" s="1"/>
  <c r="AE109" i="1"/>
  <c r="AG109" i="1" s="1"/>
  <c r="AI109" i="1" s="1"/>
  <c r="AJ109" i="1" s="1"/>
  <c r="AN166" i="1"/>
  <c r="AV154" i="1"/>
  <c r="T160" i="1"/>
  <c r="AC148" i="1"/>
  <c r="AE148" i="1" s="1"/>
  <c r="AG148" i="1" s="1"/>
  <c r="AI148" i="1" s="1"/>
  <c r="AJ148" i="1" s="1"/>
  <c r="U161" i="1"/>
  <c r="AD149" i="1"/>
  <c r="T219" i="1"/>
  <c r="AC207" i="1"/>
  <c r="AD105" i="1"/>
  <c r="U117" i="1"/>
  <c r="T138" i="1"/>
  <c r="AC126" i="1"/>
  <c r="BC132" i="1"/>
  <c r="T128" i="1"/>
  <c r="AC116" i="1"/>
  <c r="AE116" i="1" s="1"/>
  <c r="AG116" i="1" s="1"/>
  <c r="AI116" i="1" s="1"/>
  <c r="AJ116" i="1" s="1"/>
  <c r="BB93" i="1"/>
  <c r="BM119" i="1"/>
  <c r="BB119" i="1"/>
  <c r="AO130" i="1"/>
  <c r="AW118" i="1"/>
  <c r="AX118" i="1" s="1"/>
  <c r="AZ118" i="1" s="1"/>
  <c r="U147" i="1"/>
  <c r="AD135" i="1"/>
  <c r="AE135" i="1" s="1"/>
  <c r="AG135" i="1" s="1"/>
  <c r="AI135" i="1" s="1"/>
  <c r="AJ135" i="1" s="1"/>
  <c r="BC112" i="1"/>
  <c r="BL112" i="1"/>
  <c r="T142" i="1"/>
  <c r="AC130" i="1"/>
  <c r="AX102" i="1" l="1"/>
  <c r="AZ102" i="1" s="1"/>
  <c r="BI100" i="2"/>
  <c r="J187" i="3"/>
  <c r="K187" i="3" s="1"/>
  <c r="M187" i="3" s="1"/>
  <c r="O187" i="3" s="1"/>
  <c r="P187" i="3" s="1"/>
  <c r="D199" i="3"/>
  <c r="J137" i="3"/>
  <c r="K137" i="3" s="1"/>
  <c r="M137" i="3" s="1"/>
  <c r="O137" i="3" s="1"/>
  <c r="P137" i="3" s="1"/>
  <c r="D149" i="3"/>
  <c r="D171" i="3"/>
  <c r="J159" i="3"/>
  <c r="K159" i="3" s="1"/>
  <c r="M159" i="3" s="1"/>
  <c r="O159" i="3" s="1"/>
  <c r="P159" i="3" s="1"/>
  <c r="C227" i="3"/>
  <c r="I215" i="3"/>
  <c r="C173" i="3"/>
  <c r="I161" i="3"/>
  <c r="D191" i="3"/>
  <c r="J179" i="3"/>
  <c r="K179" i="3" s="1"/>
  <c r="M179" i="3" s="1"/>
  <c r="O179" i="3" s="1"/>
  <c r="P179" i="3" s="1"/>
  <c r="I226" i="3"/>
  <c r="K226" i="3" s="1"/>
  <c r="M226" i="3" s="1"/>
  <c r="O226" i="3" s="1"/>
  <c r="P226" i="3" s="1"/>
  <c r="Q226" i="3" s="1"/>
  <c r="C238" i="3"/>
  <c r="C158" i="3"/>
  <c r="I146" i="3"/>
  <c r="K146" i="3" s="1"/>
  <c r="M146" i="3" s="1"/>
  <c r="O146" i="3" s="1"/>
  <c r="P146" i="3" s="1"/>
  <c r="N108" i="2"/>
  <c r="P108" i="2" s="1"/>
  <c r="R108" i="2" s="1"/>
  <c r="S108" i="2" s="1"/>
  <c r="AX104" i="2"/>
  <c r="AZ104" i="2" s="1"/>
  <c r="BB104" i="2" s="1"/>
  <c r="BI92" i="2"/>
  <c r="Q246" i="3"/>
  <c r="J140" i="3"/>
  <c r="K140" i="3" s="1"/>
  <c r="M140" i="3" s="1"/>
  <c r="O140" i="3" s="1"/>
  <c r="P140" i="3" s="1"/>
  <c r="D152" i="3"/>
  <c r="C145" i="3"/>
  <c r="I133" i="3"/>
  <c r="K133" i="3" s="1"/>
  <c r="M133" i="3" s="1"/>
  <c r="O133" i="3" s="1"/>
  <c r="P133" i="3" s="1"/>
  <c r="J298" i="3"/>
  <c r="D310" i="3"/>
  <c r="J310" i="3" s="1"/>
  <c r="C260" i="3"/>
  <c r="I248" i="3"/>
  <c r="C270" i="3"/>
  <c r="I258" i="3"/>
  <c r="K258" i="3" s="1"/>
  <c r="M258" i="3" s="1"/>
  <c r="O258" i="3" s="1"/>
  <c r="P258" i="3" s="1"/>
  <c r="D132" i="3"/>
  <c r="J120" i="3"/>
  <c r="K120" i="3" s="1"/>
  <c r="M120" i="3" s="1"/>
  <c r="O120" i="3" s="1"/>
  <c r="P120" i="3" s="1"/>
  <c r="J229" i="3"/>
  <c r="D241" i="3"/>
  <c r="C220" i="3"/>
  <c r="I208" i="3"/>
  <c r="C252" i="3"/>
  <c r="I240" i="3"/>
  <c r="D148" i="3"/>
  <c r="J136" i="3"/>
  <c r="K136" i="3" s="1"/>
  <c r="M136" i="3" s="1"/>
  <c r="O136" i="3" s="1"/>
  <c r="P136" i="3" s="1"/>
  <c r="C153" i="3"/>
  <c r="I141" i="3"/>
  <c r="K141" i="3" s="1"/>
  <c r="M141" i="3" s="1"/>
  <c r="O141" i="3" s="1"/>
  <c r="P141" i="3" s="1"/>
  <c r="J165" i="3"/>
  <c r="D177" i="3"/>
  <c r="AI96" i="1"/>
  <c r="BM96" i="1"/>
  <c r="BM93" i="1"/>
  <c r="AX108" i="2"/>
  <c r="AZ108" i="2" s="1"/>
  <c r="BB108" i="2" s="1"/>
  <c r="AO126" i="1"/>
  <c r="AW114" i="1"/>
  <c r="AJ84" i="1"/>
  <c r="BL84" i="1"/>
  <c r="AC108" i="1"/>
  <c r="AE108" i="1" s="1"/>
  <c r="AG108" i="1" s="1"/>
  <c r="T120" i="1"/>
  <c r="BI112" i="2"/>
  <c r="BB112" i="2"/>
  <c r="E157" i="2"/>
  <c r="V145" i="2"/>
  <c r="AD145" i="2" s="1"/>
  <c r="AO145" i="2"/>
  <c r="AW145" i="2" s="1"/>
  <c r="M145" i="2"/>
  <c r="BH80" i="2"/>
  <c r="BC80" i="2"/>
  <c r="E147" i="2"/>
  <c r="AO135" i="2"/>
  <c r="AW135" i="2" s="1"/>
  <c r="V135" i="2"/>
  <c r="AD135" i="2" s="1"/>
  <c r="M135" i="2"/>
  <c r="BP64" i="2"/>
  <c r="BP59" i="2"/>
  <c r="BP53" i="2"/>
  <c r="BP56" i="2"/>
  <c r="BP60" i="2"/>
  <c r="BP54" i="2"/>
  <c r="BP63" i="2"/>
  <c r="BP61" i="2"/>
  <c r="BP62" i="2"/>
  <c r="BP55" i="2"/>
  <c r="BP58" i="2"/>
  <c r="BP57" i="2"/>
  <c r="AN147" i="2"/>
  <c r="AV135" i="2"/>
  <c r="C121" i="2"/>
  <c r="AM109" i="2"/>
  <c r="AU109" i="2" s="1"/>
  <c r="AX109" i="2" s="1"/>
  <c r="AZ109" i="2" s="1"/>
  <c r="U109" i="2"/>
  <c r="AC109" i="2" s="1"/>
  <c r="AF109" i="2" s="1"/>
  <c r="AH109" i="2" s="1"/>
  <c r="AJ109" i="2" s="1"/>
  <c r="AK109" i="2" s="1"/>
  <c r="K109" i="2"/>
  <c r="N109" i="2" s="1"/>
  <c r="P109" i="2" s="1"/>
  <c r="R109" i="2" s="1"/>
  <c r="S109" i="2" s="1"/>
  <c r="E161" i="2"/>
  <c r="M149" i="2"/>
  <c r="V149" i="2"/>
  <c r="AD149" i="2" s="1"/>
  <c r="AO149" i="2"/>
  <c r="AW149" i="2" s="1"/>
  <c r="E134" i="2"/>
  <c r="M122" i="2"/>
  <c r="V122" i="2"/>
  <c r="AD122" i="2" s="1"/>
  <c r="AO122" i="2"/>
  <c r="AW122" i="2" s="1"/>
  <c r="C115" i="2"/>
  <c r="AM103" i="2"/>
  <c r="AU103" i="2" s="1"/>
  <c r="AX103" i="2" s="1"/>
  <c r="AZ103" i="2" s="1"/>
  <c r="U103" i="2"/>
  <c r="AC103" i="2" s="1"/>
  <c r="AF103" i="2" s="1"/>
  <c r="AH103" i="2" s="1"/>
  <c r="AJ103" i="2" s="1"/>
  <c r="AK103" i="2" s="1"/>
  <c r="K103" i="2"/>
  <c r="N103" i="2" s="1"/>
  <c r="P103" i="2" s="1"/>
  <c r="R103" i="2" s="1"/>
  <c r="S103" i="2" s="1"/>
  <c r="K107" i="2"/>
  <c r="N107" i="2" s="1"/>
  <c r="P107" i="2" s="1"/>
  <c r="R107" i="2" s="1"/>
  <c r="S107" i="2" s="1"/>
  <c r="AM107" i="2"/>
  <c r="AU107" i="2" s="1"/>
  <c r="AX107" i="2" s="1"/>
  <c r="AZ107" i="2" s="1"/>
  <c r="C119" i="2"/>
  <c r="U107" i="2"/>
  <c r="AC107" i="2" s="1"/>
  <c r="AF107" i="2" s="1"/>
  <c r="AH107" i="2" s="1"/>
  <c r="AJ107" i="2" s="1"/>
  <c r="AK107" i="2" s="1"/>
  <c r="AV127" i="2"/>
  <c r="AN139" i="2"/>
  <c r="E143" i="2"/>
  <c r="AO131" i="2"/>
  <c r="AW131" i="2" s="1"/>
  <c r="V131" i="2"/>
  <c r="AD131" i="2" s="1"/>
  <c r="M131" i="2"/>
  <c r="BC92" i="2"/>
  <c r="BH92" i="2"/>
  <c r="AN205" i="2"/>
  <c r="AV193" i="2"/>
  <c r="BI96" i="2"/>
  <c r="BB96" i="2"/>
  <c r="AN160" i="2"/>
  <c r="AV148" i="2"/>
  <c r="BI94" i="2"/>
  <c r="BB94" i="2"/>
  <c r="BC85" i="2"/>
  <c r="BH85" i="2"/>
  <c r="BC78" i="2"/>
  <c r="BH78" i="2"/>
  <c r="BC83" i="2"/>
  <c r="BH83" i="2"/>
  <c r="BC87" i="2"/>
  <c r="BH87" i="2"/>
  <c r="BC86" i="2"/>
  <c r="BH86" i="2"/>
  <c r="AF104" i="2"/>
  <c r="AH104" i="2" s="1"/>
  <c r="AJ104" i="2" s="1"/>
  <c r="AK104" i="2" s="1"/>
  <c r="AN201" i="2"/>
  <c r="AV189" i="2"/>
  <c r="BI95" i="2"/>
  <c r="BB95" i="2"/>
  <c r="BC82" i="2"/>
  <c r="BH82" i="2"/>
  <c r="C117" i="2"/>
  <c r="AM105" i="2"/>
  <c r="AU105" i="2" s="1"/>
  <c r="AX105" i="2" s="1"/>
  <c r="AZ105" i="2" s="1"/>
  <c r="U105" i="2"/>
  <c r="AC105" i="2" s="1"/>
  <c r="AF105" i="2" s="1"/>
  <c r="AH105" i="2" s="1"/>
  <c r="AJ105" i="2" s="1"/>
  <c r="AK105" i="2" s="1"/>
  <c r="K105" i="2"/>
  <c r="N105" i="2" s="1"/>
  <c r="P105" i="2" s="1"/>
  <c r="R105" i="2" s="1"/>
  <c r="S105" i="2" s="1"/>
  <c r="E136" i="2"/>
  <c r="V124" i="2"/>
  <c r="AD124" i="2" s="1"/>
  <c r="AF124" i="2" s="1"/>
  <c r="AH124" i="2" s="1"/>
  <c r="AJ124" i="2" s="1"/>
  <c r="AK124" i="2" s="1"/>
  <c r="AO124" i="2"/>
  <c r="AW124" i="2" s="1"/>
  <c r="AX124" i="2" s="1"/>
  <c r="AZ124" i="2" s="1"/>
  <c r="M124" i="2"/>
  <c r="BC81" i="2"/>
  <c r="BH81" i="2"/>
  <c r="AF108" i="2"/>
  <c r="AH108" i="2" s="1"/>
  <c r="AJ108" i="2" s="1"/>
  <c r="AK108" i="2" s="1"/>
  <c r="BI89" i="2"/>
  <c r="BB89" i="2"/>
  <c r="AN178" i="2"/>
  <c r="AV166" i="2"/>
  <c r="AO127" i="2"/>
  <c r="AW127" i="2" s="1"/>
  <c r="V127" i="2"/>
  <c r="AD127" i="2" s="1"/>
  <c r="M127" i="2"/>
  <c r="E139" i="2"/>
  <c r="BI99" i="2"/>
  <c r="BB99" i="2"/>
  <c r="AO141" i="2"/>
  <c r="AW141" i="2" s="1"/>
  <c r="V141" i="2"/>
  <c r="AD141" i="2" s="1"/>
  <c r="E153" i="2"/>
  <c r="M141" i="2"/>
  <c r="BC77" i="2"/>
  <c r="BH77" i="2"/>
  <c r="N124" i="2"/>
  <c r="P124" i="2" s="1"/>
  <c r="R124" i="2" s="1"/>
  <c r="S124" i="2" s="1"/>
  <c r="AN186" i="2"/>
  <c r="AV174" i="2"/>
  <c r="BI93" i="2"/>
  <c r="BB93" i="2"/>
  <c r="AN164" i="2"/>
  <c r="AV152" i="2"/>
  <c r="C128" i="2"/>
  <c r="AM116" i="2"/>
  <c r="AU116" i="2" s="1"/>
  <c r="U116" i="2"/>
  <c r="AC116" i="2" s="1"/>
  <c r="K116" i="2"/>
  <c r="E132" i="2"/>
  <c r="V120" i="2"/>
  <c r="AD120" i="2" s="1"/>
  <c r="AO120" i="2"/>
  <c r="AW120" i="2" s="1"/>
  <c r="M120" i="2"/>
  <c r="K110" i="2"/>
  <c r="N110" i="2" s="1"/>
  <c r="P110" i="2" s="1"/>
  <c r="R110" i="2" s="1"/>
  <c r="S110" i="2" s="1"/>
  <c r="U110" i="2"/>
  <c r="AC110" i="2" s="1"/>
  <c r="AF110" i="2" s="1"/>
  <c r="AH110" i="2" s="1"/>
  <c r="AJ110" i="2" s="1"/>
  <c r="AK110" i="2" s="1"/>
  <c r="C122" i="2"/>
  <c r="AM110" i="2"/>
  <c r="AU110" i="2" s="1"/>
  <c r="AX110" i="2" s="1"/>
  <c r="AZ110" i="2" s="1"/>
  <c r="BI90" i="2"/>
  <c r="BB90" i="2"/>
  <c r="E130" i="2"/>
  <c r="V118" i="2"/>
  <c r="AD118" i="2" s="1"/>
  <c r="AO118" i="2"/>
  <c r="AW118" i="2" s="1"/>
  <c r="M118" i="2"/>
  <c r="C148" i="2"/>
  <c r="AM136" i="2"/>
  <c r="AU136" i="2" s="1"/>
  <c r="U136" i="2"/>
  <c r="AC136" i="2" s="1"/>
  <c r="K136" i="2"/>
  <c r="BI98" i="2"/>
  <c r="BB98" i="2"/>
  <c r="BH255" i="2"/>
  <c r="BI255" i="2" s="1"/>
  <c r="BC100" i="2"/>
  <c r="BH100" i="2"/>
  <c r="AM102" i="2"/>
  <c r="AU102" i="2" s="1"/>
  <c r="AX102" i="2" s="1"/>
  <c r="AZ102" i="2" s="1"/>
  <c r="U102" i="2"/>
  <c r="AC102" i="2" s="1"/>
  <c r="AF102" i="2" s="1"/>
  <c r="AH102" i="2" s="1"/>
  <c r="AJ102" i="2" s="1"/>
  <c r="AK102" i="2" s="1"/>
  <c r="K102" i="2"/>
  <c r="N102" i="2" s="1"/>
  <c r="P102" i="2" s="1"/>
  <c r="R102" i="2" s="1"/>
  <c r="S102" i="2" s="1"/>
  <c r="C114" i="2"/>
  <c r="BI91" i="2"/>
  <c r="BB91" i="2"/>
  <c r="C132" i="2"/>
  <c r="K120" i="2"/>
  <c r="U120" i="2"/>
  <c r="AC120" i="2" s="1"/>
  <c r="AM120" i="2"/>
  <c r="AU120" i="2" s="1"/>
  <c r="E126" i="2"/>
  <c r="M114" i="2"/>
  <c r="V114" i="2"/>
  <c r="AD114" i="2" s="1"/>
  <c r="AO114" i="2"/>
  <c r="AW114" i="2" s="1"/>
  <c r="AV170" i="2"/>
  <c r="AN182" i="2"/>
  <c r="C113" i="2"/>
  <c r="AM101" i="2"/>
  <c r="AU101" i="2" s="1"/>
  <c r="AX101" i="2" s="1"/>
  <c r="AZ101" i="2" s="1"/>
  <c r="U101" i="2"/>
  <c r="AC101" i="2" s="1"/>
  <c r="AF101" i="2" s="1"/>
  <c r="AH101" i="2" s="1"/>
  <c r="AJ101" i="2" s="1"/>
  <c r="AK101" i="2" s="1"/>
  <c r="K101" i="2"/>
  <c r="N101" i="2" s="1"/>
  <c r="P101" i="2" s="1"/>
  <c r="R101" i="2" s="1"/>
  <c r="S101" i="2" s="1"/>
  <c r="BC79" i="2"/>
  <c r="BH79" i="2"/>
  <c r="C118" i="2"/>
  <c r="AM106" i="2"/>
  <c r="AU106" i="2" s="1"/>
  <c r="AX106" i="2" s="1"/>
  <c r="AZ106" i="2" s="1"/>
  <c r="U106" i="2"/>
  <c r="AC106" i="2" s="1"/>
  <c r="AF106" i="2" s="1"/>
  <c r="AH106" i="2" s="1"/>
  <c r="AJ106" i="2" s="1"/>
  <c r="AK106" i="2" s="1"/>
  <c r="K106" i="2"/>
  <c r="N106" i="2" s="1"/>
  <c r="P106" i="2" s="1"/>
  <c r="R106" i="2" s="1"/>
  <c r="S106" i="2" s="1"/>
  <c r="C123" i="2"/>
  <c r="U111" i="2"/>
  <c r="AC111" i="2" s="1"/>
  <c r="AF111" i="2" s="1"/>
  <c r="AH111" i="2" s="1"/>
  <c r="AJ111" i="2" s="1"/>
  <c r="AK111" i="2" s="1"/>
  <c r="K111" i="2"/>
  <c r="N111" i="2" s="1"/>
  <c r="P111" i="2" s="1"/>
  <c r="R111" i="2" s="1"/>
  <c r="S111" i="2" s="1"/>
  <c r="AM111" i="2"/>
  <c r="AU111" i="2" s="1"/>
  <c r="AX111" i="2" s="1"/>
  <c r="AZ111" i="2" s="1"/>
  <c r="AN197" i="2"/>
  <c r="AV185" i="2"/>
  <c r="E128" i="2"/>
  <c r="V116" i="2"/>
  <c r="AD116" i="2" s="1"/>
  <c r="AO116" i="2"/>
  <c r="AW116" i="2" s="1"/>
  <c r="M116" i="2"/>
  <c r="BI97" i="2"/>
  <c r="BB97" i="2"/>
  <c r="N104" i="2"/>
  <c r="P104" i="2" s="1"/>
  <c r="R104" i="2" s="1"/>
  <c r="S104" i="2" s="1"/>
  <c r="AN143" i="2"/>
  <c r="AV131" i="2"/>
  <c r="AN168" i="2"/>
  <c r="AV156" i="2"/>
  <c r="U173" i="1"/>
  <c r="AD161" i="1"/>
  <c r="AN160" i="1"/>
  <c r="AV148" i="1"/>
  <c r="AX148" i="1" s="1"/>
  <c r="AZ148" i="1" s="1"/>
  <c r="AO146" i="1"/>
  <c r="AW134" i="1"/>
  <c r="AN180" i="1"/>
  <c r="AV168" i="1"/>
  <c r="AX168" i="1" s="1"/>
  <c r="AZ168" i="1" s="1"/>
  <c r="T129" i="1"/>
  <c r="AC117" i="1"/>
  <c r="BM102" i="1"/>
  <c r="BB102" i="1"/>
  <c r="AO169" i="1"/>
  <c r="AW157" i="1"/>
  <c r="BM109" i="1"/>
  <c r="BB151" i="1"/>
  <c r="U179" i="1"/>
  <c r="AD167" i="1"/>
  <c r="AE167" i="1" s="1"/>
  <c r="AG167" i="1" s="1"/>
  <c r="AI167" i="1" s="1"/>
  <c r="AJ167" i="1" s="1"/>
  <c r="U151" i="1"/>
  <c r="AD139" i="1"/>
  <c r="AE139" i="1" s="1"/>
  <c r="AG139" i="1" s="1"/>
  <c r="AW143" i="1"/>
  <c r="AX143" i="1" s="1"/>
  <c r="AZ143" i="1" s="1"/>
  <c r="AO155" i="1"/>
  <c r="BB105" i="1"/>
  <c r="BC139" i="1"/>
  <c r="AD147" i="1"/>
  <c r="AE147" i="1" s="1"/>
  <c r="AG147" i="1" s="1"/>
  <c r="AI147" i="1" s="1"/>
  <c r="AJ147" i="1" s="1"/>
  <c r="U159" i="1"/>
  <c r="BC119" i="1"/>
  <c r="BL119" i="1"/>
  <c r="AN178" i="1"/>
  <c r="AV166" i="1"/>
  <c r="AN128" i="1"/>
  <c r="AV116" i="1"/>
  <c r="AX116" i="1" s="1"/>
  <c r="AZ116" i="1" s="1"/>
  <c r="AX122" i="1"/>
  <c r="AZ122" i="1" s="1"/>
  <c r="AW165" i="1"/>
  <c r="AO177" i="1"/>
  <c r="BB121" i="1"/>
  <c r="BC98" i="1"/>
  <c r="BL98" i="1"/>
  <c r="BC111" i="1"/>
  <c r="BL111" i="1"/>
  <c r="AD118" i="1"/>
  <c r="AE118" i="1" s="1"/>
  <c r="AG118" i="1" s="1"/>
  <c r="AI118" i="1" s="1"/>
  <c r="AJ118" i="1" s="1"/>
  <c r="U130" i="1"/>
  <c r="AN126" i="1"/>
  <c r="AV114" i="1"/>
  <c r="AX114" i="1" s="1"/>
  <c r="AZ114" i="1" s="1"/>
  <c r="T158" i="1"/>
  <c r="AC146" i="1"/>
  <c r="BS76" i="1"/>
  <c r="BS75" i="1"/>
  <c r="BS69" i="1"/>
  <c r="BS74" i="1"/>
  <c r="BS72" i="1"/>
  <c r="BS70" i="1"/>
  <c r="BS71" i="1"/>
  <c r="BS67" i="1"/>
  <c r="BS65" i="1"/>
  <c r="BS66" i="1"/>
  <c r="BS73" i="1"/>
  <c r="BS68" i="1"/>
  <c r="BM106" i="1"/>
  <c r="BL77" i="1"/>
  <c r="BC77" i="1"/>
  <c r="AC142" i="1"/>
  <c r="T154" i="1"/>
  <c r="BB118" i="1"/>
  <c r="T140" i="1"/>
  <c r="AC128" i="1"/>
  <c r="AE128" i="1" s="1"/>
  <c r="AG128" i="1" s="1"/>
  <c r="AI128" i="1" s="1"/>
  <c r="AJ128" i="1" s="1"/>
  <c r="T150" i="1"/>
  <c r="AC138" i="1"/>
  <c r="BM123" i="1"/>
  <c r="BB123" i="1"/>
  <c r="AN145" i="1"/>
  <c r="AV133" i="1"/>
  <c r="AX133" i="1" s="1"/>
  <c r="AZ133" i="1" s="1"/>
  <c r="U146" i="1"/>
  <c r="AD134" i="1"/>
  <c r="AE134" i="1" s="1"/>
  <c r="AG134" i="1" s="1"/>
  <c r="AI134" i="1" s="1"/>
  <c r="AJ134" i="1" s="1"/>
  <c r="BC124" i="1"/>
  <c r="BL124" i="1"/>
  <c r="AN113" i="1"/>
  <c r="AV101" i="1"/>
  <c r="AX101" i="1" s="1"/>
  <c r="AZ101" i="1" s="1"/>
  <c r="U145" i="1"/>
  <c r="AD133" i="1"/>
  <c r="BC106" i="1"/>
  <c r="BL106" i="1"/>
  <c r="U138" i="1"/>
  <c r="AD126" i="1"/>
  <c r="AE126" i="1" s="1"/>
  <c r="AG126" i="1" s="1"/>
  <c r="AI126" i="1" s="1"/>
  <c r="AJ126" i="1" s="1"/>
  <c r="AE121" i="1"/>
  <c r="AG121" i="1" s="1"/>
  <c r="AI121" i="1" s="1"/>
  <c r="AJ121" i="1" s="1"/>
  <c r="BB104" i="1"/>
  <c r="BM104" i="1"/>
  <c r="AN146" i="1"/>
  <c r="AV134" i="1"/>
  <c r="AO142" i="1"/>
  <c r="AW130" i="1"/>
  <c r="AX130" i="1" s="1"/>
  <c r="AZ130" i="1" s="1"/>
  <c r="BC93" i="1"/>
  <c r="BL93" i="1"/>
  <c r="U129" i="1"/>
  <c r="AD117" i="1"/>
  <c r="T172" i="1"/>
  <c r="AC160" i="1"/>
  <c r="AE160" i="1" s="1"/>
  <c r="AG160" i="1" s="1"/>
  <c r="AI160" i="1" s="1"/>
  <c r="AJ160" i="1" s="1"/>
  <c r="AO147" i="1"/>
  <c r="AW135" i="1"/>
  <c r="AX135" i="1" s="1"/>
  <c r="AZ135" i="1" s="1"/>
  <c r="AO125" i="1"/>
  <c r="AW113" i="1"/>
  <c r="BM136" i="1"/>
  <c r="BB136" i="1"/>
  <c r="BB156" i="1"/>
  <c r="AE105" i="1"/>
  <c r="AG105" i="1" s="1"/>
  <c r="AI105" i="1" s="1"/>
  <c r="AJ105" i="1" s="1"/>
  <c r="BC92" i="1"/>
  <c r="BL92" i="1"/>
  <c r="BM110" i="1"/>
  <c r="BB110" i="1"/>
  <c r="AC113" i="1"/>
  <c r="AE113" i="1" s="1"/>
  <c r="AG113" i="1" s="1"/>
  <c r="AI113" i="1" s="1"/>
  <c r="AJ113" i="1" s="1"/>
  <c r="T125" i="1"/>
  <c r="BM89" i="1"/>
  <c r="BB89" i="1"/>
  <c r="BC109" i="1"/>
  <c r="BL109" i="1"/>
  <c r="BC144" i="1"/>
  <c r="AO175" i="1"/>
  <c r="AW163" i="1"/>
  <c r="AX163" i="1" s="1"/>
  <c r="AZ163" i="1" s="1"/>
  <c r="AI127" i="1"/>
  <c r="BM127" i="1"/>
  <c r="BM131" i="1"/>
  <c r="BB131" i="1"/>
  <c r="AV117" i="1"/>
  <c r="AX117" i="1" s="1"/>
  <c r="AZ117" i="1" s="1"/>
  <c r="AN129" i="1"/>
  <c r="BC90" i="1"/>
  <c r="BL90" i="1"/>
  <c r="T145" i="1"/>
  <c r="AC133" i="1"/>
  <c r="AE133" i="1" s="1"/>
  <c r="AG133" i="1" s="1"/>
  <c r="AI133" i="1" s="1"/>
  <c r="AJ133" i="1" s="1"/>
  <c r="AJ115" i="1"/>
  <c r="BL115" i="1"/>
  <c r="AX120" i="2" l="1"/>
  <c r="AZ120" i="2" s="1"/>
  <c r="BM118" i="1"/>
  <c r="D211" i="3"/>
  <c r="J199" i="3"/>
  <c r="K199" i="3" s="1"/>
  <c r="M199" i="3" s="1"/>
  <c r="O199" i="3" s="1"/>
  <c r="P199" i="3" s="1"/>
  <c r="C250" i="3"/>
  <c r="I238" i="3"/>
  <c r="K238" i="3" s="1"/>
  <c r="M238" i="3" s="1"/>
  <c r="O238" i="3" s="1"/>
  <c r="P238" i="3" s="1"/>
  <c r="Q238" i="3" s="1"/>
  <c r="J171" i="3"/>
  <c r="K171" i="3" s="1"/>
  <c r="M171" i="3" s="1"/>
  <c r="O171" i="3" s="1"/>
  <c r="P171" i="3" s="1"/>
  <c r="D183" i="3"/>
  <c r="J149" i="3"/>
  <c r="K149" i="3" s="1"/>
  <c r="M149" i="3" s="1"/>
  <c r="O149" i="3" s="1"/>
  <c r="P149" i="3" s="1"/>
  <c r="D161" i="3"/>
  <c r="I173" i="3"/>
  <c r="C185" i="3"/>
  <c r="C170" i="3"/>
  <c r="I158" i="3"/>
  <c r="K158" i="3" s="1"/>
  <c r="M158" i="3" s="1"/>
  <c r="O158" i="3" s="1"/>
  <c r="P158" i="3" s="1"/>
  <c r="D203" i="3"/>
  <c r="J191" i="3"/>
  <c r="K191" i="3" s="1"/>
  <c r="M191" i="3" s="1"/>
  <c r="O191" i="3" s="1"/>
  <c r="P191" i="3" s="1"/>
  <c r="C239" i="3"/>
  <c r="I227" i="3"/>
  <c r="R131" i="3"/>
  <c r="R129" i="3"/>
  <c r="R130" i="3"/>
  <c r="R127" i="3"/>
  <c r="R123" i="3"/>
  <c r="R124" i="3"/>
  <c r="R122" i="3"/>
  <c r="R126" i="3"/>
  <c r="R121" i="3"/>
  <c r="R125" i="3"/>
  <c r="R128" i="3"/>
  <c r="J241" i="3"/>
  <c r="D253" i="3"/>
  <c r="I270" i="3"/>
  <c r="K270" i="3" s="1"/>
  <c r="M270" i="3" s="1"/>
  <c r="O270" i="3" s="1"/>
  <c r="P270" i="3" s="1"/>
  <c r="C282" i="3"/>
  <c r="C272" i="3"/>
  <c r="I260" i="3"/>
  <c r="C264" i="3"/>
  <c r="I252" i="3"/>
  <c r="C157" i="3"/>
  <c r="I145" i="3"/>
  <c r="K145" i="3" s="1"/>
  <c r="M145" i="3" s="1"/>
  <c r="O145" i="3" s="1"/>
  <c r="P145" i="3" s="1"/>
  <c r="D144" i="3"/>
  <c r="J132" i="3"/>
  <c r="K132" i="3" s="1"/>
  <c r="M132" i="3" s="1"/>
  <c r="O132" i="3" s="1"/>
  <c r="P132" i="3" s="1"/>
  <c r="C165" i="3"/>
  <c r="I153" i="3"/>
  <c r="K153" i="3" s="1"/>
  <c r="M153" i="3" s="1"/>
  <c r="O153" i="3" s="1"/>
  <c r="P153" i="3" s="1"/>
  <c r="J177" i="3"/>
  <c r="D189" i="3"/>
  <c r="D160" i="3"/>
  <c r="J148" i="3"/>
  <c r="K148" i="3" s="1"/>
  <c r="M148" i="3" s="1"/>
  <c r="O148" i="3" s="1"/>
  <c r="P148" i="3" s="1"/>
  <c r="C232" i="3"/>
  <c r="I220" i="3"/>
  <c r="Q258" i="3"/>
  <c r="J152" i="3"/>
  <c r="K152" i="3" s="1"/>
  <c r="M152" i="3" s="1"/>
  <c r="O152" i="3" s="1"/>
  <c r="P152" i="3" s="1"/>
  <c r="D164" i="3"/>
  <c r="BM105" i="1"/>
  <c r="N120" i="2"/>
  <c r="P120" i="2" s="1"/>
  <c r="R120" i="2" s="1"/>
  <c r="S120" i="2" s="1"/>
  <c r="AC120" i="1"/>
  <c r="AE120" i="1" s="1"/>
  <c r="AG120" i="1" s="1"/>
  <c r="T132" i="1"/>
  <c r="AX134" i="1"/>
  <c r="AZ134" i="1" s="1"/>
  <c r="BM134" i="1" s="1"/>
  <c r="AX116" i="2"/>
  <c r="AZ116" i="2" s="1"/>
  <c r="BB116" i="2" s="1"/>
  <c r="AI108" i="1"/>
  <c r="BM108" i="1"/>
  <c r="AO138" i="1"/>
  <c r="AW126" i="1"/>
  <c r="AJ96" i="1"/>
  <c r="BL96" i="1"/>
  <c r="BI124" i="2"/>
  <c r="BB124" i="2"/>
  <c r="BI111" i="2"/>
  <c r="BB111" i="2"/>
  <c r="BI101" i="2"/>
  <c r="BB101" i="2"/>
  <c r="BB120" i="2"/>
  <c r="AO132" i="2"/>
  <c r="AW132" i="2" s="1"/>
  <c r="E144" i="2"/>
  <c r="V132" i="2"/>
  <c r="AD132" i="2" s="1"/>
  <c r="M132" i="2"/>
  <c r="C140" i="2"/>
  <c r="AM128" i="2"/>
  <c r="AU128" i="2" s="1"/>
  <c r="U128" i="2"/>
  <c r="AC128" i="2" s="1"/>
  <c r="K128" i="2"/>
  <c r="BC93" i="2"/>
  <c r="BH93" i="2"/>
  <c r="V153" i="2"/>
  <c r="AD153" i="2" s="1"/>
  <c r="E165" i="2"/>
  <c r="AO153" i="2"/>
  <c r="AW153" i="2" s="1"/>
  <c r="M153" i="2"/>
  <c r="BC99" i="2"/>
  <c r="BH99" i="2"/>
  <c r="AN217" i="2"/>
  <c r="AV205" i="2"/>
  <c r="C127" i="2"/>
  <c r="K115" i="2"/>
  <c r="N115" i="2" s="1"/>
  <c r="P115" i="2" s="1"/>
  <c r="R115" i="2" s="1"/>
  <c r="S115" i="2" s="1"/>
  <c r="AM115" i="2"/>
  <c r="AU115" i="2" s="1"/>
  <c r="AX115" i="2" s="1"/>
  <c r="AZ115" i="2" s="1"/>
  <c r="U115" i="2"/>
  <c r="AC115" i="2" s="1"/>
  <c r="AF115" i="2" s="1"/>
  <c r="AH115" i="2" s="1"/>
  <c r="AJ115" i="2" s="1"/>
  <c r="AK115" i="2" s="1"/>
  <c r="V134" i="2"/>
  <c r="AD134" i="2" s="1"/>
  <c r="M134" i="2"/>
  <c r="E146" i="2"/>
  <c r="AO134" i="2"/>
  <c r="AW134" i="2" s="1"/>
  <c r="V161" i="2"/>
  <c r="AD161" i="2" s="1"/>
  <c r="M161" i="2"/>
  <c r="E173" i="2"/>
  <c r="AO161" i="2"/>
  <c r="AW161" i="2" s="1"/>
  <c r="C133" i="2"/>
  <c r="AM121" i="2"/>
  <c r="AU121" i="2" s="1"/>
  <c r="AX121" i="2" s="1"/>
  <c r="AZ121" i="2" s="1"/>
  <c r="U121" i="2"/>
  <c r="AC121" i="2" s="1"/>
  <c r="AF121" i="2" s="1"/>
  <c r="AH121" i="2" s="1"/>
  <c r="AJ121" i="2" s="1"/>
  <c r="AK121" i="2" s="1"/>
  <c r="K121" i="2"/>
  <c r="N121" i="2" s="1"/>
  <c r="P121" i="2" s="1"/>
  <c r="R121" i="2" s="1"/>
  <c r="S121" i="2" s="1"/>
  <c r="AN155" i="2"/>
  <c r="AV143" i="2"/>
  <c r="BH97" i="2"/>
  <c r="BC97" i="2"/>
  <c r="C125" i="2"/>
  <c r="AM113" i="2"/>
  <c r="AU113" i="2" s="1"/>
  <c r="AX113" i="2" s="1"/>
  <c r="AZ113" i="2" s="1"/>
  <c r="U113" i="2"/>
  <c r="AC113" i="2" s="1"/>
  <c r="AF113" i="2" s="1"/>
  <c r="AH113" i="2" s="1"/>
  <c r="AJ113" i="2" s="1"/>
  <c r="AK113" i="2" s="1"/>
  <c r="K113" i="2"/>
  <c r="N113" i="2" s="1"/>
  <c r="P113" i="2" s="1"/>
  <c r="R113" i="2" s="1"/>
  <c r="S113" i="2" s="1"/>
  <c r="AF120" i="2"/>
  <c r="AH120" i="2" s="1"/>
  <c r="AJ120" i="2" s="1"/>
  <c r="AK120" i="2" s="1"/>
  <c r="BC91" i="2"/>
  <c r="BH91" i="2"/>
  <c r="BP76" i="2"/>
  <c r="BP75" i="2"/>
  <c r="BP71" i="2"/>
  <c r="BP65" i="2"/>
  <c r="BP72" i="2"/>
  <c r="BP69" i="2"/>
  <c r="BP73" i="2"/>
  <c r="BP70" i="2"/>
  <c r="BP74" i="2"/>
  <c r="BP67" i="2"/>
  <c r="BP68" i="2"/>
  <c r="BP66" i="2"/>
  <c r="BC104" i="2"/>
  <c r="BH104" i="2"/>
  <c r="BI110" i="2"/>
  <c r="BB110" i="2"/>
  <c r="N116" i="2"/>
  <c r="P116" i="2" s="1"/>
  <c r="R116" i="2" s="1"/>
  <c r="S116" i="2" s="1"/>
  <c r="BH256" i="2"/>
  <c r="BI256" i="2" s="1"/>
  <c r="BC89" i="2"/>
  <c r="BH89" i="2"/>
  <c r="BB105" i="2"/>
  <c r="BI105" i="2"/>
  <c r="BC108" i="2"/>
  <c r="BH108" i="2"/>
  <c r="V157" i="2"/>
  <c r="AD157" i="2" s="1"/>
  <c r="M157" i="2"/>
  <c r="E169" i="2"/>
  <c r="AO157" i="2"/>
  <c r="AW157" i="2" s="1"/>
  <c r="AV182" i="2"/>
  <c r="AN194" i="2"/>
  <c r="BI102" i="2"/>
  <c r="BB102" i="2"/>
  <c r="BI104" i="2"/>
  <c r="C160" i="2"/>
  <c r="AM148" i="2"/>
  <c r="AU148" i="2" s="1"/>
  <c r="U148" i="2"/>
  <c r="AC148" i="2" s="1"/>
  <c r="K148" i="2"/>
  <c r="E142" i="2"/>
  <c r="V130" i="2"/>
  <c r="AD130" i="2" s="1"/>
  <c r="M130" i="2"/>
  <c r="AO130" i="2"/>
  <c r="AW130" i="2" s="1"/>
  <c r="C134" i="2"/>
  <c r="AM122" i="2"/>
  <c r="AU122" i="2" s="1"/>
  <c r="AX122" i="2" s="1"/>
  <c r="AZ122" i="2" s="1"/>
  <c r="U122" i="2"/>
  <c r="AC122" i="2" s="1"/>
  <c r="AF122" i="2" s="1"/>
  <c r="AH122" i="2" s="1"/>
  <c r="AJ122" i="2" s="1"/>
  <c r="AK122" i="2" s="1"/>
  <c r="K122" i="2"/>
  <c r="N122" i="2" s="1"/>
  <c r="P122" i="2" s="1"/>
  <c r="R122" i="2" s="1"/>
  <c r="S122" i="2" s="1"/>
  <c r="AF116" i="2"/>
  <c r="AH116" i="2" s="1"/>
  <c r="AJ116" i="2" s="1"/>
  <c r="AK116" i="2" s="1"/>
  <c r="AN176" i="2"/>
  <c r="AV164" i="2"/>
  <c r="E151" i="2"/>
  <c r="AO139" i="2"/>
  <c r="AW139" i="2" s="1"/>
  <c r="V139" i="2"/>
  <c r="AD139" i="2" s="1"/>
  <c r="M139" i="2"/>
  <c r="E148" i="2"/>
  <c r="AO136" i="2"/>
  <c r="AW136" i="2" s="1"/>
  <c r="AX136" i="2" s="1"/>
  <c r="AZ136" i="2" s="1"/>
  <c r="V136" i="2"/>
  <c r="AD136" i="2" s="1"/>
  <c r="AF136" i="2" s="1"/>
  <c r="AH136" i="2" s="1"/>
  <c r="AJ136" i="2" s="1"/>
  <c r="AK136" i="2" s="1"/>
  <c r="M136" i="2"/>
  <c r="C129" i="2"/>
  <c r="AM117" i="2"/>
  <c r="AU117" i="2" s="1"/>
  <c r="AX117" i="2" s="1"/>
  <c r="AZ117" i="2" s="1"/>
  <c r="U117" i="2"/>
  <c r="AC117" i="2" s="1"/>
  <c r="AF117" i="2" s="1"/>
  <c r="AH117" i="2" s="1"/>
  <c r="AJ117" i="2" s="1"/>
  <c r="AK117" i="2" s="1"/>
  <c r="K117" i="2"/>
  <c r="N117" i="2" s="1"/>
  <c r="P117" i="2" s="1"/>
  <c r="R117" i="2" s="1"/>
  <c r="S117" i="2" s="1"/>
  <c r="BC95" i="2"/>
  <c r="BH95" i="2"/>
  <c r="AN213" i="2"/>
  <c r="AV201" i="2"/>
  <c r="AN172" i="2"/>
  <c r="AV160" i="2"/>
  <c r="BI108" i="2"/>
  <c r="E155" i="2"/>
  <c r="V143" i="2"/>
  <c r="AD143" i="2" s="1"/>
  <c r="AO143" i="2"/>
  <c r="AW143" i="2" s="1"/>
  <c r="M143" i="2"/>
  <c r="C131" i="2"/>
  <c r="U119" i="2"/>
  <c r="AC119" i="2" s="1"/>
  <c r="AF119" i="2" s="1"/>
  <c r="AH119" i="2" s="1"/>
  <c r="AJ119" i="2" s="1"/>
  <c r="AK119" i="2" s="1"/>
  <c r="K119" i="2"/>
  <c r="N119" i="2" s="1"/>
  <c r="P119" i="2" s="1"/>
  <c r="R119" i="2" s="1"/>
  <c r="S119" i="2" s="1"/>
  <c r="AM119" i="2"/>
  <c r="AU119" i="2" s="1"/>
  <c r="AX119" i="2" s="1"/>
  <c r="AZ119" i="2" s="1"/>
  <c r="AN159" i="2"/>
  <c r="AV147" i="2"/>
  <c r="E159" i="2"/>
  <c r="V147" i="2"/>
  <c r="AD147" i="2" s="1"/>
  <c r="AO147" i="2"/>
  <c r="AW147" i="2" s="1"/>
  <c r="M147" i="2"/>
  <c r="BC112" i="2"/>
  <c r="BH112" i="2"/>
  <c r="AN209" i="2"/>
  <c r="AV197" i="2"/>
  <c r="BI106" i="2"/>
  <c r="BB106" i="2"/>
  <c r="AN180" i="2"/>
  <c r="AV168" i="2"/>
  <c r="AO128" i="2"/>
  <c r="AW128" i="2" s="1"/>
  <c r="E140" i="2"/>
  <c r="V128" i="2"/>
  <c r="AD128" i="2" s="1"/>
  <c r="M128" i="2"/>
  <c r="C135" i="2"/>
  <c r="K123" i="2"/>
  <c r="N123" i="2" s="1"/>
  <c r="P123" i="2" s="1"/>
  <c r="R123" i="2" s="1"/>
  <c r="S123" i="2" s="1"/>
  <c r="AM123" i="2"/>
  <c r="AU123" i="2" s="1"/>
  <c r="AX123" i="2" s="1"/>
  <c r="AZ123" i="2" s="1"/>
  <c r="U123" i="2"/>
  <c r="AC123" i="2" s="1"/>
  <c r="AF123" i="2" s="1"/>
  <c r="AH123" i="2" s="1"/>
  <c r="AJ123" i="2" s="1"/>
  <c r="AK123" i="2" s="1"/>
  <c r="C130" i="2"/>
  <c r="K118" i="2"/>
  <c r="N118" i="2" s="1"/>
  <c r="P118" i="2" s="1"/>
  <c r="R118" i="2" s="1"/>
  <c r="S118" i="2" s="1"/>
  <c r="U118" i="2"/>
  <c r="AC118" i="2" s="1"/>
  <c r="AF118" i="2" s="1"/>
  <c r="AH118" i="2" s="1"/>
  <c r="AJ118" i="2" s="1"/>
  <c r="AK118" i="2" s="1"/>
  <c r="AM118" i="2"/>
  <c r="AU118" i="2" s="1"/>
  <c r="AX118" i="2" s="1"/>
  <c r="AZ118" i="2" s="1"/>
  <c r="E138" i="2"/>
  <c r="V126" i="2"/>
  <c r="AD126" i="2" s="1"/>
  <c r="M126" i="2"/>
  <c r="AO126" i="2"/>
  <c r="AW126" i="2" s="1"/>
  <c r="C144" i="2"/>
  <c r="AM132" i="2"/>
  <c r="AU132" i="2" s="1"/>
  <c r="AX132" i="2" s="1"/>
  <c r="AZ132" i="2" s="1"/>
  <c r="U132" i="2"/>
  <c r="AC132" i="2" s="1"/>
  <c r="K132" i="2"/>
  <c r="C126" i="2"/>
  <c r="AM114" i="2"/>
  <c r="AU114" i="2" s="1"/>
  <c r="AX114" i="2" s="1"/>
  <c r="AZ114" i="2" s="1"/>
  <c r="U114" i="2"/>
  <c r="AC114" i="2" s="1"/>
  <c r="AF114" i="2" s="1"/>
  <c r="AH114" i="2" s="1"/>
  <c r="AJ114" i="2" s="1"/>
  <c r="AK114" i="2" s="1"/>
  <c r="K114" i="2"/>
  <c r="N114" i="2" s="1"/>
  <c r="P114" i="2" s="1"/>
  <c r="R114" i="2" s="1"/>
  <c r="S114" i="2" s="1"/>
  <c r="BC98" i="2"/>
  <c r="BH98" i="2"/>
  <c r="N136" i="2"/>
  <c r="P136" i="2" s="1"/>
  <c r="R136" i="2" s="1"/>
  <c r="S136" i="2" s="1"/>
  <c r="BC90" i="2"/>
  <c r="BH90" i="2"/>
  <c r="AN198" i="2"/>
  <c r="AV186" i="2"/>
  <c r="AN190" i="2"/>
  <c r="AV178" i="2"/>
  <c r="BC94" i="2"/>
  <c r="BH94" i="2"/>
  <c r="BH96" i="2"/>
  <c r="BC96" i="2"/>
  <c r="AN151" i="2"/>
  <c r="AV139" i="2"/>
  <c r="BI107" i="2"/>
  <c r="BB107" i="2"/>
  <c r="BI103" i="2"/>
  <c r="BB103" i="2"/>
  <c r="BI109" i="2"/>
  <c r="BB109" i="2"/>
  <c r="AO187" i="1"/>
  <c r="AW175" i="1"/>
  <c r="AX175" i="1" s="1"/>
  <c r="AZ175" i="1" s="1"/>
  <c r="BC136" i="1"/>
  <c r="BL136" i="1"/>
  <c r="U157" i="1"/>
  <c r="AD145" i="1"/>
  <c r="AV126" i="1"/>
  <c r="AN138" i="1"/>
  <c r="BM116" i="1"/>
  <c r="BB116" i="1"/>
  <c r="AO158" i="1"/>
  <c r="AW146" i="1"/>
  <c r="U185" i="1"/>
  <c r="AD173" i="1"/>
  <c r="U141" i="1"/>
  <c r="AD129" i="1"/>
  <c r="BM101" i="1"/>
  <c r="BB101" i="1"/>
  <c r="BM121" i="1"/>
  <c r="AN140" i="1"/>
  <c r="AV128" i="1"/>
  <c r="AX128" i="1" s="1"/>
  <c r="AZ128" i="1" s="1"/>
  <c r="AO167" i="1"/>
  <c r="AW155" i="1"/>
  <c r="AX155" i="1" s="1"/>
  <c r="AZ155" i="1" s="1"/>
  <c r="BB168" i="1"/>
  <c r="BC131" i="1"/>
  <c r="BL131" i="1"/>
  <c r="BB163" i="1"/>
  <c r="T137" i="1"/>
  <c r="AC125" i="1"/>
  <c r="AE125" i="1" s="1"/>
  <c r="AG125" i="1" s="1"/>
  <c r="AI125" i="1" s="1"/>
  <c r="AJ125" i="1" s="1"/>
  <c r="AO137" i="1"/>
  <c r="AW125" i="1"/>
  <c r="T184" i="1"/>
  <c r="AC172" i="1"/>
  <c r="AE172" i="1" s="1"/>
  <c r="AG172" i="1" s="1"/>
  <c r="AI172" i="1" s="1"/>
  <c r="AJ172" i="1" s="1"/>
  <c r="BC104" i="1"/>
  <c r="BL104" i="1"/>
  <c r="U150" i="1"/>
  <c r="AD138" i="1"/>
  <c r="AE138" i="1" s="1"/>
  <c r="AG138" i="1" s="1"/>
  <c r="AI138" i="1" s="1"/>
  <c r="AJ138" i="1" s="1"/>
  <c r="BM133" i="1"/>
  <c r="BB133" i="1"/>
  <c r="T152" i="1"/>
  <c r="AC140" i="1"/>
  <c r="AE140" i="1" s="1"/>
  <c r="AG140" i="1" s="1"/>
  <c r="AI140" i="1" s="1"/>
  <c r="AJ140" i="1" s="1"/>
  <c r="BS88" i="1"/>
  <c r="BS87" i="1"/>
  <c r="BS82" i="1"/>
  <c r="BS81" i="1"/>
  <c r="BS83" i="1"/>
  <c r="BS84" i="1"/>
  <c r="BS86" i="1"/>
  <c r="BS80" i="1"/>
  <c r="BS85" i="1"/>
  <c r="BS79" i="1"/>
  <c r="BS78" i="1"/>
  <c r="BS77" i="1"/>
  <c r="BM114" i="1"/>
  <c r="BB114" i="1"/>
  <c r="AO189" i="1"/>
  <c r="AW177" i="1"/>
  <c r="AN190" i="1"/>
  <c r="AV178" i="1"/>
  <c r="BC105" i="1"/>
  <c r="BL105" i="1"/>
  <c r="AI139" i="1"/>
  <c r="BM139" i="1"/>
  <c r="BC151" i="1"/>
  <c r="AO181" i="1"/>
  <c r="AW169" i="1"/>
  <c r="AE117" i="1"/>
  <c r="AG117" i="1" s="1"/>
  <c r="AI117" i="1" s="1"/>
  <c r="AJ117" i="1" s="1"/>
  <c r="BM135" i="1"/>
  <c r="BB135" i="1"/>
  <c r="BB130" i="1"/>
  <c r="AN157" i="1"/>
  <c r="AV145" i="1"/>
  <c r="AX145" i="1" s="1"/>
  <c r="AZ145" i="1" s="1"/>
  <c r="BC118" i="1"/>
  <c r="BL118" i="1"/>
  <c r="BC121" i="1"/>
  <c r="BL121" i="1"/>
  <c r="U171" i="1"/>
  <c r="AD159" i="1"/>
  <c r="AE159" i="1" s="1"/>
  <c r="AG159" i="1" s="1"/>
  <c r="AI159" i="1" s="1"/>
  <c r="AJ159" i="1" s="1"/>
  <c r="U163" i="1"/>
  <c r="AD151" i="1"/>
  <c r="AE151" i="1" s="1"/>
  <c r="AG151" i="1" s="1"/>
  <c r="T141" i="1"/>
  <c r="AC129" i="1"/>
  <c r="AN141" i="1"/>
  <c r="AV129" i="1"/>
  <c r="AX129" i="1" s="1"/>
  <c r="AZ129" i="1" s="1"/>
  <c r="BC89" i="1"/>
  <c r="BL89" i="1"/>
  <c r="BC110" i="1"/>
  <c r="BL110" i="1"/>
  <c r="AO159" i="1"/>
  <c r="AW147" i="1"/>
  <c r="AX147" i="1" s="1"/>
  <c r="AZ147" i="1" s="1"/>
  <c r="AO154" i="1"/>
  <c r="AW142" i="1"/>
  <c r="AX142" i="1" s="1"/>
  <c r="AZ142" i="1" s="1"/>
  <c r="AN158" i="1"/>
  <c r="AV146" i="1"/>
  <c r="AC150" i="1"/>
  <c r="T162" i="1"/>
  <c r="U142" i="1"/>
  <c r="AD130" i="1"/>
  <c r="AE130" i="1" s="1"/>
  <c r="AG130" i="1" s="1"/>
  <c r="AI130" i="1" s="1"/>
  <c r="AJ130" i="1" s="1"/>
  <c r="BC102" i="1"/>
  <c r="BL102" i="1"/>
  <c r="BM148" i="1"/>
  <c r="BB148" i="1"/>
  <c r="T157" i="1"/>
  <c r="AC145" i="1"/>
  <c r="BB117" i="1"/>
  <c r="AJ127" i="1"/>
  <c r="BL127" i="1"/>
  <c r="BC156" i="1"/>
  <c r="AV113" i="1"/>
  <c r="AX113" i="1" s="1"/>
  <c r="AZ113" i="1" s="1"/>
  <c r="AN125" i="1"/>
  <c r="U158" i="1"/>
  <c r="AD146" i="1"/>
  <c r="AE146" i="1" s="1"/>
  <c r="AG146" i="1" s="1"/>
  <c r="AI146" i="1" s="1"/>
  <c r="AJ146" i="1" s="1"/>
  <c r="BC123" i="1"/>
  <c r="BL123" i="1"/>
  <c r="T166" i="1"/>
  <c r="AC154" i="1"/>
  <c r="T170" i="1"/>
  <c r="AC158" i="1"/>
  <c r="BM122" i="1"/>
  <c r="BB122" i="1"/>
  <c r="BM143" i="1"/>
  <c r="BB143" i="1"/>
  <c r="U191" i="1"/>
  <c r="AD179" i="1"/>
  <c r="AE179" i="1" s="1"/>
  <c r="AG179" i="1" s="1"/>
  <c r="AI179" i="1" s="1"/>
  <c r="AJ179" i="1" s="1"/>
  <c r="AN192" i="1"/>
  <c r="AV180" i="1"/>
  <c r="AX180" i="1" s="1"/>
  <c r="AZ180" i="1" s="1"/>
  <c r="AN172" i="1"/>
  <c r="AV160" i="1"/>
  <c r="AX160" i="1" s="1"/>
  <c r="AZ160" i="1" s="1"/>
  <c r="AE129" i="1" l="1"/>
  <c r="AG129" i="1" s="1"/>
  <c r="AI129" i="1" s="1"/>
  <c r="AJ129" i="1" s="1"/>
  <c r="BB134" i="1"/>
  <c r="BL134" i="1" s="1"/>
  <c r="J211" i="3"/>
  <c r="K211" i="3" s="1"/>
  <c r="M211" i="3" s="1"/>
  <c r="O211" i="3" s="1"/>
  <c r="P211" i="3" s="1"/>
  <c r="D223" i="3"/>
  <c r="C197" i="3"/>
  <c r="I185" i="3"/>
  <c r="D195" i="3"/>
  <c r="J183" i="3"/>
  <c r="K183" i="3" s="1"/>
  <c r="M183" i="3" s="1"/>
  <c r="O183" i="3" s="1"/>
  <c r="P183" i="3" s="1"/>
  <c r="D215" i="3"/>
  <c r="J203" i="3"/>
  <c r="K203" i="3" s="1"/>
  <c r="M203" i="3" s="1"/>
  <c r="O203" i="3" s="1"/>
  <c r="P203" i="3" s="1"/>
  <c r="J161" i="3"/>
  <c r="K161" i="3" s="1"/>
  <c r="M161" i="3" s="1"/>
  <c r="O161" i="3" s="1"/>
  <c r="P161" i="3" s="1"/>
  <c r="D173" i="3"/>
  <c r="I239" i="3"/>
  <c r="C251" i="3"/>
  <c r="I170" i="3"/>
  <c r="K170" i="3" s="1"/>
  <c r="M170" i="3" s="1"/>
  <c r="O170" i="3" s="1"/>
  <c r="P170" i="3" s="1"/>
  <c r="C182" i="3"/>
  <c r="I250" i="3"/>
  <c r="K250" i="3" s="1"/>
  <c r="M250" i="3" s="1"/>
  <c r="O250" i="3" s="1"/>
  <c r="P250" i="3" s="1"/>
  <c r="Q250" i="3" s="1"/>
  <c r="C262" i="3"/>
  <c r="D201" i="3"/>
  <c r="J189" i="3"/>
  <c r="R143" i="3"/>
  <c r="S143" i="3" s="1"/>
  <c r="R141" i="3"/>
  <c r="S141" i="3" s="1"/>
  <c r="R142" i="3"/>
  <c r="S142" i="3" s="1"/>
  <c r="R135" i="3"/>
  <c r="S135" i="3" s="1"/>
  <c r="R136" i="3"/>
  <c r="S136" i="3" s="1"/>
  <c r="R132" i="3"/>
  <c r="R134" i="3"/>
  <c r="S134" i="3" s="1"/>
  <c r="R139" i="3"/>
  <c r="S139" i="3" s="1"/>
  <c r="R133" i="3"/>
  <c r="S133" i="3" s="1"/>
  <c r="R138" i="3"/>
  <c r="S138" i="3" s="1"/>
  <c r="R140" i="3"/>
  <c r="S140" i="3" s="1"/>
  <c r="R137" i="3"/>
  <c r="S137" i="3" s="1"/>
  <c r="C284" i="3"/>
  <c r="I272" i="3"/>
  <c r="C244" i="3"/>
  <c r="I232" i="3"/>
  <c r="I165" i="3"/>
  <c r="K165" i="3" s="1"/>
  <c r="M165" i="3" s="1"/>
  <c r="O165" i="3" s="1"/>
  <c r="P165" i="3" s="1"/>
  <c r="C177" i="3"/>
  <c r="J144" i="3"/>
  <c r="K144" i="3" s="1"/>
  <c r="M144" i="3" s="1"/>
  <c r="O144" i="3" s="1"/>
  <c r="P144" i="3" s="1"/>
  <c r="D156" i="3"/>
  <c r="C169" i="3"/>
  <c r="I157" i="3"/>
  <c r="K157" i="3" s="1"/>
  <c r="M157" i="3" s="1"/>
  <c r="O157" i="3" s="1"/>
  <c r="P157" i="3" s="1"/>
  <c r="C294" i="3"/>
  <c r="I282" i="3"/>
  <c r="K282" i="3" s="1"/>
  <c r="M282" i="3" s="1"/>
  <c r="O282" i="3" s="1"/>
  <c r="P282" i="3" s="1"/>
  <c r="J253" i="3"/>
  <c r="D265" i="3"/>
  <c r="Q270" i="3"/>
  <c r="D176" i="3"/>
  <c r="J164" i="3"/>
  <c r="K164" i="3" s="1"/>
  <c r="M164" i="3" s="1"/>
  <c r="O164" i="3" s="1"/>
  <c r="P164" i="3" s="1"/>
  <c r="D172" i="3"/>
  <c r="J160" i="3"/>
  <c r="K160" i="3" s="1"/>
  <c r="M160" i="3" s="1"/>
  <c r="O160" i="3" s="1"/>
  <c r="P160" i="3" s="1"/>
  <c r="C276" i="3"/>
  <c r="I264" i="3"/>
  <c r="AE145" i="1"/>
  <c r="AG145" i="1" s="1"/>
  <c r="AI145" i="1" s="1"/>
  <c r="AJ145" i="1" s="1"/>
  <c r="BL108" i="1"/>
  <c r="AJ108" i="1"/>
  <c r="T144" i="1"/>
  <c r="AC132" i="1"/>
  <c r="AE132" i="1" s="1"/>
  <c r="AG132" i="1" s="1"/>
  <c r="BM120" i="1"/>
  <c r="AI120" i="1"/>
  <c r="N132" i="2"/>
  <c r="P132" i="2" s="1"/>
  <c r="R132" i="2" s="1"/>
  <c r="S132" i="2" s="1"/>
  <c r="AX126" i="1"/>
  <c r="AZ126" i="1" s="1"/>
  <c r="BM126" i="1" s="1"/>
  <c r="AF132" i="2"/>
  <c r="AH132" i="2" s="1"/>
  <c r="AJ132" i="2" s="1"/>
  <c r="AK132" i="2" s="1"/>
  <c r="AX128" i="2"/>
  <c r="AZ128" i="2" s="1"/>
  <c r="BB128" i="2" s="1"/>
  <c r="AO150" i="1"/>
  <c r="AW138" i="1"/>
  <c r="BI136" i="2"/>
  <c r="BB136" i="2"/>
  <c r="AM134" i="2"/>
  <c r="AU134" i="2" s="1"/>
  <c r="AX134" i="2" s="1"/>
  <c r="AZ134" i="2" s="1"/>
  <c r="U134" i="2"/>
  <c r="AC134" i="2" s="1"/>
  <c r="AF134" i="2" s="1"/>
  <c r="AH134" i="2" s="1"/>
  <c r="AJ134" i="2" s="1"/>
  <c r="AK134" i="2" s="1"/>
  <c r="C146" i="2"/>
  <c r="K134" i="2"/>
  <c r="N134" i="2" s="1"/>
  <c r="P134" i="2" s="1"/>
  <c r="R134" i="2" s="1"/>
  <c r="S134" i="2" s="1"/>
  <c r="AN206" i="2"/>
  <c r="AV194" i="2"/>
  <c r="BP88" i="2"/>
  <c r="BP87" i="2"/>
  <c r="BP80" i="2"/>
  <c r="BP78" i="2"/>
  <c r="BP85" i="2"/>
  <c r="BP84" i="2"/>
  <c r="BP86" i="2"/>
  <c r="BP81" i="2"/>
  <c r="BP79" i="2"/>
  <c r="BP83" i="2"/>
  <c r="BP82" i="2"/>
  <c r="BP77" i="2"/>
  <c r="BB132" i="2"/>
  <c r="AO140" i="2"/>
  <c r="AW140" i="2" s="1"/>
  <c r="E152" i="2"/>
  <c r="V140" i="2"/>
  <c r="AD140" i="2" s="1"/>
  <c r="M140" i="2"/>
  <c r="BC106" i="2"/>
  <c r="BH106" i="2"/>
  <c r="BI119" i="2"/>
  <c r="BB119" i="2"/>
  <c r="BC102" i="2"/>
  <c r="BH102" i="2"/>
  <c r="AN167" i="2"/>
  <c r="AV155" i="2"/>
  <c r="BC109" i="2"/>
  <c r="BH109" i="2"/>
  <c r="BC107" i="2"/>
  <c r="BH107" i="2"/>
  <c r="AN210" i="2"/>
  <c r="AV198" i="2"/>
  <c r="C138" i="2"/>
  <c r="AM126" i="2"/>
  <c r="AU126" i="2" s="1"/>
  <c r="AX126" i="2" s="1"/>
  <c r="AZ126" i="2" s="1"/>
  <c r="U126" i="2"/>
  <c r="AC126" i="2" s="1"/>
  <c r="AF126" i="2" s="1"/>
  <c r="AH126" i="2" s="1"/>
  <c r="AJ126" i="2" s="1"/>
  <c r="AK126" i="2" s="1"/>
  <c r="K126" i="2"/>
  <c r="N126" i="2" s="1"/>
  <c r="P126" i="2" s="1"/>
  <c r="R126" i="2" s="1"/>
  <c r="S126" i="2" s="1"/>
  <c r="C156" i="2"/>
  <c r="AM144" i="2"/>
  <c r="AU144" i="2" s="1"/>
  <c r="U144" i="2"/>
  <c r="AC144" i="2" s="1"/>
  <c r="K144" i="2"/>
  <c r="V138" i="2"/>
  <c r="AD138" i="2" s="1"/>
  <c r="M138" i="2"/>
  <c r="E150" i="2"/>
  <c r="AO138" i="2"/>
  <c r="AW138" i="2" s="1"/>
  <c r="C142" i="2"/>
  <c r="AM130" i="2"/>
  <c r="AU130" i="2" s="1"/>
  <c r="AX130" i="2" s="1"/>
  <c r="AZ130" i="2" s="1"/>
  <c r="U130" i="2"/>
  <c r="AC130" i="2" s="1"/>
  <c r="AF130" i="2" s="1"/>
  <c r="AH130" i="2" s="1"/>
  <c r="AJ130" i="2" s="1"/>
  <c r="AK130" i="2" s="1"/>
  <c r="K130" i="2"/>
  <c r="N130" i="2" s="1"/>
  <c r="P130" i="2" s="1"/>
  <c r="R130" i="2" s="1"/>
  <c r="S130" i="2" s="1"/>
  <c r="AM135" i="2"/>
  <c r="AU135" i="2" s="1"/>
  <c r="AX135" i="2" s="1"/>
  <c r="AZ135" i="2" s="1"/>
  <c r="U135" i="2"/>
  <c r="AC135" i="2" s="1"/>
  <c r="AF135" i="2" s="1"/>
  <c r="AH135" i="2" s="1"/>
  <c r="AJ135" i="2" s="1"/>
  <c r="AK135" i="2" s="1"/>
  <c r="K135" i="2"/>
  <c r="N135" i="2" s="1"/>
  <c r="P135" i="2" s="1"/>
  <c r="R135" i="2" s="1"/>
  <c r="S135" i="2" s="1"/>
  <c r="C147" i="2"/>
  <c r="E171" i="2"/>
  <c r="AO159" i="2"/>
  <c r="AW159" i="2" s="1"/>
  <c r="V159" i="2"/>
  <c r="AD159" i="2" s="1"/>
  <c r="M159" i="2"/>
  <c r="AN225" i="2"/>
  <c r="AV213" i="2"/>
  <c r="AN188" i="2"/>
  <c r="AV176" i="2"/>
  <c r="BI122" i="2"/>
  <c r="BB122" i="2"/>
  <c r="E181" i="2"/>
  <c r="M169" i="2"/>
  <c r="V169" i="2"/>
  <c r="AD169" i="2" s="1"/>
  <c r="AO169" i="2"/>
  <c r="AW169" i="2" s="1"/>
  <c r="BC110" i="2"/>
  <c r="BH110" i="2"/>
  <c r="C145" i="2"/>
  <c r="AM133" i="2"/>
  <c r="AU133" i="2" s="1"/>
  <c r="AX133" i="2" s="1"/>
  <c r="AZ133" i="2" s="1"/>
  <c r="U133" i="2"/>
  <c r="AC133" i="2" s="1"/>
  <c r="AF133" i="2" s="1"/>
  <c r="AH133" i="2" s="1"/>
  <c r="AJ133" i="2" s="1"/>
  <c r="AK133" i="2" s="1"/>
  <c r="K133" i="2"/>
  <c r="N133" i="2" s="1"/>
  <c r="P133" i="2" s="1"/>
  <c r="R133" i="2" s="1"/>
  <c r="S133" i="2" s="1"/>
  <c r="C139" i="2"/>
  <c r="AM127" i="2"/>
  <c r="AU127" i="2" s="1"/>
  <c r="AX127" i="2" s="1"/>
  <c r="AZ127" i="2" s="1"/>
  <c r="U127" i="2"/>
  <c r="AC127" i="2" s="1"/>
  <c r="AF127" i="2" s="1"/>
  <c r="AH127" i="2" s="1"/>
  <c r="AJ127" i="2" s="1"/>
  <c r="AK127" i="2" s="1"/>
  <c r="K127" i="2"/>
  <c r="N127" i="2" s="1"/>
  <c r="P127" i="2" s="1"/>
  <c r="R127" i="2" s="1"/>
  <c r="S127" i="2" s="1"/>
  <c r="C152" i="2"/>
  <c r="AM140" i="2"/>
  <c r="AU140" i="2" s="1"/>
  <c r="U140" i="2"/>
  <c r="AC140" i="2" s="1"/>
  <c r="K140" i="2"/>
  <c r="BH101" i="2"/>
  <c r="BC101" i="2"/>
  <c r="AN184" i="2"/>
  <c r="AV172" i="2"/>
  <c r="C172" i="2"/>
  <c r="AM160" i="2"/>
  <c r="AU160" i="2" s="1"/>
  <c r="U160" i="2"/>
  <c r="AC160" i="2" s="1"/>
  <c r="K160" i="2"/>
  <c r="V165" i="2"/>
  <c r="AD165" i="2" s="1"/>
  <c r="E177" i="2"/>
  <c r="AO165" i="2"/>
  <c r="AW165" i="2" s="1"/>
  <c r="M165" i="2"/>
  <c r="N128" i="2"/>
  <c r="P128" i="2" s="1"/>
  <c r="R128" i="2" s="1"/>
  <c r="S128" i="2" s="1"/>
  <c r="BC103" i="2"/>
  <c r="BH103" i="2"/>
  <c r="AN202" i="2"/>
  <c r="AV190" i="2"/>
  <c r="BI116" i="2"/>
  <c r="BI123" i="2"/>
  <c r="BB123" i="2"/>
  <c r="AN192" i="2"/>
  <c r="AV180" i="2"/>
  <c r="AN221" i="2"/>
  <c r="AV209" i="2"/>
  <c r="AN171" i="2"/>
  <c r="AV159" i="2"/>
  <c r="AM131" i="2"/>
  <c r="AU131" i="2" s="1"/>
  <c r="AX131" i="2" s="1"/>
  <c r="AZ131" i="2" s="1"/>
  <c r="U131" i="2"/>
  <c r="AC131" i="2" s="1"/>
  <c r="AF131" i="2" s="1"/>
  <c r="AH131" i="2" s="1"/>
  <c r="AJ131" i="2" s="1"/>
  <c r="AK131" i="2" s="1"/>
  <c r="K131" i="2"/>
  <c r="N131" i="2" s="1"/>
  <c r="P131" i="2" s="1"/>
  <c r="R131" i="2" s="1"/>
  <c r="S131" i="2" s="1"/>
  <c r="C143" i="2"/>
  <c r="E167" i="2"/>
  <c r="V155" i="2"/>
  <c r="AD155" i="2" s="1"/>
  <c r="AO155" i="2"/>
  <c r="AW155" i="2" s="1"/>
  <c r="M155" i="2"/>
  <c r="C141" i="2"/>
  <c r="AM129" i="2"/>
  <c r="AU129" i="2" s="1"/>
  <c r="AX129" i="2" s="1"/>
  <c r="AZ129" i="2" s="1"/>
  <c r="U129" i="2"/>
  <c r="AC129" i="2" s="1"/>
  <c r="AF129" i="2" s="1"/>
  <c r="AH129" i="2" s="1"/>
  <c r="AJ129" i="2" s="1"/>
  <c r="AK129" i="2" s="1"/>
  <c r="K129" i="2"/>
  <c r="N129" i="2" s="1"/>
  <c r="P129" i="2" s="1"/>
  <c r="R129" i="2" s="1"/>
  <c r="S129" i="2" s="1"/>
  <c r="E160" i="2"/>
  <c r="AO148" i="2"/>
  <c r="AW148" i="2" s="1"/>
  <c r="AX148" i="2" s="1"/>
  <c r="AZ148" i="2" s="1"/>
  <c r="M148" i="2"/>
  <c r="N148" i="2" s="1"/>
  <c r="P148" i="2" s="1"/>
  <c r="R148" i="2" s="1"/>
  <c r="S148" i="2" s="1"/>
  <c r="V148" i="2"/>
  <c r="AD148" i="2" s="1"/>
  <c r="E163" i="2"/>
  <c r="V151" i="2"/>
  <c r="AD151" i="2" s="1"/>
  <c r="AO151" i="2"/>
  <c r="AW151" i="2" s="1"/>
  <c r="M151" i="2"/>
  <c r="BB113" i="2"/>
  <c r="BI113" i="2"/>
  <c r="E185" i="2"/>
  <c r="V173" i="2"/>
  <c r="AD173" i="2" s="1"/>
  <c r="AO173" i="2"/>
  <c r="AW173" i="2" s="1"/>
  <c r="M173" i="2"/>
  <c r="AO146" i="2"/>
  <c r="AW146" i="2" s="1"/>
  <c r="E158" i="2"/>
  <c r="V146" i="2"/>
  <c r="AD146" i="2" s="1"/>
  <c r="M146" i="2"/>
  <c r="BI115" i="2"/>
  <c r="BB115" i="2"/>
  <c r="AN229" i="2"/>
  <c r="AV229" i="2" s="1"/>
  <c r="AV217" i="2"/>
  <c r="AF128" i="2"/>
  <c r="AH128" i="2" s="1"/>
  <c r="AJ128" i="2" s="1"/>
  <c r="AK128" i="2" s="1"/>
  <c r="BC120" i="2"/>
  <c r="BH120" i="2"/>
  <c r="BC124" i="2"/>
  <c r="BH124" i="2"/>
  <c r="BC116" i="2"/>
  <c r="BH116" i="2"/>
  <c r="BI118" i="2"/>
  <c r="BB118" i="2"/>
  <c r="BI117" i="2"/>
  <c r="BB117" i="2"/>
  <c r="V142" i="2"/>
  <c r="AD142" i="2" s="1"/>
  <c r="M142" i="2"/>
  <c r="E154" i="2"/>
  <c r="AO142" i="2"/>
  <c r="AW142" i="2" s="1"/>
  <c r="BC105" i="2"/>
  <c r="BH105" i="2"/>
  <c r="AN163" i="2"/>
  <c r="AV151" i="2"/>
  <c r="BI114" i="2"/>
  <c r="BB114" i="2"/>
  <c r="AF148" i="2"/>
  <c r="AH148" i="2" s="1"/>
  <c r="AJ148" i="2" s="1"/>
  <c r="AK148" i="2" s="1"/>
  <c r="BH257" i="2"/>
  <c r="BI257" i="2" s="1"/>
  <c r="C137" i="2"/>
  <c r="AM125" i="2"/>
  <c r="AU125" i="2" s="1"/>
  <c r="AX125" i="2" s="1"/>
  <c r="AZ125" i="2" s="1"/>
  <c r="U125" i="2"/>
  <c r="AC125" i="2" s="1"/>
  <c r="AF125" i="2" s="1"/>
  <c r="AH125" i="2" s="1"/>
  <c r="AJ125" i="2" s="1"/>
  <c r="AK125" i="2" s="1"/>
  <c r="K125" i="2"/>
  <c r="N125" i="2" s="1"/>
  <c r="P125" i="2" s="1"/>
  <c r="R125" i="2" s="1"/>
  <c r="S125" i="2" s="1"/>
  <c r="BI121" i="2"/>
  <c r="BB121" i="2"/>
  <c r="E156" i="2"/>
  <c r="V144" i="2"/>
  <c r="AD144" i="2" s="1"/>
  <c r="M144" i="2"/>
  <c r="AO144" i="2"/>
  <c r="AW144" i="2" s="1"/>
  <c r="BI120" i="2"/>
  <c r="BC111" i="2"/>
  <c r="BH111" i="2"/>
  <c r="BB180" i="1"/>
  <c r="BC122" i="1"/>
  <c r="BL122" i="1"/>
  <c r="T169" i="1"/>
  <c r="AC157" i="1"/>
  <c r="U175" i="1"/>
  <c r="AD163" i="1"/>
  <c r="AE163" i="1" s="1"/>
  <c r="AG163" i="1" s="1"/>
  <c r="BC135" i="1"/>
  <c r="BL135" i="1"/>
  <c r="AO179" i="1"/>
  <c r="AW167" i="1"/>
  <c r="AX167" i="1" s="1"/>
  <c r="AZ167" i="1" s="1"/>
  <c r="T178" i="1"/>
  <c r="AC166" i="1"/>
  <c r="U170" i="1"/>
  <c r="AD158" i="1"/>
  <c r="AE158" i="1" s="1"/>
  <c r="AG158" i="1" s="1"/>
  <c r="AI158" i="1" s="1"/>
  <c r="AJ158" i="1" s="1"/>
  <c r="BC117" i="1"/>
  <c r="BL117" i="1"/>
  <c r="BC148" i="1"/>
  <c r="BL148" i="1"/>
  <c r="AX146" i="1"/>
  <c r="AZ146" i="1" s="1"/>
  <c r="AO201" i="1"/>
  <c r="AW189" i="1"/>
  <c r="BM128" i="1"/>
  <c r="BB128" i="1"/>
  <c r="BC134" i="1"/>
  <c r="AN184" i="1"/>
  <c r="AV172" i="1"/>
  <c r="AX172" i="1" s="1"/>
  <c r="AZ172" i="1" s="1"/>
  <c r="U203" i="1"/>
  <c r="AD191" i="1"/>
  <c r="AE191" i="1" s="1"/>
  <c r="AG191" i="1" s="1"/>
  <c r="AI191" i="1" s="1"/>
  <c r="AJ191" i="1" s="1"/>
  <c r="T182" i="1"/>
  <c r="AC170" i="1"/>
  <c r="BM113" i="1"/>
  <c r="BB113" i="1"/>
  <c r="T174" i="1"/>
  <c r="AC162" i="1"/>
  <c r="BB142" i="1"/>
  <c r="BM129" i="1"/>
  <c r="BB129" i="1"/>
  <c r="AI151" i="1"/>
  <c r="BM151" i="1"/>
  <c r="BB145" i="1"/>
  <c r="BC130" i="1"/>
  <c r="BL130" i="1"/>
  <c r="AO193" i="1"/>
  <c r="AW181" i="1"/>
  <c r="AJ139" i="1"/>
  <c r="BL139" i="1"/>
  <c r="AN202" i="1"/>
  <c r="AV190" i="1"/>
  <c r="BC114" i="1"/>
  <c r="BL114" i="1"/>
  <c r="T164" i="1"/>
  <c r="AC152" i="1"/>
  <c r="AE152" i="1" s="1"/>
  <c r="AG152" i="1" s="1"/>
  <c r="AI152" i="1" s="1"/>
  <c r="AJ152" i="1" s="1"/>
  <c r="BC163" i="1"/>
  <c r="BM155" i="1"/>
  <c r="BB155" i="1"/>
  <c r="U197" i="1"/>
  <c r="AD185" i="1"/>
  <c r="BC143" i="1"/>
  <c r="BL143" i="1"/>
  <c r="AO166" i="1"/>
  <c r="AW154" i="1"/>
  <c r="AX154" i="1" s="1"/>
  <c r="AZ154" i="1" s="1"/>
  <c r="AN153" i="1"/>
  <c r="AV141" i="1"/>
  <c r="AX141" i="1" s="1"/>
  <c r="AZ141" i="1" s="1"/>
  <c r="AN169" i="1"/>
  <c r="AV157" i="1"/>
  <c r="AX157" i="1" s="1"/>
  <c r="AZ157" i="1" s="1"/>
  <c r="BC133" i="1"/>
  <c r="BL133" i="1"/>
  <c r="U162" i="1"/>
  <c r="AD150" i="1"/>
  <c r="AE150" i="1" s="1"/>
  <c r="AG150" i="1" s="1"/>
  <c r="AI150" i="1" s="1"/>
  <c r="AJ150" i="1" s="1"/>
  <c r="AO149" i="1"/>
  <c r="AW137" i="1"/>
  <c r="T149" i="1"/>
  <c r="AC137" i="1"/>
  <c r="AE137" i="1" s="1"/>
  <c r="AG137" i="1" s="1"/>
  <c r="AI137" i="1" s="1"/>
  <c r="AJ137" i="1" s="1"/>
  <c r="U153" i="1"/>
  <c r="AD141" i="1"/>
  <c r="AN150" i="1"/>
  <c r="AV138" i="1"/>
  <c r="AX138" i="1" s="1"/>
  <c r="AZ138" i="1" s="1"/>
  <c r="U169" i="1"/>
  <c r="AD157" i="1"/>
  <c r="AN204" i="1"/>
  <c r="AV192" i="1"/>
  <c r="AX192" i="1" s="1"/>
  <c r="AZ192" i="1" s="1"/>
  <c r="BM147" i="1"/>
  <c r="BB147" i="1"/>
  <c r="BS100" i="1"/>
  <c r="BS99" i="1"/>
  <c r="BS96" i="1"/>
  <c r="BS95" i="1"/>
  <c r="BS93" i="1"/>
  <c r="BS94" i="1"/>
  <c r="BS98" i="1"/>
  <c r="BS97" i="1"/>
  <c r="BS92" i="1"/>
  <c r="BS91" i="1"/>
  <c r="BS90" i="1"/>
  <c r="BS89" i="1"/>
  <c r="BC168" i="1"/>
  <c r="BC101" i="1"/>
  <c r="BL101" i="1"/>
  <c r="AO170" i="1"/>
  <c r="AW158" i="1"/>
  <c r="BB175" i="1"/>
  <c r="BB160" i="1"/>
  <c r="BM160" i="1"/>
  <c r="AN137" i="1"/>
  <c r="AV125" i="1"/>
  <c r="AX125" i="1" s="1"/>
  <c r="AZ125" i="1" s="1"/>
  <c r="BM117" i="1"/>
  <c r="U154" i="1"/>
  <c r="AD142" i="1"/>
  <c r="AE142" i="1" s="1"/>
  <c r="AG142" i="1" s="1"/>
  <c r="AI142" i="1" s="1"/>
  <c r="AJ142" i="1" s="1"/>
  <c r="AN170" i="1"/>
  <c r="AV158" i="1"/>
  <c r="AO171" i="1"/>
  <c r="AW159" i="1"/>
  <c r="AX159" i="1" s="1"/>
  <c r="AZ159" i="1" s="1"/>
  <c r="T153" i="1"/>
  <c r="AC141" i="1"/>
  <c r="U183" i="1"/>
  <c r="AD171" i="1"/>
  <c r="AE171" i="1" s="1"/>
  <c r="AG171" i="1" s="1"/>
  <c r="AI171" i="1" s="1"/>
  <c r="AJ171" i="1" s="1"/>
  <c r="BM130" i="1"/>
  <c r="T196" i="1"/>
  <c r="AC184" i="1"/>
  <c r="AE184" i="1" s="1"/>
  <c r="AG184" i="1" s="1"/>
  <c r="AI184" i="1" s="1"/>
  <c r="AJ184" i="1" s="1"/>
  <c r="AN152" i="1"/>
  <c r="AV140" i="1"/>
  <c r="AX140" i="1" s="1"/>
  <c r="AZ140" i="1" s="1"/>
  <c r="BC116" i="1"/>
  <c r="BL116" i="1"/>
  <c r="AO199" i="1"/>
  <c r="AW187" i="1"/>
  <c r="AX187" i="1" s="1"/>
  <c r="AZ187" i="1" s="1"/>
  <c r="BB126" i="1" l="1"/>
  <c r="D235" i="3"/>
  <c r="J223" i="3"/>
  <c r="K223" i="3" s="1"/>
  <c r="M223" i="3" s="1"/>
  <c r="O223" i="3" s="1"/>
  <c r="P223" i="3" s="1"/>
  <c r="Q223" i="3" s="1"/>
  <c r="BM145" i="1"/>
  <c r="C194" i="3"/>
  <c r="I182" i="3"/>
  <c r="K182" i="3" s="1"/>
  <c r="M182" i="3" s="1"/>
  <c r="O182" i="3" s="1"/>
  <c r="P182" i="3" s="1"/>
  <c r="J173" i="3"/>
  <c r="K173" i="3" s="1"/>
  <c r="M173" i="3" s="1"/>
  <c r="O173" i="3" s="1"/>
  <c r="P173" i="3" s="1"/>
  <c r="D185" i="3"/>
  <c r="D207" i="3"/>
  <c r="J195" i="3"/>
  <c r="K195" i="3" s="1"/>
  <c r="M195" i="3" s="1"/>
  <c r="O195" i="3" s="1"/>
  <c r="P195" i="3" s="1"/>
  <c r="C274" i="3"/>
  <c r="I262" i="3"/>
  <c r="K262" i="3" s="1"/>
  <c r="M262" i="3" s="1"/>
  <c r="O262" i="3" s="1"/>
  <c r="P262" i="3" s="1"/>
  <c r="Q262" i="3" s="1"/>
  <c r="C263" i="3"/>
  <c r="I251" i="3"/>
  <c r="D227" i="3"/>
  <c r="J215" i="3"/>
  <c r="K215" i="3" s="1"/>
  <c r="M215" i="3" s="1"/>
  <c r="O215" i="3" s="1"/>
  <c r="P215" i="3" s="1"/>
  <c r="Q215" i="3" s="1"/>
  <c r="I197" i="3"/>
  <c r="C209" i="3"/>
  <c r="J176" i="3"/>
  <c r="K176" i="3" s="1"/>
  <c r="M176" i="3" s="1"/>
  <c r="O176" i="3" s="1"/>
  <c r="P176" i="3" s="1"/>
  <c r="D188" i="3"/>
  <c r="C296" i="3"/>
  <c r="I284" i="3"/>
  <c r="Q282" i="3"/>
  <c r="C256" i="3"/>
  <c r="I244" i="3"/>
  <c r="C288" i="3"/>
  <c r="I276" i="3"/>
  <c r="J172" i="3"/>
  <c r="K172" i="3" s="1"/>
  <c r="M172" i="3" s="1"/>
  <c r="O172" i="3" s="1"/>
  <c r="P172" i="3" s="1"/>
  <c r="D184" i="3"/>
  <c r="I294" i="3"/>
  <c r="K294" i="3" s="1"/>
  <c r="M294" i="3" s="1"/>
  <c r="O294" i="3" s="1"/>
  <c r="P294" i="3" s="1"/>
  <c r="C306" i="3"/>
  <c r="I306" i="3" s="1"/>
  <c r="K306" i="3" s="1"/>
  <c r="M306" i="3" s="1"/>
  <c r="O306" i="3" s="1"/>
  <c r="P306" i="3" s="1"/>
  <c r="I169" i="3"/>
  <c r="K169" i="3" s="1"/>
  <c r="M169" i="3" s="1"/>
  <c r="O169" i="3" s="1"/>
  <c r="P169" i="3" s="1"/>
  <c r="C181" i="3"/>
  <c r="C189" i="3"/>
  <c r="I177" i="3"/>
  <c r="K177" i="3" s="1"/>
  <c r="M177" i="3" s="1"/>
  <c r="O177" i="3" s="1"/>
  <c r="P177" i="3" s="1"/>
  <c r="D213" i="3"/>
  <c r="J201" i="3"/>
  <c r="R155" i="3"/>
  <c r="S155" i="3" s="1"/>
  <c r="R153" i="3"/>
  <c r="S153" i="3" s="1"/>
  <c r="R154" i="3"/>
  <c r="S154" i="3" s="1"/>
  <c r="R148" i="3"/>
  <c r="S148" i="3" s="1"/>
  <c r="R145" i="3"/>
  <c r="S145" i="3" s="1"/>
  <c r="R144" i="3"/>
  <c r="S144" i="3" s="1"/>
  <c r="R150" i="3"/>
  <c r="S150" i="3" s="1"/>
  <c r="R152" i="3"/>
  <c r="S152" i="3" s="1"/>
  <c r="R151" i="3"/>
  <c r="S151" i="3" s="1"/>
  <c r="R147" i="3"/>
  <c r="S147" i="3" s="1"/>
  <c r="R149" i="3"/>
  <c r="S149" i="3" s="1"/>
  <c r="R146" i="3"/>
  <c r="S146" i="3" s="1"/>
  <c r="D277" i="3"/>
  <c r="J265" i="3"/>
  <c r="D168" i="3"/>
  <c r="J156" i="3"/>
  <c r="K156" i="3" s="1"/>
  <c r="M156" i="3" s="1"/>
  <c r="O156" i="3" s="1"/>
  <c r="P156" i="3" s="1"/>
  <c r="AE157" i="1"/>
  <c r="AG157" i="1" s="1"/>
  <c r="AI157" i="1" s="1"/>
  <c r="AJ157" i="1" s="1"/>
  <c r="AE141" i="1"/>
  <c r="AG141" i="1" s="1"/>
  <c r="AI141" i="1" s="1"/>
  <c r="AJ141" i="1" s="1"/>
  <c r="AX140" i="2"/>
  <c r="AZ140" i="2" s="1"/>
  <c r="BB140" i="2" s="1"/>
  <c r="AJ120" i="1"/>
  <c r="BL120" i="1"/>
  <c r="N140" i="2"/>
  <c r="P140" i="2" s="1"/>
  <c r="R140" i="2" s="1"/>
  <c r="S140" i="2" s="1"/>
  <c r="N144" i="2"/>
  <c r="P144" i="2" s="1"/>
  <c r="R144" i="2" s="1"/>
  <c r="S144" i="2" s="1"/>
  <c r="AI132" i="1"/>
  <c r="BM132" i="1"/>
  <c r="AW150" i="1"/>
  <c r="AO162" i="1"/>
  <c r="T156" i="1"/>
  <c r="AC144" i="1"/>
  <c r="AE144" i="1" s="1"/>
  <c r="AG144" i="1" s="1"/>
  <c r="BI132" i="2"/>
  <c r="BB148" i="2"/>
  <c r="BI148" i="2"/>
  <c r="AM143" i="2"/>
  <c r="AU143" i="2" s="1"/>
  <c r="AX143" i="2" s="1"/>
  <c r="AZ143" i="2" s="1"/>
  <c r="C155" i="2"/>
  <c r="U143" i="2"/>
  <c r="AC143" i="2" s="1"/>
  <c r="AF143" i="2" s="1"/>
  <c r="AH143" i="2" s="1"/>
  <c r="AJ143" i="2" s="1"/>
  <c r="AK143" i="2" s="1"/>
  <c r="K143" i="2"/>
  <c r="N143" i="2" s="1"/>
  <c r="P143" i="2" s="1"/>
  <c r="R143" i="2" s="1"/>
  <c r="S143" i="2" s="1"/>
  <c r="BI133" i="2"/>
  <c r="BB133" i="2"/>
  <c r="E168" i="2"/>
  <c r="AO156" i="2"/>
  <c r="AW156" i="2" s="1"/>
  <c r="M156" i="2"/>
  <c r="V156" i="2"/>
  <c r="AD156" i="2" s="1"/>
  <c r="BC121" i="2"/>
  <c r="BH121" i="2"/>
  <c r="BI125" i="2"/>
  <c r="BB125" i="2"/>
  <c r="BC118" i="2"/>
  <c r="BH118" i="2"/>
  <c r="BC115" i="2"/>
  <c r="BH115" i="2"/>
  <c r="AO158" i="2"/>
  <c r="AW158" i="2" s="1"/>
  <c r="M158" i="2"/>
  <c r="E170" i="2"/>
  <c r="V158" i="2"/>
  <c r="AD158" i="2" s="1"/>
  <c r="E175" i="2"/>
  <c r="AO163" i="2"/>
  <c r="AW163" i="2" s="1"/>
  <c r="V163" i="2"/>
  <c r="AD163" i="2" s="1"/>
  <c r="M163" i="2"/>
  <c r="AO160" i="2"/>
  <c r="AW160" i="2" s="1"/>
  <c r="AX160" i="2" s="1"/>
  <c r="AZ160" i="2" s="1"/>
  <c r="V160" i="2"/>
  <c r="AD160" i="2" s="1"/>
  <c r="AF160" i="2" s="1"/>
  <c r="AH160" i="2" s="1"/>
  <c r="AJ160" i="2" s="1"/>
  <c r="AK160" i="2" s="1"/>
  <c r="E172" i="2"/>
  <c r="M160" i="2"/>
  <c r="N160" i="2" s="1"/>
  <c r="P160" i="2" s="1"/>
  <c r="R160" i="2" s="1"/>
  <c r="S160" i="2" s="1"/>
  <c r="C153" i="2"/>
  <c r="AM141" i="2"/>
  <c r="AU141" i="2" s="1"/>
  <c r="AX141" i="2" s="1"/>
  <c r="AZ141" i="2" s="1"/>
  <c r="U141" i="2"/>
  <c r="AC141" i="2" s="1"/>
  <c r="AF141" i="2" s="1"/>
  <c r="AH141" i="2" s="1"/>
  <c r="AJ141" i="2" s="1"/>
  <c r="AK141" i="2" s="1"/>
  <c r="K141" i="2"/>
  <c r="N141" i="2" s="1"/>
  <c r="P141" i="2" s="1"/>
  <c r="R141" i="2" s="1"/>
  <c r="S141" i="2" s="1"/>
  <c r="E179" i="2"/>
  <c r="V167" i="2"/>
  <c r="AD167" i="2" s="1"/>
  <c r="AO167" i="2"/>
  <c r="AW167" i="2" s="1"/>
  <c r="M167" i="2"/>
  <c r="BI131" i="2"/>
  <c r="BB131" i="2"/>
  <c r="AN233" i="2"/>
  <c r="AV233" i="2" s="1"/>
  <c r="AV221" i="2"/>
  <c r="AN214" i="2"/>
  <c r="AV202" i="2"/>
  <c r="AN196" i="2"/>
  <c r="AV184" i="2"/>
  <c r="AF140" i="2"/>
  <c r="AH140" i="2" s="1"/>
  <c r="AJ140" i="2" s="1"/>
  <c r="AK140" i="2" s="1"/>
  <c r="AN237" i="2"/>
  <c r="AV237" i="2" s="1"/>
  <c r="AV225" i="2"/>
  <c r="E183" i="2"/>
  <c r="V171" i="2"/>
  <c r="AD171" i="2" s="1"/>
  <c r="AO171" i="2"/>
  <c r="AW171" i="2" s="1"/>
  <c r="M171" i="2"/>
  <c r="BI135" i="2"/>
  <c r="BB135" i="2"/>
  <c r="AM142" i="2"/>
  <c r="AU142" i="2" s="1"/>
  <c r="AX142" i="2" s="1"/>
  <c r="AZ142" i="2" s="1"/>
  <c r="U142" i="2"/>
  <c r="AC142" i="2" s="1"/>
  <c r="AF142" i="2" s="1"/>
  <c r="AH142" i="2" s="1"/>
  <c r="AJ142" i="2" s="1"/>
  <c r="AK142" i="2" s="1"/>
  <c r="C154" i="2"/>
  <c r="K142" i="2"/>
  <c r="N142" i="2" s="1"/>
  <c r="P142" i="2" s="1"/>
  <c r="R142" i="2" s="1"/>
  <c r="S142" i="2" s="1"/>
  <c r="C168" i="2"/>
  <c r="AM156" i="2"/>
  <c r="AU156" i="2" s="1"/>
  <c r="U156" i="2"/>
  <c r="AC156" i="2" s="1"/>
  <c r="AF156" i="2" s="1"/>
  <c r="AH156" i="2" s="1"/>
  <c r="AJ156" i="2" s="1"/>
  <c r="AK156" i="2" s="1"/>
  <c r="K156" i="2"/>
  <c r="C150" i="2"/>
  <c r="AM138" i="2"/>
  <c r="AU138" i="2" s="1"/>
  <c r="AX138" i="2" s="1"/>
  <c r="AZ138" i="2" s="1"/>
  <c r="U138" i="2"/>
  <c r="AC138" i="2" s="1"/>
  <c r="AF138" i="2" s="1"/>
  <c r="AH138" i="2" s="1"/>
  <c r="AJ138" i="2" s="1"/>
  <c r="AK138" i="2" s="1"/>
  <c r="K138" i="2"/>
  <c r="N138" i="2" s="1"/>
  <c r="P138" i="2" s="1"/>
  <c r="R138" i="2" s="1"/>
  <c r="S138" i="2" s="1"/>
  <c r="AN179" i="2"/>
  <c r="AV167" i="2"/>
  <c r="BC119" i="2"/>
  <c r="BH119" i="2"/>
  <c r="BC132" i="2"/>
  <c r="BH132" i="2"/>
  <c r="AN218" i="2"/>
  <c r="AV206" i="2"/>
  <c r="BI134" i="2"/>
  <c r="BB134" i="2"/>
  <c r="BI127" i="2"/>
  <c r="BB127" i="2"/>
  <c r="V181" i="2"/>
  <c r="AD181" i="2" s="1"/>
  <c r="M181" i="2"/>
  <c r="E193" i="2"/>
  <c r="AO181" i="2"/>
  <c r="AW181" i="2" s="1"/>
  <c r="K147" i="2"/>
  <c r="N147" i="2" s="1"/>
  <c r="P147" i="2" s="1"/>
  <c r="R147" i="2" s="1"/>
  <c r="S147" i="2" s="1"/>
  <c r="C159" i="2"/>
  <c r="U147" i="2"/>
  <c r="AC147" i="2" s="1"/>
  <c r="AF147" i="2" s="1"/>
  <c r="AH147" i="2" s="1"/>
  <c r="AJ147" i="2" s="1"/>
  <c r="AK147" i="2" s="1"/>
  <c r="AM147" i="2"/>
  <c r="AU147" i="2" s="1"/>
  <c r="AX147" i="2" s="1"/>
  <c r="AZ147" i="2" s="1"/>
  <c r="BI128" i="2"/>
  <c r="BP100" i="2"/>
  <c r="BP99" i="2"/>
  <c r="BP97" i="2"/>
  <c r="BP90" i="2"/>
  <c r="BP92" i="2"/>
  <c r="BP96" i="2"/>
  <c r="BP98" i="2"/>
  <c r="BP95" i="2"/>
  <c r="BP93" i="2"/>
  <c r="BP91" i="2"/>
  <c r="BP89" i="2"/>
  <c r="BP94" i="2"/>
  <c r="BC117" i="2"/>
  <c r="BH117" i="2"/>
  <c r="AN183" i="2"/>
  <c r="AV171" i="2"/>
  <c r="AN204" i="2"/>
  <c r="AV192" i="2"/>
  <c r="C184" i="2"/>
  <c r="AM172" i="2"/>
  <c r="AU172" i="2" s="1"/>
  <c r="U172" i="2"/>
  <c r="AC172" i="2" s="1"/>
  <c r="K172" i="2"/>
  <c r="BH258" i="2"/>
  <c r="BI258" i="2" s="1"/>
  <c r="C164" i="2"/>
  <c r="AM152" i="2"/>
  <c r="AU152" i="2" s="1"/>
  <c r="U152" i="2"/>
  <c r="AC152" i="2" s="1"/>
  <c r="K152" i="2"/>
  <c r="AM139" i="2"/>
  <c r="AU139" i="2" s="1"/>
  <c r="AX139" i="2" s="1"/>
  <c r="AZ139" i="2" s="1"/>
  <c r="U139" i="2"/>
  <c r="AC139" i="2" s="1"/>
  <c r="AF139" i="2" s="1"/>
  <c r="AH139" i="2" s="1"/>
  <c r="AJ139" i="2" s="1"/>
  <c r="AK139" i="2" s="1"/>
  <c r="K139" i="2"/>
  <c r="N139" i="2" s="1"/>
  <c r="P139" i="2" s="1"/>
  <c r="R139" i="2" s="1"/>
  <c r="S139" i="2" s="1"/>
  <c r="C151" i="2"/>
  <c r="K145" i="2"/>
  <c r="N145" i="2" s="1"/>
  <c r="P145" i="2" s="1"/>
  <c r="R145" i="2" s="1"/>
  <c r="S145" i="2" s="1"/>
  <c r="U145" i="2"/>
  <c r="AC145" i="2" s="1"/>
  <c r="AF145" i="2" s="1"/>
  <c r="AH145" i="2" s="1"/>
  <c r="AJ145" i="2" s="1"/>
  <c r="AK145" i="2" s="1"/>
  <c r="C157" i="2"/>
  <c r="AM145" i="2"/>
  <c r="AU145" i="2" s="1"/>
  <c r="AX145" i="2" s="1"/>
  <c r="AZ145" i="2" s="1"/>
  <c r="AN200" i="2"/>
  <c r="AV188" i="2"/>
  <c r="AO150" i="2"/>
  <c r="AW150" i="2" s="1"/>
  <c r="V150" i="2"/>
  <c r="AD150" i="2" s="1"/>
  <c r="M150" i="2"/>
  <c r="E162" i="2"/>
  <c r="AF144" i="2"/>
  <c r="AH144" i="2" s="1"/>
  <c r="AJ144" i="2" s="1"/>
  <c r="AK144" i="2" s="1"/>
  <c r="AN222" i="2"/>
  <c r="AV210" i="2"/>
  <c r="E164" i="2"/>
  <c r="V152" i="2"/>
  <c r="AD152" i="2" s="1"/>
  <c r="AO152" i="2"/>
  <c r="AW152" i="2" s="1"/>
  <c r="M152" i="2"/>
  <c r="C158" i="2"/>
  <c r="U146" i="2"/>
  <c r="AC146" i="2" s="1"/>
  <c r="AF146" i="2" s="1"/>
  <c r="AH146" i="2" s="1"/>
  <c r="AJ146" i="2" s="1"/>
  <c r="AK146" i="2" s="1"/>
  <c r="K146" i="2"/>
  <c r="N146" i="2" s="1"/>
  <c r="P146" i="2" s="1"/>
  <c r="R146" i="2" s="1"/>
  <c r="S146" i="2" s="1"/>
  <c r="AM146" i="2"/>
  <c r="AU146" i="2" s="1"/>
  <c r="AX146" i="2" s="1"/>
  <c r="AZ146" i="2" s="1"/>
  <c r="BC136" i="2"/>
  <c r="BH136" i="2"/>
  <c r="BC128" i="2"/>
  <c r="BH128" i="2"/>
  <c r="C149" i="2"/>
  <c r="AM137" i="2"/>
  <c r="AU137" i="2" s="1"/>
  <c r="AX137" i="2" s="1"/>
  <c r="AZ137" i="2" s="1"/>
  <c r="U137" i="2"/>
  <c r="AC137" i="2" s="1"/>
  <c r="AF137" i="2" s="1"/>
  <c r="AH137" i="2" s="1"/>
  <c r="AJ137" i="2" s="1"/>
  <c r="AK137" i="2" s="1"/>
  <c r="K137" i="2"/>
  <c r="N137" i="2" s="1"/>
  <c r="P137" i="2" s="1"/>
  <c r="R137" i="2" s="1"/>
  <c r="S137" i="2" s="1"/>
  <c r="E197" i="2"/>
  <c r="V185" i="2"/>
  <c r="AD185" i="2" s="1"/>
  <c r="M185" i="2"/>
  <c r="AO185" i="2"/>
  <c r="AW185" i="2" s="1"/>
  <c r="BC114" i="2"/>
  <c r="BH114" i="2"/>
  <c r="AN175" i="2"/>
  <c r="AV163" i="2"/>
  <c r="E166" i="2"/>
  <c r="AO154" i="2"/>
  <c r="AW154" i="2" s="1"/>
  <c r="V154" i="2"/>
  <c r="AD154" i="2" s="1"/>
  <c r="M154" i="2"/>
  <c r="BC113" i="2"/>
  <c r="BH113" i="2"/>
  <c r="BI129" i="2"/>
  <c r="BB129" i="2"/>
  <c r="BC123" i="2"/>
  <c r="BH123" i="2"/>
  <c r="E189" i="2"/>
  <c r="V177" i="2"/>
  <c r="AD177" i="2" s="1"/>
  <c r="M177" i="2"/>
  <c r="AO177" i="2"/>
  <c r="AW177" i="2" s="1"/>
  <c r="BC122" i="2"/>
  <c r="BH122" i="2"/>
  <c r="BI130" i="2"/>
  <c r="BB130" i="2"/>
  <c r="AX144" i="2"/>
  <c r="AZ144" i="2" s="1"/>
  <c r="BI126" i="2"/>
  <c r="BB126" i="2"/>
  <c r="U195" i="1"/>
  <c r="AD183" i="1"/>
  <c r="AE183" i="1" s="1"/>
  <c r="AG183" i="1" s="1"/>
  <c r="AI183" i="1" s="1"/>
  <c r="AJ183" i="1" s="1"/>
  <c r="U166" i="1"/>
  <c r="AD154" i="1"/>
  <c r="AE154" i="1" s="1"/>
  <c r="AG154" i="1" s="1"/>
  <c r="AI154" i="1" s="1"/>
  <c r="AJ154" i="1" s="1"/>
  <c r="BB192" i="1"/>
  <c r="AN181" i="1"/>
  <c r="AV169" i="1"/>
  <c r="AX169" i="1" s="1"/>
  <c r="AZ169" i="1" s="1"/>
  <c r="AN214" i="1"/>
  <c r="AV214" i="1" s="1"/>
  <c r="AV202" i="1"/>
  <c r="BM140" i="1"/>
  <c r="BB140" i="1"/>
  <c r="AX158" i="1"/>
  <c r="AZ158" i="1" s="1"/>
  <c r="AW170" i="1"/>
  <c r="AO182" i="1"/>
  <c r="AN216" i="1"/>
  <c r="AV204" i="1"/>
  <c r="AX204" i="1" s="1"/>
  <c r="AZ204" i="1" s="1"/>
  <c r="AN162" i="1"/>
  <c r="AV150" i="1"/>
  <c r="AO161" i="1"/>
  <c r="AW149" i="1"/>
  <c r="BM159" i="1"/>
  <c r="BB159" i="1"/>
  <c r="AN149" i="1"/>
  <c r="AV137" i="1"/>
  <c r="AX137" i="1" s="1"/>
  <c r="AZ137" i="1" s="1"/>
  <c r="BC175" i="1"/>
  <c r="U181" i="1"/>
  <c r="AD169" i="1"/>
  <c r="U165" i="1"/>
  <c r="AD153" i="1"/>
  <c r="T161" i="1"/>
  <c r="AC149" i="1"/>
  <c r="AE149" i="1" s="1"/>
  <c r="AG149" i="1" s="1"/>
  <c r="AI149" i="1" s="1"/>
  <c r="AJ149" i="1" s="1"/>
  <c r="U174" i="1"/>
  <c r="AD162" i="1"/>
  <c r="AE162" i="1" s="1"/>
  <c r="AG162" i="1" s="1"/>
  <c r="AI162" i="1" s="1"/>
  <c r="AJ162" i="1" s="1"/>
  <c r="BB157" i="1"/>
  <c r="BM154" i="1"/>
  <c r="BB154" i="1"/>
  <c r="BM142" i="1"/>
  <c r="T194" i="1"/>
  <c r="AC182" i="1"/>
  <c r="AN196" i="1"/>
  <c r="AV184" i="1"/>
  <c r="AX184" i="1" s="1"/>
  <c r="AZ184" i="1" s="1"/>
  <c r="BM146" i="1"/>
  <c r="BB146" i="1"/>
  <c r="T190" i="1"/>
  <c r="AC178" i="1"/>
  <c r="AO191" i="1"/>
  <c r="AW179" i="1"/>
  <c r="AX179" i="1" s="1"/>
  <c r="AZ179" i="1" s="1"/>
  <c r="AI163" i="1"/>
  <c r="BM163" i="1"/>
  <c r="T208" i="1"/>
  <c r="AC196" i="1"/>
  <c r="AE196" i="1" s="1"/>
  <c r="AG196" i="1" s="1"/>
  <c r="AI196" i="1" s="1"/>
  <c r="AJ196" i="1" s="1"/>
  <c r="AO183" i="1"/>
  <c r="AW171" i="1"/>
  <c r="AX171" i="1" s="1"/>
  <c r="AZ171" i="1" s="1"/>
  <c r="BM138" i="1"/>
  <c r="BB138" i="1"/>
  <c r="AO178" i="1"/>
  <c r="AW166" i="1"/>
  <c r="AX166" i="1" s="1"/>
  <c r="AZ166" i="1" s="1"/>
  <c r="T176" i="1"/>
  <c r="AC164" i="1"/>
  <c r="AE164" i="1" s="1"/>
  <c r="AG164" i="1" s="1"/>
  <c r="AI164" i="1" s="1"/>
  <c r="AJ164" i="1" s="1"/>
  <c r="AW193" i="1"/>
  <c r="AO205" i="1"/>
  <c r="BC113" i="1"/>
  <c r="BL113" i="1"/>
  <c r="BC128" i="1"/>
  <c r="BL128" i="1"/>
  <c r="U187" i="1"/>
  <c r="AD175" i="1"/>
  <c r="AE175" i="1" s="1"/>
  <c r="AG175" i="1" s="1"/>
  <c r="BB187" i="1"/>
  <c r="BC160" i="1"/>
  <c r="BL160" i="1"/>
  <c r="BB141" i="1"/>
  <c r="U209" i="1"/>
  <c r="AD209" i="1" s="1"/>
  <c r="AD197" i="1"/>
  <c r="AJ151" i="1"/>
  <c r="BL151" i="1"/>
  <c r="T186" i="1"/>
  <c r="AC174" i="1"/>
  <c r="U215" i="1"/>
  <c r="AD215" i="1" s="1"/>
  <c r="AE215" i="1" s="1"/>
  <c r="AG215" i="1" s="1"/>
  <c r="AI215" i="1" s="1"/>
  <c r="AJ215" i="1" s="1"/>
  <c r="AD203" i="1"/>
  <c r="AE203" i="1" s="1"/>
  <c r="AG203" i="1" s="1"/>
  <c r="AI203" i="1" s="1"/>
  <c r="AJ203" i="1" s="1"/>
  <c r="AO213" i="1"/>
  <c r="AW213" i="1" s="1"/>
  <c r="AW201" i="1"/>
  <c r="AD170" i="1"/>
  <c r="AE170" i="1" s="1"/>
  <c r="AG170" i="1" s="1"/>
  <c r="AI170" i="1" s="1"/>
  <c r="AJ170" i="1" s="1"/>
  <c r="U182" i="1"/>
  <c r="BC180" i="1"/>
  <c r="AO211" i="1"/>
  <c r="AW211" i="1" s="1"/>
  <c r="AX211" i="1" s="1"/>
  <c r="AZ211" i="1" s="1"/>
  <c r="AW199" i="1"/>
  <c r="AX199" i="1" s="1"/>
  <c r="AZ199" i="1" s="1"/>
  <c r="AN164" i="1"/>
  <c r="AV152" i="1"/>
  <c r="AX152" i="1" s="1"/>
  <c r="AZ152" i="1" s="1"/>
  <c r="T165" i="1"/>
  <c r="AC153" i="1"/>
  <c r="AE153" i="1" s="1"/>
  <c r="AG153" i="1" s="1"/>
  <c r="AI153" i="1" s="1"/>
  <c r="AJ153" i="1" s="1"/>
  <c r="AN182" i="1"/>
  <c r="AV170" i="1"/>
  <c r="AX170" i="1" s="1"/>
  <c r="AZ170" i="1" s="1"/>
  <c r="BM125" i="1"/>
  <c r="BB125" i="1"/>
  <c r="BS112" i="1"/>
  <c r="BS111" i="1"/>
  <c r="BS110" i="1"/>
  <c r="BS105" i="1"/>
  <c r="BS108" i="1"/>
  <c r="BS101" i="1"/>
  <c r="BS103" i="1"/>
  <c r="BS109" i="1"/>
  <c r="BS107" i="1"/>
  <c r="BS102" i="1"/>
  <c r="BS104" i="1"/>
  <c r="BS106" i="1"/>
  <c r="BC147" i="1"/>
  <c r="BL147" i="1"/>
  <c r="AN165" i="1"/>
  <c r="AV153" i="1"/>
  <c r="AX153" i="1" s="1"/>
  <c r="AZ153" i="1" s="1"/>
  <c r="BC155" i="1"/>
  <c r="BL155" i="1"/>
  <c r="BC145" i="1"/>
  <c r="BL145" i="1"/>
  <c r="BC129" i="1"/>
  <c r="BL129" i="1"/>
  <c r="BC142" i="1"/>
  <c r="BL142" i="1"/>
  <c r="BM172" i="1"/>
  <c r="BB172" i="1"/>
  <c r="BC126" i="1"/>
  <c r="BL126" i="1"/>
  <c r="BB167" i="1"/>
  <c r="BM167" i="1"/>
  <c r="AC169" i="1"/>
  <c r="T181" i="1"/>
  <c r="BM157" i="1" l="1"/>
  <c r="J235" i="3"/>
  <c r="K235" i="3" s="1"/>
  <c r="M235" i="3" s="1"/>
  <c r="O235" i="3" s="1"/>
  <c r="P235" i="3" s="1"/>
  <c r="Q235" i="3" s="1"/>
  <c r="D247" i="3"/>
  <c r="J185" i="3"/>
  <c r="K185" i="3" s="1"/>
  <c r="M185" i="3" s="1"/>
  <c r="O185" i="3" s="1"/>
  <c r="P185" i="3" s="1"/>
  <c r="D197" i="3"/>
  <c r="D239" i="3"/>
  <c r="J227" i="3"/>
  <c r="K227" i="3" s="1"/>
  <c r="M227" i="3" s="1"/>
  <c r="O227" i="3" s="1"/>
  <c r="P227" i="3" s="1"/>
  <c r="Q227" i="3" s="1"/>
  <c r="I274" i="3"/>
  <c r="K274" i="3" s="1"/>
  <c r="M274" i="3" s="1"/>
  <c r="O274" i="3" s="1"/>
  <c r="P274" i="3" s="1"/>
  <c r="Q274" i="3" s="1"/>
  <c r="C286" i="3"/>
  <c r="C221" i="3"/>
  <c r="I209" i="3"/>
  <c r="BM141" i="1"/>
  <c r="C275" i="3"/>
  <c r="I263" i="3"/>
  <c r="D219" i="3"/>
  <c r="J207" i="3"/>
  <c r="K207" i="3" s="1"/>
  <c r="M207" i="3" s="1"/>
  <c r="O207" i="3" s="1"/>
  <c r="P207" i="3" s="1"/>
  <c r="C206" i="3"/>
  <c r="I194" i="3"/>
  <c r="K194" i="3" s="1"/>
  <c r="M194" i="3" s="1"/>
  <c r="O194" i="3" s="1"/>
  <c r="P194" i="3" s="1"/>
  <c r="C201" i="3"/>
  <c r="I189" i="3"/>
  <c r="K189" i="3" s="1"/>
  <c r="M189" i="3" s="1"/>
  <c r="O189" i="3" s="1"/>
  <c r="P189" i="3" s="1"/>
  <c r="C300" i="3"/>
  <c r="I300" i="3" s="1"/>
  <c r="I288" i="3"/>
  <c r="I256" i="3"/>
  <c r="C268" i="3"/>
  <c r="C193" i="3"/>
  <c r="I181" i="3"/>
  <c r="K181" i="3" s="1"/>
  <c r="M181" i="3" s="1"/>
  <c r="O181" i="3" s="1"/>
  <c r="P181" i="3" s="1"/>
  <c r="C308" i="3"/>
  <c r="I308" i="3" s="1"/>
  <c r="I296" i="3"/>
  <c r="R167" i="3"/>
  <c r="S167" i="3" s="1"/>
  <c r="R166" i="3"/>
  <c r="S166" i="3" s="1"/>
  <c r="R165" i="3"/>
  <c r="S165" i="3" s="1"/>
  <c r="R163" i="3"/>
  <c r="S163" i="3" s="1"/>
  <c r="R158" i="3"/>
  <c r="S158" i="3" s="1"/>
  <c r="R164" i="3"/>
  <c r="S164" i="3" s="1"/>
  <c r="R161" i="3"/>
  <c r="S161" i="3" s="1"/>
  <c r="R156" i="3"/>
  <c r="S156" i="3" s="1"/>
  <c r="R157" i="3"/>
  <c r="S157" i="3" s="1"/>
  <c r="R159" i="3"/>
  <c r="S159" i="3" s="1"/>
  <c r="R162" i="3"/>
  <c r="S162" i="3" s="1"/>
  <c r="R160" i="3"/>
  <c r="S160" i="3" s="1"/>
  <c r="D289" i="3"/>
  <c r="J277" i="3"/>
  <c r="D225" i="3"/>
  <c r="J213" i="3"/>
  <c r="Q294" i="3"/>
  <c r="J168" i="3"/>
  <c r="K168" i="3" s="1"/>
  <c r="M168" i="3" s="1"/>
  <c r="O168" i="3" s="1"/>
  <c r="P168" i="3" s="1"/>
  <c r="D180" i="3"/>
  <c r="Q306" i="3"/>
  <c r="D196" i="3"/>
  <c r="J184" i="3"/>
  <c r="K184" i="3" s="1"/>
  <c r="M184" i="3" s="1"/>
  <c r="O184" i="3" s="1"/>
  <c r="P184" i="3" s="1"/>
  <c r="D200" i="3"/>
  <c r="J188" i="3"/>
  <c r="K188" i="3" s="1"/>
  <c r="M188" i="3" s="1"/>
  <c r="O188" i="3" s="1"/>
  <c r="P188" i="3" s="1"/>
  <c r="AE169" i="1"/>
  <c r="AG169" i="1" s="1"/>
  <c r="AI169" i="1" s="1"/>
  <c r="AJ169" i="1" s="1"/>
  <c r="BI140" i="2"/>
  <c r="AW162" i="1"/>
  <c r="AO174" i="1"/>
  <c r="BM144" i="1"/>
  <c r="AI144" i="1"/>
  <c r="AX150" i="1"/>
  <c r="AZ150" i="1" s="1"/>
  <c r="BM150" i="1" s="1"/>
  <c r="AF152" i="2"/>
  <c r="AH152" i="2" s="1"/>
  <c r="AJ152" i="2" s="1"/>
  <c r="AK152" i="2" s="1"/>
  <c r="N156" i="2"/>
  <c r="P156" i="2" s="1"/>
  <c r="R156" i="2" s="1"/>
  <c r="S156" i="2" s="1"/>
  <c r="T168" i="1"/>
  <c r="AC156" i="1"/>
  <c r="AE156" i="1" s="1"/>
  <c r="AG156" i="1" s="1"/>
  <c r="BL132" i="1"/>
  <c r="AJ132" i="1"/>
  <c r="BI160" i="2"/>
  <c r="BB160" i="2"/>
  <c r="BH259" i="2"/>
  <c r="BI259" i="2" s="1"/>
  <c r="AN187" i="2"/>
  <c r="AV175" i="2"/>
  <c r="BI146" i="2"/>
  <c r="BB146" i="2"/>
  <c r="E205" i="2"/>
  <c r="V193" i="2"/>
  <c r="AD193" i="2" s="1"/>
  <c r="M193" i="2"/>
  <c r="AO193" i="2"/>
  <c r="AW193" i="2" s="1"/>
  <c r="AN230" i="2"/>
  <c r="AV230" i="2" s="1"/>
  <c r="AV218" i="2"/>
  <c r="E187" i="2"/>
  <c r="V175" i="2"/>
  <c r="AD175" i="2" s="1"/>
  <c r="AO175" i="2"/>
  <c r="AW175" i="2" s="1"/>
  <c r="M175" i="2"/>
  <c r="BH126" i="2"/>
  <c r="BC126" i="2"/>
  <c r="E201" i="2"/>
  <c r="AO189" i="2"/>
  <c r="AW189" i="2" s="1"/>
  <c r="M189" i="2"/>
  <c r="V189" i="2"/>
  <c r="AD189" i="2" s="1"/>
  <c r="E209" i="2"/>
  <c r="AO197" i="2"/>
  <c r="AW197" i="2" s="1"/>
  <c r="V197" i="2"/>
  <c r="AD197" i="2" s="1"/>
  <c r="M197" i="2"/>
  <c r="C161" i="2"/>
  <c r="AM149" i="2"/>
  <c r="AU149" i="2" s="1"/>
  <c r="AX149" i="2" s="1"/>
  <c r="AZ149" i="2" s="1"/>
  <c r="U149" i="2"/>
  <c r="AC149" i="2" s="1"/>
  <c r="AF149" i="2" s="1"/>
  <c r="AH149" i="2" s="1"/>
  <c r="AJ149" i="2" s="1"/>
  <c r="AK149" i="2" s="1"/>
  <c r="K149" i="2"/>
  <c r="N149" i="2" s="1"/>
  <c r="P149" i="2" s="1"/>
  <c r="R149" i="2" s="1"/>
  <c r="S149" i="2" s="1"/>
  <c r="C170" i="2"/>
  <c r="AM158" i="2"/>
  <c r="AU158" i="2" s="1"/>
  <c r="AX158" i="2" s="1"/>
  <c r="AZ158" i="2" s="1"/>
  <c r="U158" i="2"/>
  <c r="AC158" i="2" s="1"/>
  <c r="AF158" i="2" s="1"/>
  <c r="AH158" i="2" s="1"/>
  <c r="AJ158" i="2" s="1"/>
  <c r="AK158" i="2" s="1"/>
  <c r="K158" i="2"/>
  <c r="N158" i="2" s="1"/>
  <c r="P158" i="2" s="1"/>
  <c r="R158" i="2" s="1"/>
  <c r="S158" i="2" s="1"/>
  <c r="E176" i="2"/>
  <c r="AO164" i="2"/>
  <c r="AW164" i="2" s="1"/>
  <c r="V164" i="2"/>
  <c r="AD164" i="2" s="1"/>
  <c r="M164" i="2"/>
  <c r="AN234" i="2"/>
  <c r="AV234" i="2" s="1"/>
  <c r="AV222" i="2"/>
  <c r="BI145" i="2"/>
  <c r="BB145" i="2"/>
  <c r="C163" i="2"/>
  <c r="AM151" i="2"/>
  <c r="AU151" i="2" s="1"/>
  <c r="AX151" i="2" s="1"/>
  <c r="AZ151" i="2" s="1"/>
  <c r="U151" i="2"/>
  <c r="AC151" i="2" s="1"/>
  <c r="AF151" i="2" s="1"/>
  <c r="AH151" i="2" s="1"/>
  <c r="AJ151" i="2" s="1"/>
  <c r="AK151" i="2" s="1"/>
  <c r="K151" i="2"/>
  <c r="N151" i="2" s="1"/>
  <c r="P151" i="2" s="1"/>
  <c r="R151" i="2" s="1"/>
  <c r="S151" i="2" s="1"/>
  <c r="N152" i="2"/>
  <c r="P152" i="2" s="1"/>
  <c r="R152" i="2" s="1"/>
  <c r="S152" i="2" s="1"/>
  <c r="BP112" i="2"/>
  <c r="BP111" i="2"/>
  <c r="BP104" i="2"/>
  <c r="BP106" i="2"/>
  <c r="BP109" i="2"/>
  <c r="BP101" i="2"/>
  <c r="BP102" i="2"/>
  <c r="BP108" i="2"/>
  <c r="BP107" i="2"/>
  <c r="BP103" i="2"/>
  <c r="BP110" i="2"/>
  <c r="BP105" i="2"/>
  <c r="AN216" i="2"/>
  <c r="AV204" i="2"/>
  <c r="BI147" i="2"/>
  <c r="BB147" i="2"/>
  <c r="BC127" i="2"/>
  <c r="BH127" i="2"/>
  <c r="BC135" i="2"/>
  <c r="BH135" i="2"/>
  <c r="BC131" i="2"/>
  <c r="BH131" i="2"/>
  <c r="BI141" i="2"/>
  <c r="BB141" i="2"/>
  <c r="BI143" i="2"/>
  <c r="BB143" i="2"/>
  <c r="C169" i="2"/>
  <c r="AM157" i="2"/>
  <c r="AU157" i="2" s="1"/>
  <c r="AX157" i="2" s="1"/>
  <c r="AZ157" i="2" s="1"/>
  <c r="U157" i="2"/>
  <c r="AC157" i="2" s="1"/>
  <c r="AF157" i="2" s="1"/>
  <c r="AH157" i="2" s="1"/>
  <c r="AJ157" i="2" s="1"/>
  <c r="AK157" i="2" s="1"/>
  <c r="K157" i="2"/>
  <c r="N157" i="2" s="1"/>
  <c r="P157" i="2" s="1"/>
  <c r="R157" i="2" s="1"/>
  <c r="S157" i="2" s="1"/>
  <c r="V179" i="2"/>
  <c r="AD179" i="2" s="1"/>
  <c r="E191" i="2"/>
  <c r="AO179" i="2"/>
  <c r="AW179" i="2" s="1"/>
  <c r="M179" i="2"/>
  <c r="BC140" i="2"/>
  <c r="BH140" i="2"/>
  <c r="AX152" i="2"/>
  <c r="AZ152" i="2" s="1"/>
  <c r="AN195" i="2"/>
  <c r="AV183" i="2"/>
  <c r="C171" i="2"/>
  <c r="AM159" i="2"/>
  <c r="AU159" i="2" s="1"/>
  <c r="AX159" i="2" s="1"/>
  <c r="AZ159" i="2" s="1"/>
  <c r="U159" i="2"/>
  <c r="AC159" i="2" s="1"/>
  <c r="AF159" i="2" s="1"/>
  <c r="AH159" i="2" s="1"/>
  <c r="AJ159" i="2" s="1"/>
  <c r="AK159" i="2" s="1"/>
  <c r="K159" i="2"/>
  <c r="N159" i="2" s="1"/>
  <c r="P159" i="2" s="1"/>
  <c r="R159" i="2" s="1"/>
  <c r="S159" i="2" s="1"/>
  <c r="BH134" i="2"/>
  <c r="BC134" i="2"/>
  <c r="BI138" i="2"/>
  <c r="BB138" i="2"/>
  <c r="AX156" i="2"/>
  <c r="AZ156" i="2" s="1"/>
  <c r="AN208" i="2"/>
  <c r="AV196" i="2"/>
  <c r="E180" i="2"/>
  <c r="AO168" i="2"/>
  <c r="AW168" i="2" s="1"/>
  <c r="M168" i="2"/>
  <c r="V168" i="2"/>
  <c r="AD168" i="2" s="1"/>
  <c r="C196" i="2"/>
  <c r="AM184" i="2"/>
  <c r="AU184" i="2" s="1"/>
  <c r="U184" i="2"/>
  <c r="AC184" i="2" s="1"/>
  <c r="K184" i="2"/>
  <c r="C166" i="2"/>
  <c r="U154" i="2"/>
  <c r="AC154" i="2" s="1"/>
  <c r="AF154" i="2" s="1"/>
  <c r="AH154" i="2" s="1"/>
  <c r="AJ154" i="2" s="1"/>
  <c r="AK154" i="2" s="1"/>
  <c r="K154" i="2"/>
  <c r="N154" i="2" s="1"/>
  <c r="P154" i="2" s="1"/>
  <c r="R154" i="2" s="1"/>
  <c r="S154" i="2" s="1"/>
  <c r="AM154" i="2"/>
  <c r="AU154" i="2" s="1"/>
  <c r="AX154" i="2" s="1"/>
  <c r="AZ154" i="2" s="1"/>
  <c r="E195" i="2"/>
  <c r="AO183" i="2"/>
  <c r="AW183" i="2" s="1"/>
  <c r="V183" i="2"/>
  <c r="AD183" i="2" s="1"/>
  <c r="M183" i="2"/>
  <c r="AN226" i="2"/>
  <c r="AV214" i="2"/>
  <c r="C165" i="2"/>
  <c r="K153" i="2"/>
  <c r="N153" i="2" s="1"/>
  <c r="P153" i="2" s="1"/>
  <c r="R153" i="2" s="1"/>
  <c r="S153" i="2" s="1"/>
  <c r="U153" i="2"/>
  <c r="AC153" i="2" s="1"/>
  <c r="AF153" i="2" s="1"/>
  <c r="AH153" i="2" s="1"/>
  <c r="AJ153" i="2" s="1"/>
  <c r="AK153" i="2" s="1"/>
  <c r="AM153" i="2"/>
  <c r="AU153" i="2" s="1"/>
  <c r="AX153" i="2" s="1"/>
  <c r="AZ153" i="2" s="1"/>
  <c r="BI144" i="2"/>
  <c r="BB144" i="2"/>
  <c r="E174" i="2"/>
  <c r="AO162" i="2"/>
  <c r="AW162" i="2" s="1"/>
  <c r="M162" i="2"/>
  <c r="V162" i="2"/>
  <c r="AD162" i="2" s="1"/>
  <c r="BH130" i="2"/>
  <c r="BC130" i="2"/>
  <c r="BC129" i="2"/>
  <c r="BH129" i="2"/>
  <c r="AO166" i="2"/>
  <c r="AW166" i="2" s="1"/>
  <c r="E178" i="2"/>
  <c r="V166" i="2"/>
  <c r="AD166" i="2" s="1"/>
  <c r="M166" i="2"/>
  <c r="BI137" i="2"/>
  <c r="BB137" i="2"/>
  <c r="AN212" i="2"/>
  <c r="AV200" i="2"/>
  <c r="BI139" i="2"/>
  <c r="BB139" i="2"/>
  <c r="C176" i="2"/>
  <c r="AM164" i="2"/>
  <c r="AU164" i="2" s="1"/>
  <c r="U164" i="2"/>
  <c r="AC164" i="2" s="1"/>
  <c r="K164" i="2"/>
  <c r="AN191" i="2"/>
  <c r="AV179" i="2"/>
  <c r="C162" i="2"/>
  <c r="K150" i="2"/>
  <c r="N150" i="2" s="1"/>
  <c r="P150" i="2" s="1"/>
  <c r="R150" i="2" s="1"/>
  <c r="S150" i="2" s="1"/>
  <c r="AM150" i="2"/>
  <c r="AU150" i="2" s="1"/>
  <c r="AX150" i="2" s="1"/>
  <c r="AZ150" i="2" s="1"/>
  <c r="U150" i="2"/>
  <c r="AC150" i="2" s="1"/>
  <c r="AF150" i="2" s="1"/>
  <c r="AH150" i="2" s="1"/>
  <c r="AJ150" i="2" s="1"/>
  <c r="AK150" i="2" s="1"/>
  <c r="C180" i="2"/>
  <c r="AM168" i="2"/>
  <c r="AU168" i="2" s="1"/>
  <c r="AX168" i="2" s="1"/>
  <c r="AZ168" i="2" s="1"/>
  <c r="U168" i="2"/>
  <c r="AC168" i="2" s="1"/>
  <c r="K168" i="2"/>
  <c r="BI142" i="2"/>
  <c r="BB142" i="2"/>
  <c r="E184" i="2"/>
  <c r="V172" i="2"/>
  <c r="AD172" i="2" s="1"/>
  <c r="AF172" i="2" s="1"/>
  <c r="AH172" i="2" s="1"/>
  <c r="AJ172" i="2" s="1"/>
  <c r="AK172" i="2" s="1"/>
  <c r="M172" i="2"/>
  <c r="N172" i="2" s="1"/>
  <c r="P172" i="2" s="1"/>
  <c r="R172" i="2" s="1"/>
  <c r="S172" i="2" s="1"/>
  <c r="AO172" i="2"/>
  <c r="AW172" i="2" s="1"/>
  <c r="AX172" i="2" s="1"/>
  <c r="AZ172" i="2" s="1"/>
  <c r="AO170" i="2"/>
  <c r="AW170" i="2" s="1"/>
  <c r="V170" i="2"/>
  <c r="AD170" i="2" s="1"/>
  <c r="E182" i="2"/>
  <c r="M170" i="2"/>
  <c r="BC125" i="2"/>
  <c r="BH125" i="2"/>
  <c r="BC133" i="2"/>
  <c r="BH133" i="2"/>
  <c r="K155" i="2"/>
  <c r="N155" i="2" s="1"/>
  <c r="P155" i="2" s="1"/>
  <c r="R155" i="2" s="1"/>
  <c r="S155" i="2" s="1"/>
  <c r="U155" i="2"/>
  <c r="AC155" i="2" s="1"/>
  <c r="AF155" i="2" s="1"/>
  <c r="AH155" i="2" s="1"/>
  <c r="AJ155" i="2" s="1"/>
  <c r="AK155" i="2" s="1"/>
  <c r="AM155" i="2"/>
  <c r="AU155" i="2" s="1"/>
  <c r="AX155" i="2" s="1"/>
  <c r="AZ155" i="2" s="1"/>
  <c r="C167" i="2"/>
  <c r="BC148" i="2"/>
  <c r="BH148" i="2"/>
  <c r="BB211" i="1"/>
  <c r="BS124" i="1"/>
  <c r="BS123" i="1"/>
  <c r="BS122" i="1"/>
  <c r="BS120" i="1"/>
  <c r="BS117" i="1"/>
  <c r="BS114" i="1"/>
  <c r="BS113" i="1"/>
  <c r="BS116" i="1"/>
  <c r="BS118" i="1"/>
  <c r="BS121" i="1"/>
  <c r="BS115" i="1"/>
  <c r="BS119" i="1"/>
  <c r="AO190" i="1"/>
  <c r="AW178" i="1"/>
  <c r="AX178" i="1" s="1"/>
  <c r="AZ178" i="1" s="1"/>
  <c r="BM179" i="1"/>
  <c r="BB179" i="1"/>
  <c r="BC157" i="1"/>
  <c r="BL157" i="1"/>
  <c r="BM137" i="1"/>
  <c r="BB137" i="1"/>
  <c r="AO173" i="1"/>
  <c r="AW161" i="1"/>
  <c r="BM170" i="1"/>
  <c r="BB170" i="1"/>
  <c r="T198" i="1"/>
  <c r="AC186" i="1"/>
  <c r="AO203" i="1"/>
  <c r="AW191" i="1"/>
  <c r="AX191" i="1" s="1"/>
  <c r="AZ191" i="1" s="1"/>
  <c r="T206" i="1"/>
  <c r="AC194" i="1"/>
  <c r="U193" i="1"/>
  <c r="AD181" i="1"/>
  <c r="AN161" i="1"/>
  <c r="AV149" i="1"/>
  <c r="AX149" i="1" s="1"/>
  <c r="AZ149" i="1" s="1"/>
  <c r="AO194" i="1"/>
  <c r="AW182" i="1"/>
  <c r="T193" i="1"/>
  <c r="AC181" i="1"/>
  <c r="BC172" i="1"/>
  <c r="BL172" i="1"/>
  <c r="BB153" i="1"/>
  <c r="BM153" i="1"/>
  <c r="BC125" i="1"/>
  <c r="BL125" i="1"/>
  <c r="BB199" i="1"/>
  <c r="BC141" i="1"/>
  <c r="BL141" i="1"/>
  <c r="BC187" i="1"/>
  <c r="AO217" i="1"/>
  <c r="AW205" i="1"/>
  <c r="BB166" i="1"/>
  <c r="AC208" i="1"/>
  <c r="AE208" i="1" s="1"/>
  <c r="AG208" i="1" s="1"/>
  <c r="AI208" i="1" s="1"/>
  <c r="AJ208" i="1" s="1"/>
  <c r="T220" i="1"/>
  <c r="AJ163" i="1"/>
  <c r="BL163" i="1"/>
  <c r="T202" i="1"/>
  <c r="AC190" i="1"/>
  <c r="AN208" i="1"/>
  <c r="AV196" i="1"/>
  <c r="AX196" i="1" s="1"/>
  <c r="AZ196" i="1" s="1"/>
  <c r="U186" i="1"/>
  <c r="AD174" i="1"/>
  <c r="U177" i="1"/>
  <c r="AD165" i="1"/>
  <c r="BB204" i="1"/>
  <c r="BM158" i="1"/>
  <c r="BB158" i="1"/>
  <c r="U178" i="1"/>
  <c r="AD166" i="1"/>
  <c r="AE166" i="1" s="1"/>
  <c r="AG166" i="1" s="1"/>
  <c r="AI166" i="1" s="1"/>
  <c r="AJ166" i="1" s="1"/>
  <c r="AV165" i="1"/>
  <c r="AX165" i="1" s="1"/>
  <c r="AZ165" i="1" s="1"/>
  <c r="AN177" i="1"/>
  <c r="T177" i="1"/>
  <c r="AC165" i="1"/>
  <c r="AE174" i="1"/>
  <c r="AG174" i="1" s="1"/>
  <c r="AI174" i="1" s="1"/>
  <c r="AJ174" i="1" s="1"/>
  <c r="BM171" i="1"/>
  <c r="BB171" i="1"/>
  <c r="BC146" i="1"/>
  <c r="BL146" i="1"/>
  <c r="BC140" i="1"/>
  <c r="BL140" i="1"/>
  <c r="BC192" i="1"/>
  <c r="BM152" i="1"/>
  <c r="BB152" i="1"/>
  <c r="AI175" i="1"/>
  <c r="BM175" i="1"/>
  <c r="AO195" i="1"/>
  <c r="AW183" i="1"/>
  <c r="AX183" i="1" s="1"/>
  <c r="AZ183" i="1" s="1"/>
  <c r="T173" i="1"/>
  <c r="AC161" i="1"/>
  <c r="AE161" i="1" s="1"/>
  <c r="AG161" i="1" s="1"/>
  <c r="AI161" i="1" s="1"/>
  <c r="AJ161" i="1" s="1"/>
  <c r="BB169" i="1"/>
  <c r="U207" i="1"/>
  <c r="AD195" i="1"/>
  <c r="AE195" i="1" s="1"/>
  <c r="AG195" i="1" s="1"/>
  <c r="AI195" i="1" s="1"/>
  <c r="AJ195" i="1" s="1"/>
  <c r="BC167" i="1"/>
  <c r="BL167" i="1"/>
  <c r="AN194" i="1"/>
  <c r="AV182" i="1"/>
  <c r="AN176" i="1"/>
  <c r="AV164" i="1"/>
  <c r="AX164" i="1" s="1"/>
  <c r="AZ164" i="1" s="1"/>
  <c r="U194" i="1"/>
  <c r="AD182" i="1"/>
  <c r="AE182" i="1" s="1"/>
  <c r="AG182" i="1" s="1"/>
  <c r="AI182" i="1" s="1"/>
  <c r="AJ182" i="1" s="1"/>
  <c r="U199" i="1"/>
  <c r="AD187" i="1"/>
  <c r="AE187" i="1" s="1"/>
  <c r="AG187" i="1" s="1"/>
  <c r="T188" i="1"/>
  <c r="AC176" i="1"/>
  <c r="AE176" i="1" s="1"/>
  <c r="AG176" i="1" s="1"/>
  <c r="AI176" i="1" s="1"/>
  <c r="AJ176" i="1" s="1"/>
  <c r="BC138" i="1"/>
  <c r="BL138" i="1"/>
  <c r="BM184" i="1"/>
  <c r="BB184" i="1"/>
  <c r="BC154" i="1"/>
  <c r="BL154" i="1"/>
  <c r="BC159" i="1"/>
  <c r="BL159" i="1"/>
  <c r="AN174" i="1"/>
  <c r="AV162" i="1"/>
  <c r="AN193" i="1"/>
  <c r="AV181" i="1"/>
  <c r="AX181" i="1" s="1"/>
  <c r="AZ181" i="1" s="1"/>
  <c r="D259" i="3" l="1"/>
  <c r="J247" i="3"/>
  <c r="K247" i="3" s="1"/>
  <c r="M247" i="3" s="1"/>
  <c r="O247" i="3" s="1"/>
  <c r="P247" i="3" s="1"/>
  <c r="Q247" i="3" s="1"/>
  <c r="AX162" i="1"/>
  <c r="AZ162" i="1" s="1"/>
  <c r="D231" i="3"/>
  <c r="J219" i="3"/>
  <c r="K219" i="3" s="1"/>
  <c r="M219" i="3" s="1"/>
  <c r="O219" i="3" s="1"/>
  <c r="P219" i="3" s="1"/>
  <c r="Q219" i="3" s="1"/>
  <c r="I221" i="3"/>
  <c r="C233" i="3"/>
  <c r="J239" i="3"/>
  <c r="K239" i="3" s="1"/>
  <c r="M239" i="3" s="1"/>
  <c r="O239" i="3" s="1"/>
  <c r="P239" i="3" s="1"/>
  <c r="Q239" i="3" s="1"/>
  <c r="D251" i="3"/>
  <c r="C218" i="3"/>
  <c r="I206" i="3"/>
  <c r="K206" i="3" s="1"/>
  <c r="M206" i="3" s="1"/>
  <c r="O206" i="3" s="1"/>
  <c r="P206" i="3" s="1"/>
  <c r="I275" i="3"/>
  <c r="C287" i="3"/>
  <c r="C298" i="3"/>
  <c r="I286" i="3"/>
  <c r="K286" i="3" s="1"/>
  <c r="M286" i="3" s="1"/>
  <c r="O286" i="3" s="1"/>
  <c r="P286" i="3" s="1"/>
  <c r="Q286" i="3" s="1"/>
  <c r="D209" i="3"/>
  <c r="J197" i="3"/>
  <c r="K197" i="3" s="1"/>
  <c r="M197" i="3" s="1"/>
  <c r="O197" i="3" s="1"/>
  <c r="P197" i="3" s="1"/>
  <c r="N168" i="2"/>
  <c r="P168" i="2" s="1"/>
  <c r="R168" i="2" s="1"/>
  <c r="S168" i="2" s="1"/>
  <c r="J196" i="3"/>
  <c r="K196" i="3" s="1"/>
  <c r="M196" i="3" s="1"/>
  <c r="O196" i="3" s="1"/>
  <c r="P196" i="3" s="1"/>
  <c r="D208" i="3"/>
  <c r="D301" i="3"/>
  <c r="J301" i="3" s="1"/>
  <c r="J289" i="3"/>
  <c r="C280" i="3"/>
  <c r="I268" i="3"/>
  <c r="I201" i="3"/>
  <c r="K201" i="3" s="1"/>
  <c r="M201" i="3" s="1"/>
  <c r="O201" i="3" s="1"/>
  <c r="P201" i="3" s="1"/>
  <c r="C213" i="3"/>
  <c r="C205" i="3"/>
  <c r="I193" i="3"/>
  <c r="K193" i="3" s="1"/>
  <c r="M193" i="3" s="1"/>
  <c r="O193" i="3" s="1"/>
  <c r="P193" i="3" s="1"/>
  <c r="J180" i="3"/>
  <c r="K180" i="3" s="1"/>
  <c r="M180" i="3" s="1"/>
  <c r="O180" i="3" s="1"/>
  <c r="P180" i="3" s="1"/>
  <c r="D192" i="3"/>
  <c r="J200" i="3"/>
  <c r="K200" i="3" s="1"/>
  <c r="M200" i="3" s="1"/>
  <c r="O200" i="3" s="1"/>
  <c r="P200" i="3" s="1"/>
  <c r="D212" i="3"/>
  <c r="R179" i="3"/>
  <c r="S179" i="3" s="1"/>
  <c r="R177" i="3"/>
  <c r="S177" i="3" s="1"/>
  <c r="R178" i="3"/>
  <c r="S178" i="3" s="1"/>
  <c r="R170" i="3"/>
  <c r="S170" i="3" s="1"/>
  <c r="R172" i="3"/>
  <c r="S172" i="3" s="1"/>
  <c r="R169" i="3"/>
  <c r="S169" i="3" s="1"/>
  <c r="R175" i="3"/>
  <c r="S175" i="3" s="1"/>
  <c r="R173" i="3"/>
  <c r="S173" i="3" s="1"/>
  <c r="R168" i="3"/>
  <c r="S168" i="3" s="1"/>
  <c r="R174" i="3"/>
  <c r="S174" i="3" s="1"/>
  <c r="R176" i="3"/>
  <c r="S176" i="3" s="1"/>
  <c r="R171" i="3"/>
  <c r="S171" i="3" s="1"/>
  <c r="J225" i="3"/>
  <c r="D237" i="3"/>
  <c r="BM169" i="1"/>
  <c r="AE181" i="1"/>
  <c r="AG181" i="1" s="1"/>
  <c r="AI181" i="1" s="1"/>
  <c r="AJ181" i="1" s="1"/>
  <c r="AX182" i="1"/>
  <c r="AZ182" i="1" s="1"/>
  <c r="BM182" i="1" s="1"/>
  <c r="BB150" i="1"/>
  <c r="BL150" i="1" s="1"/>
  <c r="AF168" i="2"/>
  <c r="AH168" i="2" s="1"/>
  <c r="AJ168" i="2" s="1"/>
  <c r="AK168" i="2" s="1"/>
  <c r="AW174" i="1"/>
  <c r="AO186" i="1"/>
  <c r="AE165" i="1"/>
  <c r="AG165" i="1" s="1"/>
  <c r="AI165" i="1" s="1"/>
  <c r="AJ165" i="1" s="1"/>
  <c r="AF164" i="2"/>
  <c r="AH164" i="2" s="1"/>
  <c r="AJ164" i="2" s="1"/>
  <c r="AK164" i="2" s="1"/>
  <c r="AI156" i="1"/>
  <c r="BM156" i="1"/>
  <c r="T180" i="1"/>
  <c r="AC168" i="1"/>
  <c r="AE168" i="1" s="1"/>
  <c r="AG168" i="1" s="1"/>
  <c r="N164" i="2"/>
  <c r="P164" i="2" s="1"/>
  <c r="R164" i="2" s="1"/>
  <c r="S164" i="2" s="1"/>
  <c r="BL144" i="1"/>
  <c r="AJ144" i="1"/>
  <c r="BI157" i="2"/>
  <c r="BB157" i="2"/>
  <c r="BI155" i="2"/>
  <c r="BB155" i="2"/>
  <c r="AO182" i="2"/>
  <c r="AW182" i="2" s="1"/>
  <c r="E194" i="2"/>
  <c r="V182" i="2"/>
  <c r="AD182" i="2" s="1"/>
  <c r="M182" i="2"/>
  <c r="C192" i="2"/>
  <c r="AM180" i="2"/>
  <c r="AU180" i="2" s="1"/>
  <c r="U180" i="2"/>
  <c r="AC180" i="2" s="1"/>
  <c r="K180" i="2"/>
  <c r="AM162" i="2"/>
  <c r="AU162" i="2" s="1"/>
  <c r="AX162" i="2" s="1"/>
  <c r="AZ162" i="2" s="1"/>
  <c r="U162" i="2"/>
  <c r="AC162" i="2" s="1"/>
  <c r="AF162" i="2" s="1"/>
  <c r="AH162" i="2" s="1"/>
  <c r="AJ162" i="2" s="1"/>
  <c r="AK162" i="2" s="1"/>
  <c r="K162" i="2"/>
  <c r="N162" i="2" s="1"/>
  <c r="P162" i="2" s="1"/>
  <c r="R162" i="2" s="1"/>
  <c r="S162" i="2" s="1"/>
  <c r="C174" i="2"/>
  <c r="AM176" i="2"/>
  <c r="AU176" i="2" s="1"/>
  <c r="U176" i="2"/>
  <c r="AC176" i="2" s="1"/>
  <c r="C188" i="2"/>
  <c r="K176" i="2"/>
  <c r="AN224" i="2"/>
  <c r="AV212" i="2"/>
  <c r="AO174" i="2"/>
  <c r="AW174" i="2" s="1"/>
  <c r="E186" i="2"/>
  <c r="V174" i="2"/>
  <c r="AD174" i="2" s="1"/>
  <c r="M174" i="2"/>
  <c r="K165" i="2"/>
  <c r="N165" i="2" s="1"/>
  <c r="P165" i="2" s="1"/>
  <c r="R165" i="2" s="1"/>
  <c r="S165" i="2" s="1"/>
  <c r="U165" i="2"/>
  <c r="AC165" i="2" s="1"/>
  <c r="AF165" i="2" s="1"/>
  <c r="AH165" i="2" s="1"/>
  <c r="AJ165" i="2" s="1"/>
  <c r="AK165" i="2" s="1"/>
  <c r="C177" i="2"/>
  <c r="AM165" i="2"/>
  <c r="AU165" i="2" s="1"/>
  <c r="AX165" i="2" s="1"/>
  <c r="AZ165" i="2" s="1"/>
  <c r="BH138" i="2"/>
  <c r="BC138" i="2"/>
  <c r="AM171" i="2"/>
  <c r="AU171" i="2" s="1"/>
  <c r="AX171" i="2" s="1"/>
  <c r="AZ171" i="2" s="1"/>
  <c r="C183" i="2"/>
  <c r="U171" i="2"/>
  <c r="AC171" i="2" s="1"/>
  <c r="AF171" i="2" s="1"/>
  <c r="AH171" i="2" s="1"/>
  <c r="AJ171" i="2" s="1"/>
  <c r="AK171" i="2" s="1"/>
  <c r="K171" i="2"/>
  <c r="N171" i="2" s="1"/>
  <c r="P171" i="2" s="1"/>
  <c r="R171" i="2" s="1"/>
  <c r="S171" i="2" s="1"/>
  <c r="BI152" i="2"/>
  <c r="BB152" i="2"/>
  <c r="BC143" i="2"/>
  <c r="BH143" i="2"/>
  <c r="BC147" i="2"/>
  <c r="BH147" i="2"/>
  <c r="AN228" i="2"/>
  <c r="AV228" i="2" s="1"/>
  <c r="AV216" i="2"/>
  <c r="AO187" i="2"/>
  <c r="AW187" i="2" s="1"/>
  <c r="E199" i="2"/>
  <c r="V187" i="2"/>
  <c r="AD187" i="2" s="1"/>
  <c r="M187" i="2"/>
  <c r="AO191" i="2"/>
  <c r="AW191" i="2" s="1"/>
  <c r="V191" i="2"/>
  <c r="AD191" i="2" s="1"/>
  <c r="E203" i="2"/>
  <c r="M191" i="2"/>
  <c r="BI158" i="2"/>
  <c r="BB158" i="2"/>
  <c r="E196" i="2"/>
  <c r="V184" i="2"/>
  <c r="AD184" i="2" s="1"/>
  <c r="AF184" i="2" s="1"/>
  <c r="AH184" i="2" s="1"/>
  <c r="AJ184" i="2" s="1"/>
  <c r="AK184" i="2" s="1"/>
  <c r="AO184" i="2"/>
  <c r="AW184" i="2" s="1"/>
  <c r="AX184" i="2" s="1"/>
  <c r="AZ184" i="2" s="1"/>
  <c r="M184" i="2"/>
  <c r="N184" i="2" s="1"/>
  <c r="P184" i="2" s="1"/>
  <c r="R184" i="2" s="1"/>
  <c r="S184" i="2" s="1"/>
  <c r="BI150" i="2"/>
  <c r="BB150" i="2"/>
  <c r="AN203" i="2"/>
  <c r="AV191" i="2"/>
  <c r="BC137" i="2"/>
  <c r="BH137" i="2"/>
  <c r="E190" i="2"/>
  <c r="AO178" i="2"/>
  <c r="AW178" i="2" s="1"/>
  <c r="V178" i="2"/>
  <c r="AD178" i="2" s="1"/>
  <c r="M178" i="2"/>
  <c r="BC144" i="2"/>
  <c r="BH144" i="2"/>
  <c r="AN238" i="2"/>
  <c r="AV238" i="2" s="1"/>
  <c r="AV226" i="2"/>
  <c r="AO195" i="2"/>
  <c r="AW195" i="2" s="1"/>
  <c r="E207" i="2"/>
  <c r="V195" i="2"/>
  <c r="AD195" i="2" s="1"/>
  <c r="M195" i="2"/>
  <c r="C178" i="2"/>
  <c r="U166" i="2"/>
  <c r="AC166" i="2" s="1"/>
  <c r="AF166" i="2" s="1"/>
  <c r="AH166" i="2" s="1"/>
  <c r="AJ166" i="2" s="1"/>
  <c r="AK166" i="2" s="1"/>
  <c r="K166" i="2"/>
  <c r="N166" i="2" s="1"/>
  <c r="P166" i="2" s="1"/>
  <c r="R166" i="2" s="1"/>
  <c r="S166" i="2" s="1"/>
  <c r="AM166" i="2"/>
  <c r="AU166" i="2" s="1"/>
  <c r="AX166" i="2" s="1"/>
  <c r="AZ166" i="2" s="1"/>
  <c r="C208" i="2"/>
  <c r="AM196" i="2"/>
  <c r="AU196" i="2" s="1"/>
  <c r="U196" i="2"/>
  <c r="AC196" i="2" s="1"/>
  <c r="K196" i="2"/>
  <c r="AN220" i="2"/>
  <c r="AV208" i="2"/>
  <c r="AV195" i="2"/>
  <c r="AN207" i="2"/>
  <c r="C181" i="2"/>
  <c r="AM169" i="2"/>
  <c r="AU169" i="2" s="1"/>
  <c r="AX169" i="2" s="1"/>
  <c r="AZ169" i="2" s="1"/>
  <c r="U169" i="2"/>
  <c r="AC169" i="2" s="1"/>
  <c r="AF169" i="2" s="1"/>
  <c r="AH169" i="2" s="1"/>
  <c r="AJ169" i="2" s="1"/>
  <c r="AK169" i="2" s="1"/>
  <c r="K169" i="2"/>
  <c r="N169" i="2" s="1"/>
  <c r="P169" i="2" s="1"/>
  <c r="R169" i="2" s="1"/>
  <c r="S169" i="2" s="1"/>
  <c r="AM163" i="2"/>
  <c r="AU163" i="2" s="1"/>
  <c r="AX163" i="2" s="1"/>
  <c r="AZ163" i="2" s="1"/>
  <c r="C175" i="2"/>
  <c r="U163" i="2"/>
  <c r="AC163" i="2" s="1"/>
  <c r="AF163" i="2" s="1"/>
  <c r="AH163" i="2" s="1"/>
  <c r="AJ163" i="2" s="1"/>
  <c r="AK163" i="2" s="1"/>
  <c r="K163" i="2"/>
  <c r="N163" i="2" s="1"/>
  <c r="P163" i="2" s="1"/>
  <c r="R163" i="2" s="1"/>
  <c r="S163" i="2" s="1"/>
  <c r="E188" i="2"/>
  <c r="AO176" i="2"/>
  <c r="AW176" i="2" s="1"/>
  <c r="M176" i="2"/>
  <c r="V176" i="2"/>
  <c r="AD176" i="2" s="1"/>
  <c r="C182" i="2"/>
  <c r="K170" i="2"/>
  <c r="N170" i="2" s="1"/>
  <c r="P170" i="2" s="1"/>
  <c r="R170" i="2" s="1"/>
  <c r="S170" i="2" s="1"/>
  <c r="AM170" i="2"/>
  <c r="AU170" i="2" s="1"/>
  <c r="AX170" i="2" s="1"/>
  <c r="AZ170" i="2" s="1"/>
  <c r="U170" i="2"/>
  <c r="AC170" i="2" s="1"/>
  <c r="AF170" i="2" s="1"/>
  <c r="AH170" i="2" s="1"/>
  <c r="AJ170" i="2" s="1"/>
  <c r="AK170" i="2" s="1"/>
  <c r="C173" i="2"/>
  <c r="AM161" i="2"/>
  <c r="AU161" i="2" s="1"/>
  <c r="AX161" i="2" s="1"/>
  <c r="AZ161" i="2" s="1"/>
  <c r="U161" i="2"/>
  <c r="AC161" i="2" s="1"/>
  <c r="AF161" i="2" s="1"/>
  <c r="AH161" i="2" s="1"/>
  <c r="AJ161" i="2" s="1"/>
  <c r="AK161" i="2" s="1"/>
  <c r="K161" i="2"/>
  <c r="N161" i="2" s="1"/>
  <c r="P161" i="2" s="1"/>
  <c r="R161" i="2" s="1"/>
  <c r="S161" i="2" s="1"/>
  <c r="E221" i="2"/>
  <c r="V209" i="2"/>
  <c r="AD209" i="2" s="1"/>
  <c r="M209" i="2"/>
  <c r="AO209" i="2"/>
  <c r="AW209" i="2" s="1"/>
  <c r="E213" i="2"/>
  <c r="AO201" i="2"/>
  <c r="AW201" i="2" s="1"/>
  <c r="V201" i="2"/>
  <c r="AD201" i="2" s="1"/>
  <c r="M201" i="2"/>
  <c r="E217" i="2"/>
  <c r="AO205" i="2"/>
  <c r="AW205" i="2" s="1"/>
  <c r="V205" i="2"/>
  <c r="AD205" i="2" s="1"/>
  <c r="M205" i="2"/>
  <c r="AN199" i="2"/>
  <c r="AV187" i="2"/>
  <c r="BC160" i="2"/>
  <c r="BH160" i="2"/>
  <c r="BH260" i="2"/>
  <c r="BI260" i="2" s="1"/>
  <c r="BC139" i="2"/>
  <c r="BH139" i="2"/>
  <c r="BI153" i="2"/>
  <c r="BB153" i="2"/>
  <c r="BI172" i="2"/>
  <c r="BB172" i="2"/>
  <c r="BI151" i="2"/>
  <c r="BB151" i="2"/>
  <c r="BI149" i="2"/>
  <c r="BB149" i="2"/>
  <c r="K167" i="2"/>
  <c r="N167" i="2" s="1"/>
  <c r="P167" i="2" s="1"/>
  <c r="R167" i="2" s="1"/>
  <c r="S167" i="2" s="1"/>
  <c r="U167" i="2"/>
  <c r="AC167" i="2" s="1"/>
  <c r="AF167" i="2" s="1"/>
  <c r="AH167" i="2" s="1"/>
  <c r="AJ167" i="2" s="1"/>
  <c r="AK167" i="2" s="1"/>
  <c r="C179" i="2"/>
  <c r="AM167" i="2"/>
  <c r="AU167" i="2" s="1"/>
  <c r="AX167" i="2" s="1"/>
  <c r="AZ167" i="2" s="1"/>
  <c r="BH142" i="2"/>
  <c r="BC142" i="2"/>
  <c r="BB168" i="2"/>
  <c r="AX164" i="2"/>
  <c r="AZ164" i="2" s="1"/>
  <c r="BI154" i="2"/>
  <c r="BB154" i="2"/>
  <c r="E192" i="2"/>
  <c r="V180" i="2"/>
  <c r="AD180" i="2" s="1"/>
  <c r="M180" i="2"/>
  <c r="AO180" i="2"/>
  <c r="AW180" i="2" s="1"/>
  <c r="BB156" i="2"/>
  <c r="BI156" i="2"/>
  <c r="BI159" i="2"/>
  <c r="BB159" i="2"/>
  <c r="BC141" i="2"/>
  <c r="BH141" i="2"/>
  <c r="BC145" i="2"/>
  <c r="BH145" i="2"/>
  <c r="BC146" i="2"/>
  <c r="BH146" i="2"/>
  <c r="BP124" i="2"/>
  <c r="BP119" i="2"/>
  <c r="BP123" i="2"/>
  <c r="BP122" i="2"/>
  <c r="BP121" i="2"/>
  <c r="BP118" i="2"/>
  <c r="BP113" i="2"/>
  <c r="BP117" i="2"/>
  <c r="BP120" i="2"/>
  <c r="BP116" i="2"/>
  <c r="BP114" i="2"/>
  <c r="BP115" i="2"/>
  <c r="BM162" i="1"/>
  <c r="BB162" i="1"/>
  <c r="T200" i="1"/>
  <c r="AC188" i="1"/>
  <c r="AE188" i="1" s="1"/>
  <c r="AG188" i="1" s="1"/>
  <c r="AI188" i="1" s="1"/>
  <c r="AJ188" i="1" s="1"/>
  <c r="BC169" i="1"/>
  <c r="BL169" i="1"/>
  <c r="T210" i="1"/>
  <c r="AC210" i="1" s="1"/>
  <c r="AC198" i="1"/>
  <c r="AI187" i="1"/>
  <c r="BM187" i="1"/>
  <c r="AJ175" i="1"/>
  <c r="BL175" i="1"/>
  <c r="BC171" i="1"/>
  <c r="BL171" i="1"/>
  <c r="T189" i="1"/>
  <c r="AC177" i="1"/>
  <c r="AO185" i="1"/>
  <c r="AW173" i="1"/>
  <c r="AN205" i="1"/>
  <c r="AV193" i="1"/>
  <c r="AX193" i="1" s="1"/>
  <c r="AZ193" i="1" s="1"/>
  <c r="AN188" i="1"/>
  <c r="AV176" i="1"/>
  <c r="AX176" i="1" s="1"/>
  <c r="AZ176" i="1" s="1"/>
  <c r="U219" i="1"/>
  <c r="AD207" i="1"/>
  <c r="AE207" i="1" s="1"/>
  <c r="AG207" i="1" s="1"/>
  <c r="AI207" i="1" s="1"/>
  <c r="AJ207" i="1" s="1"/>
  <c r="AO207" i="1"/>
  <c r="AW195" i="1"/>
  <c r="AX195" i="1" s="1"/>
  <c r="AZ195" i="1" s="1"/>
  <c r="BB165" i="1"/>
  <c r="BC158" i="1"/>
  <c r="BL158" i="1"/>
  <c r="BM196" i="1"/>
  <c r="BB196" i="1"/>
  <c r="BC166" i="1"/>
  <c r="BL166" i="1"/>
  <c r="BC199" i="1"/>
  <c r="AO206" i="1"/>
  <c r="AW194" i="1"/>
  <c r="U205" i="1"/>
  <c r="AD193" i="1"/>
  <c r="AO215" i="1"/>
  <c r="AW215" i="1" s="1"/>
  <c r="AX215" i="1" s="1"/>
  <c r="AZ215" i="1" s="1"/>
  <c r="AW203" i="1"/>
  <c r="AX203" i="1" s="1"/>
  <c r="AZ203" i="1" s="1"/>
  <c r="BC170" i="1"/>
  <c r="BL170" i="1"/>
  <c r="BC179" i="1"/>
  <c r="BL179" i="1"/>
  <c r="BC211" i="1"/>
  <c r="BB182" i="1"/>
  <c r="U189" i="1"/>
  <c r="AD177" i="1"/>
  <c r="AN220" i="1"/>
  <c r="AV208" i="1"/>
  <c r="AX208" i="1" s="1"/>
  <c r="AZ208" i="1" s="1"/>
  <c r="BM166" i="1"/>
  <c r="BC153" i="1"/>
  <c r="BL153" i="1"/>
  <c r="BM149" i="1"/>
  <c r="BB149" i="1"/>
  <c r="AN186" i="1"/>
  <c r="AV174" i="1"/>
  <c r="U206" i="1"/>
  <c r="AD194" i="1"/>
  <c r="AE194" i="1" s="1"/>
  <c r="AG194" i="1" s="1"/>
  <c r="AI194" i="1" s="1"/>
  <c r="AJ194" i="1" s="1"/>
  <c r="AN206" i="1"/>
  <c r="AV194" i="1"/>
  <c r="T185" i="1"/>
  <c r="AC173" i="1"/>
  <c r="AE173" i="1" s="1"/>
  <c r="AG173" i="1" s="1"/>
  <c r="AI173" i="1" s="1"/>
  <c r="AJ173" i="1" s="1"/>
  <c r="U190" i="1"/>
  <c r="AD178" i="1"/>
  <c r="AE178" i="1" s="1"/>
  <c r="AG178" i="1" s="1"/>
  <c r="AI178" i="1" s="1"/>
  <c r="AJ178" i="1" s="1"/>
  <c r="BC204" i="1"/>
  <c r="BS136" i="1"/>
  <c r="BS135" i="1"/>
  <c r="BS129" i="1"/>
  <c r="BS134" i="1"/>
  <c r="BS132" i="1"/>
  <c r="BS130" i="1"/>
  <c r="BS125" i="1"/>
  <c r="BS126" i="1"/>
  <c r="BS131" i="1"/>
  <c r="BS128" i="1"/>
  <c r="BS127" i="1"/>
  <c r="BS133" i="1"/>
  <c r="T205" i="1"/>
  <c r="AC193" i="1"/>
  <c r="AN173" i="1"/>
  <c r="AV161" i="1"/>
  <c r="AX161" i="1" s="1"/>
  <c r="AZ161" i="1" s="1"/>
  <c r="T218" i="1"/>
  <c r="AC206" i="1"/>
  <c r="BB178" i="1"/>
  <c r="BM181" i="1"/>
  <c r="BB181" i="1"/>
  <c r="BC184" i="1"/>
  <c r="BL184" i="1"/>
  <c r="U211" i="1"/>
  <c r="AD211" i="1" s="1"/>
  <c r="AE211" i="1" s="1"/>
  <c r="AG211" i="1" s="1"/>
  <c r="AD199" i="1"/>
  <c r="AE199" i="1" s="1"/>
  <c r="AG199" i="1" s="1"/>
  <c r="BB164" i="1"/>
  <c r="BM164" i="1"/>
  <c r="BC150" i="1"/>
  <c r="BM183" i="1"/>
  <c r="BB183" i="1"/>
  <c r="BC152" i="1"/>
  <c r="BL152" i="1"/>
  <c r="AN189" i="1"/>
  <c r="AV177" i="1"/>
  <c r="AX177" i="1" s="1"/>
  <c r="AZ177" i="1" s="1"/>
  <c r="U198" i="1"/>
  <c r="AD186" i="1"/>
  <c r="AE186" i="1" s="1"/>
  <c r="AG186" i="1" s="1"/>
  <c r="AI186" i="1" s="1"/>
  <c r="AJ186" i="1" s="1"/>
  <c r="T214" i="1"/>
  <c r="AC214" i="1" s="1"/>
  <c r="AC202" i="1"/>
  <c r="BM191" i="1"/>
  <c r="BB191" i="1"/>
  <c r="BC137" i="1"/>
  <c r="BL137" i="1"/>
  <c r="AO202" i="1"/>
  <c r="AW190" i="1"/>
  <c r="AX190" i="1" s="1"/>
  <c r="AZ190" i="1" s="1"/>
  <c r="D271" i="3" l="1"/>
  <c r="J259" i="3"/>
  <c r="K259" i="3" s="1"/>
  <c r="M259" i="3" s="1"/>
  <c r="O259" i="3" s="1"/>
  <c r="P259" i="3" s="1"/>
  <c r="Q259" i="3" s="1"/>
  <c r="C245" i="3"/>
  <c r="I233" i="3"/>
  <c r="C310" i="3"/>
  <c r="I310" i="3" s="1"/>
  <c r="K310" i="3" s="1"/>
  <c r="M310" i="3" s="1"/>
  <c r="O310" i="3" s="1"/>
  <c r="P310" i="3" s="1"/>
  <c r="I298" i="3"/>
  <c r="K298" i="3" s="1"/>
  <c r="M298" i="3" s="1"/>
  <c r="O298" i="3" s="1"/>
  <c r="P298" i="3" s="1"/>
  <c r="Q298" i="3" s="1"/>
  <c r="C230" i="3"/>
  <c r="I218" i="3"/>
  <c r="K218" i="3" s="1"/>
  <c r="M218" i="3" s="1"/>
  <c r="O218" i="3" s="1"/>
  <c r="P218" i="3" s="1"/>
  <c r="Q218" i="3" s="1"/>
  <c r="I287" i="3"/>
  <c r="C299" i="3"/>
  <c r="I299" i="3" s="1"/>
  <c r="D263" i="3"/>
  <c r="J251" i="3"/>
  <c r="K251" i="3" s="1"/>
  <c r="M251" i="3" s="1"/>
  <c r="O251" i="3" s="1"/>
  <c r="P251" i="3" s="1"/>
  <c r="Q251" i="3" s="1"/>
  <c r="J209" i="3"/>
  <c r="K209" i="3" s="1"/>
  <c r="M209" i="3" s="1"/>
  <c r="O209" i="3" s="1"/>
  <c r="P209" i="3" s="1"/>
  <c r="D221" i="3"/>
  <c r="D243" i="3"/>
  <c r="J231" i="3"/>
  <c r="K231" i="3" s="1"/>
  <c r="M231" i="3" s="1"/>
  <c r="O231" i="3" s="1"/>
  <c r="P231" i="3" s="1"/>
  <c r="Q231" i="3" s="1"/>
  <c r="BI168" i="2"/>
  <c r="D204" i="3"/>
  <c r="J192" i="3"/>
  <c r="K192" i="3" s="1"/>
  <c r="M192" i="3" s="1"/>
  <c r="O192" i="3" s="1"/>
  <c r="P192" i="3" s="1"/>
  <c r="R191" i="3"/>
  <c r="S191" i="3" s="1"/>
  <c r="R190" i="3"/>
  <c r="S190" i="3" s="1"/>
  <c r="R189" i="3"/>
  <c r="S189" i="3" s="1"/>
  <c r="R183" i="3"/>
  <c r="S183" i="3" s="1"/>
  <c r="R187" i="3"/>
  <c r="S187" i="3" s="1"/>
  <c r="R188" i="3"/>
  <c r="S188" i="3" s="1"/>
  <c r="R184" i="3"/>
  <c r="S184" i="3" s="1"/>
  <c r="R182" i="3"/>
  <c r="S182" i="3" s="1"/>
  <c r="R186" i="3"/>
  <c r="S186" i="3" s="1"/>
  <c r="R181" i="3"/>
  <c r="S181" i="3" s="1"/>
  <c r="R180" i="3"/>
  <c r="S180" i="3" s="1"/>
  <c r="R185" i="3"/>
  <c r="S185" i="3" s="1"/>
  <c r="I205" i="3"/>
  <c r="K205" i="3" s="1"/>
  <c r="M205" i="3" s="1"/>
  <c r="O205" i="3" s="1"/>
  <c r="P205" i="3" s="1"/>
  <c r="C217" i="3"/>
  <c r="I213" i="3"/>
  <c r="K213" i="3" s="1"/>
  <c r="M213" i="3" s="1"/>
  <c r="O213" i="3" s="1"/>
  <c r="P213" i="3" s="1"/>
  <c r="C225" i="3"/>
  <c r="D220" i="3"/>
  <c r="J208" i="3"/>
  <c r="K208" i="3" s="1"/>
  <c r="M208" i="3" s="1"/>
  <c r="O208" i="3" s="1"/>
  <c r="P208" i="3" s="1"/>
  <c r="J237" i="3"/>
  <c r="D249" i="3"/>
  <c r="J212" i="3"/>
  <c r="K212" i="3" s="1"/>
  <c r="M212" i="3" s="1"/>
  <c r="O212" i="3" s="1"/>
  <c r="P212" i="3" s="1"/>
  <c r="D224" i="3"/>
  <c r="C292" i="3"/>
  <c r="I280" i="3"/>
  <c r="AE193" i="1"/>
  <c r="AG193" i="1" s="1"/>
  <c r="AI193" i="1" s="1"/>
  <c r="AJ193" i="1" s="1"/>
  <c r="BM165" i="1"/>
  <c r="N176" i="2"/>
  <c r="P176" i="2" s="1"/>
  <c r="R176" i="2" s="1"/>
  <c r="S176" i="2" s="1"/>
  <c r="AX174" i="1"/>
  <c r="AZ174" i="1" s="1"/>
  <c r="BM174" i="1" s="1"/>
  <c r="AO198" i="1"/>
  <c r="AW186" i="1"/>
  <c r="AI168" i="1"/>
  <c r="BM168" i="1"/>
  <c r="AJ156" i="1"/>
  <c r="BL156" i="1"/>
  <c r="AC180" i="1"/>
  <c r="AE180" i="1" s="1"/>
  <c r="AG180" i="1" s="1"/>
  <c r="T192" i="1"/>
  <c r="BP136" i="2"/>
  <c r="BP135" i="2"/>
  <c r="BP134" i="2"/>
  <c r="BP127" i="2"/>
  <c r="BP133" i="2"/>
  <c r="BP130" i="2"/>
  <c r="BP128" i="2"/>
  <c r="BP129" i="2"/>
  <c r="BP125" i="2"/>
  <c r="BP126" i="2"/>
  <c r="BP132" i="2"/>
  <c r="BP131" i="2"/>
  <c r="BC168" i="2"/>
  <c r="BH168" i="2"/>
  <c r="BI170" i="2"/>
  <c r="BB170" i="2"/>
  <c r="AN219" i="2"/>
  <c r="AV207" i="2"/>
  <c r="BI166" i="2"/>
  <c r="BB166" i="2"/>
  <c r="BH261" i="2"/>
  <c r="BI261" i="2" s="1"/>
  <c r="BC150" i="2"/>
  <c r="BH150" i="2"/>
  <c r="BC152" i="2"/>
  <c r="BH152" i="2"/>
  <c r="C195" i="2"/>
  <c r="U183" i="2"/>
  <c r="AC183" i="2" s="1"/>
  <c r="AF183" i="2" s="1"/>
  <c r="AH183" i="2" s="1"/>
  <c r="AJ183" i="2" s="1"/>
  <c r="AK183" i="2" s="1"/>
  <c r="K183" i="2"/>
  <c r="N183" i="2" s="1"/>
  <c r="P183" i="2" s="1"/>
  <c r="R183" i="2" s="1"/>
  <c r="S183" i="2" s="1"/>
  <c r="AM183" i="2"/>
  <c r="AU183" i="2" s="1"/>
  <c r="AX183" i="2" s="1"/>
  <c r="AZ183" i="2" s="1"/>
  <c r="E198" i="2"/>
  <c r="V186" i="2"/>
  <c r="AD186" i="2" s="1"/>
  <c r="AO186" i="2"/>
  <c r="AW186" i="2" s="1"/>
  <c r="M186" i="2"/>
  <c r="AN236" i="2"/>
  <c r="AV236" i="2" s="1"/>
  <c r="AV224" i="2"/>
  <c r="AX176" i="2"/>
  <c r="AZ176" i="2" s="1"/>
  <c r="BI162" i="2"/>
  <c r="BB162" i="2"/>
  <c r="C204" i="2"/>
  <c r="AM192" i="2"/>
  <c r="AU192" i="2" s="1"/>
  <c r="U192" i="2"/>
  <c r="AC192" i="2" s="1"/>
  <c r="K192" i="2"/>
  <c r="BC154" i="2"/>
  <c r="BH154" i="2"/>
  <c r="BC149" i="2"/>
  <c r="BH149" i="2"/>
  <c r="C187" i="2"/>
  <c r="K175" i="2"/>
  <c r="N175" i="2" s="1"/>
  <c r="P175" i="2" s="1"/>
  <c r="R175" i="2" s="1"/>
  <c r="S175" i="2" s="1"/>
  <c r="U175" i="2"/>
  <c r="AC175" i="2" s="1"/>
  <c r="AF175" i="2" s="1"/>
  <c r="AH175" i="2" s="1"/>
  <c r="AJ175" i="2" s="1"/>
  <c r="AK175" i="2" s="1"/>
  <c r="AM175" i="2"/>
  <c r="AU175" i="2" s="1"/>
  <c r="AX175" i="2" s="1"/>
  <c r="AZ175" i="2" s="1"/>
  <c r="AF196" i="2"/>
  <c r="AH196" i="2" s="1"/>
  <c r="AJ196" i="2" s="1"/>
  <c r="AK196" i="2" s="1"/>
  <c r="E208" i="2"/>
  <c r="AO196" i="2"/>
  <c r="AW196" i="2" s="1"/>
  <c r="AX196" i="2" s="1"/>
  <c r="AZ196" i="2" s="1"/>
  <c r="V196" i="2"/>
  <c r="AD196" i="2" s="1"/>
  <c r="M196" i="2"/>
  <c r="N196" i="2" s="1"/>
  <c r="P196" i="2" s="1"/>
  <c r="R196" i="2" s="1"/>
  <c r="S196" i="2" s="1"/>
  <c r="C186" i="2"/>
  <c r="U174" i="2"/>
  <c r="AC174" i="2" s="1"/>
  <c r="AF174" i="2" s="1"/>
  <c r="AH174" i="2" s="1"/>
  <c r="AJ174" i="2" s="1"/>
  <c r="AK174" i="2" s="1"/>
  <c r="K174" i="2"/>
  <c r="N174" i="2" s="1"/>
  <c r="P174" i="2" s="1"/>
  <c r="R174" i="2" s="1"/>
  <c r="S174" i="2" s="1"/>
  <c r="AM174" i="2"/>
  <c r="AU174" i="2" s="1"/>
  <c r="AX174" i="2" s="1"/>
  <c r="AZ174" i="2" s="1"/>
  <c r="BC155" i="2"/>
  <c r="BH155" i="2"/>
  <c r="E229" i="2"/>
  <c r="V217" i="2"/>
  <c r="AD217" i="2" s="1"/>
  <c r="AO217" i="2"/>
  <c r="AW217" i="2" s="1"/>
  <c r="M217" i="2"/>
  <c r="E225" i="2"/>
  <c r="V213" i="2"/>
  <c r="AD213" i="2" s="1"/>
  <c r="M213" i="2"/>
  <c r="AO213" i="2"/>
  <c r="AW213" i="2" s="1"/>
  <c r="C185" i="2"/>
  <c r="K173" i="2"/>
  <c r="N173" i="2" s="1"/>
  <c r="P173" i="2" s="1"/>
  <c r="R173" i="2" s="1"/>
  <c r="S173" i="2" s="1"/>
  <c r="U173" i="2"/>
  <c r="AC173" i="2" s="1"/>
  <c r="AF173" i="2" s="1"/>
  <c r="AH173" i="2" s="1"/>
  <c r="AJ173" i="2" s="1"/>
  <c r="AK173" i="2" s="1"/>
  <c r="AM173" i="2"/>
  <c r="AU173" i="2" s="1"/>
  <c r="AX173" i="2" s="1"/>
  <c r="AZ173" i="2" s="1"/>
  <c r="C194" i="2"/>
  <c r="AM182" i="2"/>
  <c r="AU182" i="2" s="1"/>
  <c r="AX182" i="2" s="1"/>
  <c r="AZ182" i="2" s="1"/>
  <c r="U182" i="2"/>
  <c r="AC182" i="2" s="1"/>
  <c r="AF182" i="2" s="1"/>
  <c r="AH182" i="2" s="1"/>
  <c r="AJ182" i="2" s="1"/>
  <c r="AK182" i="2" s="1"/>
  <c r="K182" i="2"/>
  <c r="N182" i="2" s="1"/>
  <c r="P182" i="2" s="1"/>
  <c r="R182" i="2" s="1"/>
  <c r="S182" i="2" s="1"/>
  <c r="E200" i="2"/>
  <c r="V188" i="2"/>
  <c r="AD188" i="2" s="1"/>
  <c r="AO188" i="2"/>
  <c r="AW188" i="2" s="1"/>
  <c r="M188" i="2"/>
  <c r="BI163" i="2"/>
  <c r="BB163" i="2"/>
  <c r="BI169" i="2"/>
  <c r="BB169" i="2"/>
  <c r="E219" i="2"/>
  <c r="AO207" i="2"/>
  <c r="AW207" i="2" s="1"/>
  <c r="V207" i="2"/>
  <c r="AD207" i="2" s="1"/>
  <c r="M207" i="2"/>
  <c r="BC158" i="2"/>
  <c r="BH158" i="2"/>
  <c r="BI165" i="2"/>
  <c r="BB165" i="2"/>
  <c r="C200" i="2"/>
  <c r="K188" i="2"/>
  <c r="U188" i="2"/>
  <c r="AC188" i="2" s="1"/>
  <c r="AM188" i="2"/>
  <c r="AU188" i="2" s="1"/>
  <c r="AF180" i="2"/>
  <c r="AH180" i="2" s="1"/>
  <c r="AJ180" i="2" s="1"/>
  <c r="AK180" i="2" s="1"/>
  <c r="BI167" i="2"/>
  <c r="BB167" i="2"/>
  <c r="BC172" i="2"/>
  <c r="BH172" i="2"/>
  <c r="BC153" i="2"/>
  <c r="BH153" i="2"/>
  <c r="BI161" i="2"/>
  <c r="BB161" i="2"/>
  <c r="E215" i="2"/>
  <c r="AO203" i="2"/>
  <c r="AW203" i="2" s="1"/>
  <c r="V203" i="2"/>
  <c r="AD203" i="2" s="1"/>
  <c r="M203" i="2"/>
  <c r="BI171" i="2"/>
  <c r="BB171" i="2"/>
  <c r="N180" i="2"/>
  <c r="P180" i="2" s="1"/>
  <c r="R180" i="2" s="1"/>
  <c r="S180" i="2" s="1"/>
  <c r="BI184" i="2"/>
  <c r="BB184" i="2"/>
  <c r="BC156" i="2"/>
  <c r="BH156" i="2"/>
  <c r="E204" i="2"/>
  <c r="V192" i="2"/>
  <c r="AD192" i="2" s="1"/>
  <c r="AO192" i="2"/>
  <c r="AW192" i="2" s="1"/>
  <c r="M192" i="2"/>
  <c r="C191" i="2"/>
  <c r="AM179" i="2"/>
  <c r="AU179" i="2" s="1"/>
  <c r="AX179" i="2" s="1"/>
  <c r="AZ179" i="2" s="1"/>
  <c r="U179" i="2"/>
  <c r="AC179" i="2" s="1"/>
  <c r="AF179" i="2" s="1"/>
  <c r="AH179" i="2" s="1"/>
  <c r="AJ179" i="2" s="1"/>
  <c r="AK179" i="2" s="1"/>
  <c r="K179" i="2"/>
  <c r="N179" i="2" s="1"/>
  <c r="P179" i="2" s="1"/>
  <c r="R179" i="2" s="1"/>
  <c r="S179" i="2" s="1"/>
  <c r="AN211" i="2"/>
  <c r="AV199" i="2"/>
  <c r="E233" i="2"/>
  <c r="V221" i="2"/>
  <c r="AD221" i="2" s="1"/>
  <c r="AO221" i="2"/>
  <c r="AW221" i="2" s="1"/>
  <c r="M221" i="2"/>
  <c r="BC159" i="2"/>
  <c r="BH159" i="2"/>
  <c r="BI164" i="2"/>
  <c r="BB164" i="2"/>
  <c r="BC151" i="2"/>
  <c r="BH151" i="2"/>
  <c r="C193" i="2"/>
  <c r="AM181" i="2"/>
  <c r="AU181" i="2" s="1"/>
  <c r="AX181" i="2" s="1"/>
  <c r="AZ181" i="2" s="1"/>
  <c r="U181" i="2"/>
  <c r="AC181" i="2" s="1"/>
  <c r="AF181" i="2" s="1"/>
  <c r="AH181" i="2" s="1"/>
  <c r="AJ181" i="2" s="1"/>
  <c r="AK181" i="2" s="1"/>
  <c r="K181" i="2"/>
  <c r="N181" i="2" s="1"/>
  <c r="P181" i="2" s="1"/>
  <c r="R181" i="2" s="1"/>
  <c r="S181" i="2" s="1"/>
  <c r="AN232" i="2"/>
  <c r="AV232" i="2" s="1"/>
  <c r="AV220" i="2"/>
  <c r="C220" i="2"/>
  <c r="AM208" i="2"/>
  <c r="AU208" i="2" s="1"/>
  <c r="U208" i="2"/>
  <c r="AC208" i="2" s="1"/>
  <c r="K208" i="2"/>
  <c r="C190" i="2"/>
  <c r="U178" i="2"/>
  <c r="AC178" i="2" s="1"/>
  <c r="AF178" i="2" s="1"/>
  <c r="AH178" i="2" s="1"/>
  <c r="AJ178" i="2" s="1"/>
  <c r="AK178" i="2" s="1"/>
  <c r="K178" i="2"/>
  <c r="N178" i="2" s="1"/>
  <c r="P178" i="2" s="1"/>
  <c r="R178" i="2" s="1"/>
  <c r="S178" i="2" s="1"/>
  <c r="AM178" i="2"/>
  <c r="AU178" i="2" s="1"/>
  <c r="AX178" i="2" s="1"/>
  <c r="AZ178" i="2" s="1"/>
  <c r="E202" i="2"/>
  <c r="M190" i="2"/>
  <c r="V190" i="2"/>
  <c r="AD190" i="2" s="1"/>
  <c r="AO190" i="2"/>
  <c r="AW190" i="2" s="1"/>
  <c r="AN215" i="2"/>
  <c r="AV203" i="2"/>
  <c r="E211" i="2"/>
  <c r="AO199" i="2"/>
  <c r="AW199" i="2" s="1"/>
  <c r="V199" i="2"/>
  <c r="AD199" i="2" s="1"/>
  <c r="M199" i="2"/>
  <c r="C189" i="2"/>
  <c r="U177" i="2"/>
  <c r="AC177" i="2" s="1"/>
  <c r="AF177" i="2" s="1"/>
  <c r="AH177" i="2" s="1"/>
  <c r="AJ177" i="2" s="1"/>
  <c r="AK177" i="2" s="1"/>
  <c r="AM177" i="2"/>
  <c r="AU177" i="2" s="1"/>
  <c r="AX177" i="2" s="1"/>
  <c r="AZ177" i="2" s="1"/>
  <c r="K177" i="2"/>
  <c r="N177" i="2" s="1"/>
  <c r="P177" i="2" s="1"/>
  <c r="R177" i="2" s="1"/>
  <c r="S177" i="2" s="1"/>
  <c r="AF176" i="2"/>
  <c r="AH176" i="2" s="1"/>
  <c r="AJ176" i="2" s="1"/>
  <c r="AK176" i="2" s="1"/>
  <c r="AX180" i="2"/>
  <c r="AZ180" i="2" s="1"/>
  <c r="E206" i="2"/>
  <c r="V194" i="2"/>
  <c r="AD194" i="2" s="1"/>
  <c r="AO194" i="2"/>
  <c r="AW194" i="2" s="1"/>
  <c r="M194" i="2"/>
  <c r="BH157" i="2"/>
  <c r="BC157" i="2"/>
  <c r="T217" i="1"/>
  <c r="AC205" i="1"/>
  <c r="U217" i="1"/>
  <c r="AD205" i="1"/>
  <c r="BC196" i="1"/>
  <c r="BL196" i="1"/>
  <c r="BC164" i="1"/>
  <c r="BL164" i="1"/>
  <c r="BC178" i="1"/>
  <c r="BL178" i="1"/>
  <c r="BM203" i="1"/>
  <c r="BB203" i="1"/>
  <c r="AO214" i="1"/>
  <c r="AW214" i="1" s="1"/>
  <c r="AX214" i="1" s="1"/>
  <c r="AZ214" i="1" s="1"/>
  <c r="AW202" i="1"/>
  <c r="AX202" i="1" s="1"/>
  <c r="AZ202" i="1" s="1"/>
  <c r="BB177" i="1"/>
  <c r="BC183" i="1"/>
  <c r="BL183" i="1"/>
  <c r="AI211" i="1"/>
  <c r="BM211" i="1"/>
  <c r="BC181" i="1"/>
  <c r="BL181" i="1"/>
  <c r="AX194" i="1"/>
  <c r="AZ194" i="1" s="1"/>
  <c r="BM208" i="1"/>
  <c r="BB208" i="1"/>
  <c r="BC182" i="1"/>
  <c r="BL182" i="1"/>
  <c r="BB195" i="1"/>
  <c r="BM195" i="1"/>
  <c r="BM176" i="1"/>
  <c r="BB176" i="1"/>
  <c r="T201" i="1"/>
  <c r="AC189" i="1"/>
  <c r="AJ187" i="1"/>
  <c r="BL187" i="1"/>
  <c r="BS148" i="1"/>
  <c r="BS147" i="1"/>
  <c r="BS142" i="1"/>
  <c r="BS143" i="1"/>
  <c r="BS141" i="1"/>
  <c r="BS145" i="1"/>
  <c r="BS146" i="1"/>
  <c r="BS144" i="1"/>
  <c r="BS140" i="1"/>
  <c r="BS139" i="1"/>
  <c r="BS137" i="1"/>
  <c r="BS138" i="1"/>
  <c r="BC191" i="1"/>
  <c r="BL191" i="1"/>
  <c r="AN201" i="1"/>
  <c r="AV189" i="1"/>
  <c r="AX189" i="1" s="1"/>
  <c r="AZ189" i="1" s="1"/>
  <c r="U202" i="1"/>
  <c r="AD190" i="1"/>
  <c r="AE190" i="1" s="1"/>
  <c r="AG190" i="1" s="1"/>
  <c r="AI190" i="1" s="1"/>
  <c r="AJ190" i="1" s="1"/>
  <c r="AN218" i="1"/>
  <c r="AV206" i="1"/>
  <c r="BC165" i="1"/>
  <c r="BL165" i="1"/>
  <c r="AO219" i="1"/>
  <c r="AW207" i="1"/>
  <c r="AX207" i="1" s="1"/>
  <c r="AZ207" i="1" s="1"/>
  <c r="AN200" i="1"/>
  <c r="AV188" i="1"/>
  <c r="AX188" i="1" s="1"/>
  <c r="AZ188" i="1" s="1"/>
  <c r="AO197" i="1"/>
  <c r="AW185" i="1"/>
  <c r="T212" i="1"/>
  <c r="AC212" i="1" s="1"/>
  <c r="AE212" i="1" s="1"/>
  <c r="AG212" i="1" s="1"/>
  <c r="AI212" i="1" s="1"/>
  <c r="AJ212" i="1" s="1"/>
  <c r="AC200" i="1"/>
  <c r="AE200" i="1" s="1"/>
  <c r="AG200" i="1" s="1"/>
  <c r="AI200" i="1" s="1"/>
  <c r="AJ200" i="1" s="1"/>
  <c r="BM161" i="1"/>
  <c r="BB161" i="1"/>
  <c r="AN198" i="1"/>
  <c r="AV186" i="1"/>
  <c r="BB193" i="1"/>
  <c r="BC162" i="1"/>
  <c r="BL162" i="1"/>
  <c r="BB190" i="1"/>
  <c r="AD198" i="1"/>
  <c r="AE198" i="1" s="1"/>
  <c r="AG198" i="1" s="1"/>
  <c r="AI198" i="1" s="1"/>
  <c r="AJ198" i="1" s="1"/>
  <c r="U210" i="1"/>
  <c r="AD210" i="1" s="1"/>
  <c r="AE210" i="1" s="1"/>
  <c r="AG210" i="1" s="1"/>
  <c r="AI210" i="1" s="1"/>
  <c r="AJ210" i="1" s="1"/>
  <c r="AI199" i="1"/>
  <c r="BM199" i="1"/>
  <c r="BM178" i="1"/>
  <c r="AV173" i="1"/>
  <c r="AX173" i="1" s="1"/>
  <c r="AZ173" i="1" s="1"/>
  <c r="AN185" i="1"/>
  <c r="T197" i="1"/>
  <c r="AC185" i="1"/>
  <c r="AE185" i="1" s="1"/>
  <c r="AG185" i="1" s="1"/>
  <c r="AI185" i="1" s="1"/>
  <c r="AJ185" i="1" s="1"/>
  <c r="U218" i="1"/>
  <c r="AD206" i="1"/>
  <c r="AE206" i="1" s="1"/>
  <c r="AG206" i="1" s="1"/>
  <c r="AI206" i="1" s="1"/>
  <c r="AJ206" i="1" s="1"/>
  <c r="BC149" i="1"/>
  <c r="BL149" i="1"/>
  <c r="U201" i="1"/>
  <c r="AD189" i="1"/>
  <c r="BM215" i="1"/>
  <c r="BB215" i="1"/>
  <c r="AO218" i="1"/>
  <c r="AW206" i="1"/>
  <c r="AV205" i="1"/>
  <c r="AX205" i="1" s="1"/>
  <c r="AZ205" i="1" s="1"/>
  <c r="AN217" i="1"/>
  <c r="AE177" i="1"/>
  <c r="AG177" i="1" s="1"/>
  <c r="AI177" i="1" s="1"/>
  <c r="AJ177" i="1" s="1"/>
  <c r="BM193" i="1" l="1"/>
  <c r="D283" i="3"/>
  <c r="J271" i="3"/>
  <c r="K271" i="3" s="1"/>
  <c r="M271" i="3" s="1"/>
  <c r="O271" i="3" s="1"/>
  <c r="P271" i="3" s="1"/>
  <c r="Q271" i="3" s="1"/>
  <c r="D233" i="3"/>
  <c r="J221" i="3"/>
  <c r="K221" i="3" s="1"/>
  <c r="M221" i="3" s="1"/>
  <c r="O221" i="3" s="1"/>
  <c r="P221" i="3" s="1"/>
  <c r="Q221" i="3" s="1"/>
  <c r="Q310" i="3"/>
  <c r="BB174" i="1"/>
  <c r="BC174" i="1" s="1"/>
  <c r="D255" i="3"/>
  <c r="J243" i="3"/>
  <c r="K243" i="3" s="1"/>
  <c r="M243" i="3" s="1"/>
  <c r="O243" i="3" s="1"/>
  <c r="P243" i="3" s="1"/>
  <c r="Q243" i="3" s="1"/>
  <c r="D275" i="3"/>
  <c r="J263" i="3"/>
  <c r="K263" i="3" s="1"/>
  <c r="M263" i="3" s="1"/>
  <c r="O263" i="3" s="1"/>
  <c r="P263" i="3" s="1"/>
  <c r="Q263" i="3" s="1"/>
  <c r="I230" i="3"/>
  <c r="K230" i="3" s="1"/>
  <c r="M230" i="3" s="1"/>
  <c r="O230" i="3" s="1"/>
  <c r="P230" i="3" s="1"/>
  <c r="Q230" i="3" s="1"/>
  <c r="C242" i="3"/>
  <c r="C257" i="3"/>
  <c r="I245" i="3"/>
  <c r="AF188" i="2"/>
  <c r="AH188" i="2" s="1"/>
  <c r="AJ188" i="2" s="1"/>
  <c r="AK188" i="2" s="1"/>
  <c r="D236" i="3"/>
  <c r="J224" i="3"/>
  <c r="K224" i="3" s="1"/>
  <c r="M224" i="3" s="1"/>
  <c r="O224" i="3" s="1"/>
  <c r="P224" i="3" s="1"/>
  <c r="C304" i="3"/>
  <c r="I304" i="3" s="1"/>
  <c r="I292" i="3"/>
  <c r="D232" i="3"/>
  <c r="J220" i="3"/>
  <c r="K220" i="3" s="1"/>
  <c r="M220" i="3" s="1"/>
  <c r="O220" i="3" s="1"/>
  <c r="P220" i="3" s="1"/>
  <c r="C237" i="3"/>
  <c r="I225" i="3"/>
  <c r="K225" i="3" s="1"/>
  <c r="M225" i="3" s="1"/>
  <c r="O225" i="3" s="1"/>
  <c r="P225" i="3" s="1"/>
  <c r="C229" i="3"/>
  <c r="I217" i="3"/>
  <c r="K217" i="3" s="1"/>
  <c r="M217" i="3" s="1"/>
  <c r="O217" i="3" s="1"/>
  <c r="P217" i="3" s="1"/>
  <c r="R203" i="3"/>
  <c r="S203" i="3" s="1"/>
  <c r="R202" i="3"/>
  <c r="S202" i="3" s="1"/>
  <c r="R201" i="3"/>
  <c r="S201" i="3" s="1"/>
  <c r="R199" i="3"/>
  <c r="S199" i="3" s="1"/>
  <c r="R194" i="3"/>
  <c r="S194" i="3" s="1"/>
  <c r="R200" i="3"/>
  <c r="S200" i="3" s="1"/>
  <c r="R198" i="3"/>
  <c r="S198" i="3" s="1"/>
  <c r="R193" i="3"/>
  <c r="S193" i="3" s="1"/>
  <c r="R197" i="3"/>
  <c r="S197" i="3" s="1"/>
  <c r="R192" i="3"/>
  <c r="S192" i="3" s="1"/>
  <c r="R196" i="3"/>
  <c r="S196" i="3" s="1"/>
  <c r="R195" i="3"/>
  <c r="S195" i="3" s="1"/>
  <c r="D261" i="3"/>
  <c r="J249" i="3"/>
  <c r="D216" i="3"/>
  <c r="J204" i="3"/>
  <c r="K204" i="3" s="1"/>
  <c r="M204" i="3" s="1"/>
  <c r="O204" i="3" s="1"/>
  <c r="P204" i="3" s="1"/>
  <c r="BM190" i="1"/>
  <c r="AX186" i="1"/>
  <c r="AZ186" i="1" s="1"/>
  <c r="BM186" i="1" s="1"/>
  <c r="AO210" i="1"/>
  <c r="AW210" i="1" s="1"/>
  <c r="AW198" i="1"/>
  <c r="AX188" i="2"/>
  <c r="AZ188" i="2" s="1"/>
  <c r="BB188" i="2" s="1"/>
  <c r="AF192" i="2"/>
  <c r="AH192" i="2" s="1"/>
  <c r="AJ192" i="2" s="1"/>
  <c r="AK192" i="2" s="1"/>
  <c r="AC192" i="1"/>
  <c r="AE192" i="1" s="1"/>
  <c r="AG192" i="1" s="1"/>
  <c r="T204" i="1"/>
  <c r="AI180" i="1"/>
  <c r="BM180" i="1"/>
  <c r="BL168" i="1"/>
  <c r="AJ168" i="1"/>
  <c r="C315" i="3"/>
  <c r="I315" i="3" s="1"/>
  <c r="C319" i="3"/>
  <c r="D314" i="3"/>
  <c r="J314" i="3" s="1"/>
  <c r="C311" i="3"/>
  <c r="I311" i="3" s="1"/>
  <c r="BI196" i="2"/>
  <c r="BB196" i="2"/>
  <c r="AO233" i="2"/>
  <c r="AW233" i="2" s="1"/>
  <c r="V233" i="2"/>
  <c r="AD233" i="2" s="1"/>
  <c r="M233" i="2"/>
  <c r="C201" i="2"/>
  <c r="AM189" i="2"/>
  <c r="AU189" i="2" s="1"/>
  <c r="AX189" i="2" s="1"/>
  <c r="AZ189" i="2" s="1"/>
  <c r="U189" i="2"/>
  <c r="AC189" i="2" s="1"/>
  <c r="AF189" i="2" s="1"/>
  <c r="AH189" i="2" s="1"/>
  <c r="AJ189" i="2" s="1"/>
  <c r="AK189" i="2" s="1"/>
  <c r="K189" i="2"/>
  <c r="N189" i="2" s="1"/>
  <c r="P189" i="2" s="1"/>
  <c r="R189" i="2" s="1"/>
  <c r="S189" i="2" s="1"/>
  <c r="E223" i="2"/>
  <c r="AO211" i="2"/>
  <c r="AW211" i="2" s="1"/>
  <c r="V211" i="2"/>
  <c r="AD211" i="2" s="1"/>
  <c r="M211" i="2"/>
  <c r="C205" i="2"/>
  <c r="AM193" i="2"/>
  <c r="AU193" i="2" s="1"/>
  <c r="AX193" i="2" s="1"/>
  <c r="AZ193" i="2" s="1"/>
  <c r="U193" i="2"/>
  <c r="AC193" i="2" s="1"/>
  <c r="AF193" i="2" s="1"/>
  <c r="AH193" i="2" s="1"/>
  <c r="AJ193" i="2" s="1"/>
  <c r="AK193" i="2" s="1"/>
  <c r="K193" i="2"/>
  <c r="N193" i="2" s="1"/>
  <c r="P193" i="2" s="1"/>
  <c r="R193" i="2" s="1"/>
  <c r="S193" i="2" s="1"/>
  <c r="BH161" i="2"/>
  <c r="BC161" i="2"/>
  <c r="C212" i="2"/>
  <c r="AM200" i="2"/>
  <c r="AU200" i="2" s="1"/>
  <c r="U200" i="2"/>
  <c r="AC200" i="2" s="1"/>
  <c r="K200" i="2"/>
  <c r="BC169" i="2"/>
  <c r="BH169" i="2"/>
  <c r="BI173" i="2"/>
  <c r="BB173" i="2"/>
  <c r="N192" i="2"/>
  <c r="P192" i="2" s="1"/>
  <c r="R192" i="2" s="1"/>
  <c r="S192" i="2" s="1"/>
  <c r="BC162" i="2"/>
  <c r="BH162" i="2"/>
  <c r="V198" i="2"/>
  <c r="AD198" i="2" s="1"/>
  <c r="M198" i="2"/>
  <c r="AO198" i="2"/>
  <c r="AW198" i="2" s="1"/>
  <c r="E210" i="2"/>
  <c r="C198" i="2"/>
  <c r="K186" i="2"/>
  <c r="N186" i="2" s="1"/>
  <c r="P186" i="2" s="1"/>
  <c r="R186" i="2" s="1"/>
  <c r="S186" i="2" s="1"/>
  <c r="U186" i="2"/>
  <c r="AC186" i="2" s="1"/>
  <c r="AF186" i="2" s="1"/>
  <c r="AH186" i="2" s="1"/>
  <c r="AJ186" i="2" s="1"/>
  <c r="AK186" i="2" s="1"/>
  <c r="AM186" i="2"/>
  <c r="AU186" i="2" s="1"/>
  <c r="AX186" i="2" s="1"/>
  <c r="AZ186" i="2" s="1"/>
  <c r="E220" i="2"/>
  <c r="AO208" i="2"/>
  <c r="AW208" i="2" s="1"/>
  <c r="AX208" i="2" s="1"/>
  <c r="AZ208" i="2" s="1"/>
  <c r="V208" i="2"/>
  <c r="AD208" i="2" s="1"/>
  <c r="AF208" i="2" s="1"/>
  <c r="AH208" i="2" s="1"/>
  <c r="AJ208" i="2" s="1"/>
  <c r="AK208" i="2" s="1"/>
  <c r="M208" i="2"/>
  <c r="AN231" i="2"/>
  <c r="AV231" i="2" s="1"/>
  <c r="AV219" i="2"/>
  <c r="BI177" i="2"/>
  <c r="BB177" i="2"/>
  <c r="AN227" i="2"/>
  <c r="AV215" i="2"/>
  <c r="C202" i="2"/>
  <c r="AM190" i="2"/>
  <c r="AU190" i="2" s="1"/>
  <c r="AX190" i="2" s="1"/>
  <c r="AZ190" i="2" s="1"/>
  <c r="U190" i="2"/>
  <c r="AC190" i="2" s="1"/>
  <c r="AF190" i="2" s="1"/>
  <c r="AH190" i="2" s="1"/>
  <c r="AJ190" i="2" s="1"/>
  <c r="AK190" i="2" s="1"/>
  <c r="K190" i="2"/>
  <c r="N190" i="2" s="1"/>
  <c r="P190" i="2" s="1"/>
  <c r="R190" i="2" s="1"/>
  <c r="S190" i="2" s="1"/>
  <c r="C232" i="2"/>
  <c r="K220" i="2"/>
  <c r="AM220" i="2"/>
  <c r="AU220" i="2" s="1"/>
  <c r="U220" i="2"/>
  <c r="AC220" i="2" s="1"/>
  <c r="BI179" i="2"/>
  <c r="BB179" i="2"/>
  <c r="BC167" i="2"/>
  <c r="BH167" i="2"/>
  <c r="E231" i="2"/>
  <c r="AO219" i="2"/>
  <c r="AW219" i="2" s="1"/>
  <c r="M219" i="2"/>
  <c r="V219" i="2"/>
  <c r="AD219" i="2" s="1"/>
  <c r="BC163" i="2"/>
  <c r="BH163" i="2"/>
  <c r="BI182" i="2"/>
  <c r="BB182" i="2"/>
  <c r="BI174" i="2"/>
  <c r="BB174" i="2"/>
  <c r="C199" i="2"/>
  <c r="U187" i="2"/>
  <c r="AC187" i="2" s="1"/>
  <c r="AF187" i="2" s="1"/>
  <c r="AH187" i="2" s="1"/>
  <c r="AJ187" i="2" s="1"/>
  <c r="AK187" i="2" s="1"/>
  <c r="K187" i="2"/>
  <c r="N187" i="2" s="1"/>
  <c r="P187" i="2" s="1"/>
  <c r="R187" i="2" s="1"/>
  <c r="S187" i="2" s="1"/>
  <c r="AM187" i="2"/>
  <c r="AU187" i="2" s="1"/>
  <c r="AX187" i="2" s="1"/>
  <c r="AZ187" i="2" s="1"/>
  <c r="AX192" i="2"/>
  <c r="AZ192" i="2" s="1"/>
  <c r="BB176" i="2"/>
  <c r="BI176" i="2"/>
  <c r="BI183" i="2"/>
  <c r="BB183" i="2"/>
  <c r="BC170" i="2"/>
  <c r="BH170" i="2"/>
  <c r="BC165" i="2"/>
  <c r="BH165" i="2"/>
  <c r="C207" i="2"/>
  <c r="AM195" i="2"/>
  <c r="AU195" i="2" s="1"/>
  <c r="AX195" i="2" s="1"/>
  <c r="AZ195" i="2" s="1"/>
  <c r="U195" i="2"/>
  <c r="AC195" i="2" s="1"/>
  <c r="AF195" i="2" s="1"/>
  <c r="AH195" i="2" s="1"/>
  <c r="AJ195" i="2" s="1"/>
  <c r="AK195" i="2" s="1"/>
  <c r="K195" i="2"/>
  <c r="N195" i="2" s="1"/>
  <c r="P195" i="2" s="1"/>
  <c r="R195" i="2" s="1"/>
  <c r="S195" i="2" s="1"/>
  <c r="BC166" i="2"/>
  <c r="BH166" i="2"/>
  <c r="E218" i="2"/>
  <c r="V206" i="2"/>
  <c r="AD206" i="2" s="1"/>
  <c r="M206" i="2"/>
  <c r="AO206" i="2"/>
  <c r="AW206" i="2" s="1"/>
  <c r="V202" i="2"/>
  <c r="AD202" i="2" s="1"/>
  <c r="M202" i="2"/>
  <c r="AO202" i="2"/>
  <c r="AW202" i="2" s="1"/>
  <c r="E214" i="2"/>
  <c r="BC164" i="2"/>
  <c r="BH164" i="2"/>
  <c r="BC171" i="2"/>
  <c r="BH171" i="2"/>
  <c r="BI180" i="2"/>
  <c r="BB180" i="2"/>
  <c r="BI178" i="2"/>
  <c r="BB178" i="2"/>
  <c r="N208" i="2"/>
  <c r="P208" i="2" s="1"/>
  <c r="R208" i="2" s="1"/>
  <c r="S208" i="2" s="1"/>
  <c r="BI181" i="2"/>
  <c r="BB181" i="2"/>
  <c r="AN223" i="2"/>
  <c r="AV211" i="2"/>
  <c r="C203" i="2"/>
  <c r="K191" i="2"/>
  <c r="N191" i="2" s="1"/>
  <c r="P191" i="2" s="1"/>
  <c r="R191" i="2" s="1"/>
  <c r="S191" i="2" s="1"/>
  <c r="AM191" i="2"/>
  <c r="AU191" i="2" s="1"/>
  <c r="AX191" i="2" s="1"/>
  <c r="AZ191" i="2" s="1"/>
  <c r="U191" i="2"/>
  <c r="AC191" i="2" s="1"/>
  <c r="AF191" i="2" s="1"/>
  <c r="AH191" i="2" s="1"/>
  <c r="AJ191" i="2" s="1"/>
  <c r="AK191" i="2" s="1"/>
  <c r="E216" i="2"/>
  <c r="AO204" i="2"/>
  <c r="AW204" i="2" s="1"/>
  <c r="V204" i="2"/>
  <c r="AD204" i="2" s="1"/>
  <c r="M204" i="2"/>
  <c r="BC184" i="2"/>
  <c r="BH184" i="2"/>
  <c r="E227" i="2"/>
  <c r="AO215" i="2"/>
  <c r="AW215" i="2" s="1"/>
  <c r="V215" i="2"/>
  <c r="AD215" i="2" s="1"/>
  <c r="M215" i="2"/>
  <c r="N188" i="2"/>
  <c r="P188" i="2" s="1"/>
  <c r="R188" i="2" s="1"/>
  <c r="S188" i="2" s="1"/>
  <c r="E212" i="2"/>
  <c r="AO200" i="2"/>
  <c r="AW200" i="2" s="1"/>
  <c r="V200" i="2"/>
  <c r="AD200" i="2" s="1"/>
  <c r="M200" i="2"/>
  <c r="C206" i="2"/>
  <c r="K194" i="2"/>
  <c r="N194" i="2" s="1"/>
  <c r="P194" i="2" s="1"/>
  <c r="R194" i="2" s="1"/>
  <c r="S194" i="2" s="1"/>
  <c r="U194" i="2"/>
  <c r="AC194" i="2" s="1"/>
  <c r="AF194" i="2" s="1"/>
  <c r="AH194" i="2" s="1"/>
  <c r="AJ194" i="2" s="1"/>
  <c r="AK194" i="2" s="1"/>
  <c r="AM194" i="2"/>
  <c r="AU194" i="2" s="1"/>
  <c r="AX194" i="2" s="1"/>
  <c r="AZ194" i="2" s="1"/>
  <c r="C197" i="2"/>
  <c r="AM185" i="2"/>
  <c r="AU185" i="2" s="1"/>
  <c r="AX185" i="2" s="1"/>
  <c r="AZ185" i="2" s="1"/>
  <c r="U185" i="2"/>
  <c r="AC185" i="2" s="1"/>
  <c r="AF185" i="2" s="1"/>
  <c r="AH185" i="2" s="1"/>
  <c r="AJ185" i="2" s="1"/>
  <c r="AK185" i="2" s="1"/>
  <c r="K185" i="2"/>
  <c r="N185" i="2" s="1"/>
  <c r="P185" i="2" s="1"/>
  <c r="R185" i="2" s="1"/>
  <c r="S185" i="2" s="1"/>
  <c r="E237" i="2"/>
  <c r="AO225" i="2"/>
  <c r="AW225" i="2" s="1"/>
  <c r="V225" i="2"/>
  <c r="AD225" i="2" s="1"/>
  <c r="M225" i="2"/>
  <c r="E241" i="2"/>
  <c r="V229" i="2"/>
  <c r="AD229" i="2" s="1"/>
  <c r="AO229" i="2"/>
  <c r="AW229" i="2" s="1"/>
  <c r="M229" i="2"/>
  <c r="BI175" i="2"/>
  <c r="BB175" i="2"/>
  <c r="BH262" i="2"/>
  <c r="BI262" i="2" s="1"/>
  <c r="C216" i="2"/>
  <c r="AM204" i="2"/>
  <c r="AU204" i="2" s="1"/>
  <c r="U204" i="2"/>
  <c r="AC204" i="2" s="1"/>
  <c r="K204" i="2"/>
  <c r="BP148" i="2"/>
  <c r="BP147" i="2"/>
  <c r="BP143" i="2"/>
  <c r="BP138" i="2"/>
  <c r="BP142" i="2"/>
  <c r="BP139" i="2"/>
  <c r="BP141" i="2"/>
  <c r="BP145" i="2"/>
  <c r="BP137" i="2"/>
  <c r="BP140" i="2"/>
  <c r="BP144" i="2"/>
  <c r="BP146" i="2"/>
  <c r="BC190" i="1"/>
  <c r="BL190" i="1"/>
  <c r="BM188" i="1"/>
  <c r="BB188" i="1"/>
  <c r="BB189" i="1"/>
  <c r="BC177" i="1"/>
  <c r="BL177" i="1"/>
  <c r="AN212" i="1"/>
  <c r="AV212" i="1" s="1"/>
  <c r="AX212" i="1" s="1"/>
  <c r="AZ212" i="1" s="1"/>
  <c r="AV200" i="1"/>
  <c r="AX200" i="1" s="1"/>
  <c r="AZ200" i="1" s="1"/>
  <c r="AV201" i="1"/>
  <c r="AX201" i="1" s="1"/>
  <c r="AZ201" i="1" s="1"/>
  <c r="AN213" i="1"/>
  <c r="AV213" i="1" s="1"/>
  <c r="AX213" i="1" s="1"/>
  <c r="AZ213" i="1" s="1"/>
  <c r="BM173" i="1"/>
  <c r="BB173" i="1"/>
  <c r="BC161" i="1"/>
  <c r="BL161" i="1"/>
  <c r="BS166" i="1" s="1"/>
  <c r="BS160" i="1"/>
  <c r="BS159" i="1"/>
  <c r="BS158" i="1"/>
  <c r="BS153" i="1"/>
  <c r="BS150" i="1"/>
  <c r="BS157" i="1"/>
  <c r="BS154" i="1"/>
  <c r="BS151" i="1"/>
  <c r="BS149" i="1"/>
  <c r="BS156" i="1"/>
  <c r="BS152" i="1"/>
  <c r="AO209" i="1"/>
  <c r="AW209" i="1" s="1"/>
  <c r="AW197" i="1"/>
  <c r="U214" i="1"/>
  <c r="AD214" i="1" s="1"/>
  <c r="AE214" i="1" s="1"/>
  <c r="AG214" i="1" s="1"/>
  <c r="AI214" i="1" s="1"/>
  <c r="AJ214" i="1" s="1"/>
  <c r="AD202" i="1"/>
  <c r="AE202" i="1" s="1"/>
  <c r="AG202" i="1" s="1"/>
  <c r="AI202" i="1" s="1"/>
  <c r="AJ202" i="1" s="1"/>
  <c r="T213" i="1"/>
  <c r="AC213" i="1" s="1"/>
  <c r="AC201" i="1"/>
  <c r="BC195" i="1"/>
  <c r="BL195" i="1"/>
  <c r="BC203" i="1"/>
  <c r="BL203" i="1"/>
  <c r="BS155" i="1"/>
  <c r="BB205" i="1"/>
  <c r="T209" i="1"/>
  <c r="AC209" i="1" s="1"/>
  <c r="AE209" i="1" s="1"/>
  <c r="AG209" i="1" s="1"/>
  <c r="AI209" i="1" s="1"/>
  <c r="AJ209" i="1" s="1"/>
  <c r="AC197" i="1"/>
  <c r="AE197" i="1" s="1"/>
  <c r="AG197" i="1" s="1"/>
  <c r="AI197" i="1" s="1"/>
  <c r="AJ197" i="1" s="1"/>
  <c r="AX206" i="1"/>
  <c r="AZ206" i="1" s="1"/>
  <c r="BC176" i="1"/>
  <c r="BL176" i="1"/>
  <c r="BM194" i="1"/>
  <c r="BB194" i="1"/>
  <c r="AN197" i="1"/>
  <c r="AV185" i="1"/>
  <c r="AX185" i="1" s="1"/>
  <c r="AZ185" i="1" s="1"/>
  <c r="AJ199" i="1"/>
  <c r="BL199" i="1"/>
  <c r="BC193" i="1"/>
  <c r="BL193" i="1"/>
  <c r="AN210" i="1"/>
  <c r="AV210" i="1" s="1"/>
  <c r="AV198" i="1"/>
  <c r="AX198" i="1" s="1"/>
  <c r="AZ198" i="1" s="1"/>
  <c r="AJ211" i="1"/>
  <c r="BL211" i="1"/>
  <c r="BM177" i="1"/>
  <c r="BB202" i="1"/>
  <c r="BM202" i="1"/>
  <c r="BC215" i="1"/>
  <c r="BL215" i="1"/>
  <c r="AD201" i="1"/>
  <c r="U213" i="1"/>
  <c r="AD213" i="1" s="1"/>
  <c r="BM207" i="1"/>
  <c r="BB207" i="1"/>
  <c r="BL174" i="1"/>
  <c r="AE189" i="1"/>
  <c r="AG189" i="1" s="1"/>
  <c r="AI189" i="1" s="1"/>
  <c r="AJ189" i="1" s="1"/>
  <c r="BC208" i="1"/>
  <c r="BL208" i="1"/>
  <c r="BB214" i="1"/>
  <c r="AE205" i="1"/>
  <c r="AG205" i="1" s="1"/>
  <c r="AI205" i="1" s="1"/>
  <c r="AJ205" i="1" s="1"/>
  <c r="BB186" i="1" l="1"/>
  <c r="D295" i="3"/>
  <c r="J283" i="3"/>
  <c r="K283" i="3" s="1"/>
  <c r="M283" i="3" s="1"/>
  <c r="O283" i="3" s="1"/>
  <c r="P283" i="3" s="1"/>
  <c r="Q283" i="3" s="1"/>
  <c r="BM205" i="1"/>
  <c r="C269" i="3"/>
  <c r="I257" i="3"/>
  <c r="D287" i="3"/>
  <c r="J275" i="3"/>
  <c r="K275" i="3" s="1"/>
  <c r="M275" i="3" s="1"/>
  <c r="O275" i="3" s="1"/>
  <c r="P275" i="3" s="1"/>
  <c r="Q275" i="3" s="1"/>
  <c r="I242" i="3"/>
  <c r="K242" i="3" s="1"/>
  <c r="M242" i="3" s="1"/>
  <c r="O242" i="3" s="1"/>
  <c r="P242" i="3" s="1"/>
  <c r="Q242" i="3" s="1"/>
  <c r="C254" i="3"/>
  <c r="D6" i="5"/>
  <c r="D267" i="3"/>
  <c r="J255" i="3"/>
  <c r="K255" i="3" s="1"/>
  <c r="M255" i="3" s="1"/>
  <c r="O255" i="3" s="1"/>
  <c r="P255" i="3" s="1"/>
  <c r="Q255" i="3" s="1"/>
  <c r="D245" i="3"/>
  <c r="J233" i="3"/>
  <c r="K233" i="3" s="1"/>
  <c r="M233" i="3" s="1"/>
  <c r="O233" i="3" s="1"/>
  <c r="P233" i="3" s="1"/>
  <c r="Q233" i="3" s="1"/>
  <c r="Q220" i="3"/>
  <c r="D244" i="3"/>
  <c r="J232" i="3"/>
  <c r="K232" i="3" s="1"/>
  <c r="M232" i="3" s="1"/>
  <c r="O232" i="3" s="1"/>
  <c r="P232" i="3" s="1"/>
  <c r="Q224" i="3"/>
  <c r="R215" i="3"/>
  <c r="S215" i="3" s="1"/>
  <c r="R213" i="3"/>
  <c r="S213" i="3" s="1"/>
  <c r="R214" i="3"/>
  <c r="S214" i="3" s="1"/>
  <c r="R211" i="3"/>
  <c r="S211" i="3" s="1"/>
  <c r="R206" i="3"/>
  <c r="S206" i="3" s="1"/>
  <c r="R204" i="3"/>
  <c r="S204" i="3" s="1"/>
  <c r="R209" i="3"/>
  <c r="S209" i="3" s="1"/>
  <c r="R205" i="3"/>
  <c r="S205" i="3" s="1"/>
  <c r="R207" i="3"/>
  <c r="S207" i="3" s="1"/>
  <c r="R210" i="3"/>
  <c r="S210" i="3" s="1"/>
  <c r="R212" i="3"/>
  <c r="S212" i="3" s="1"/>
  <c r="R208" i="3"/>
  <c r="S208" i="3" s="1"/>
  <c r="Q217" i="3"/>
  <c r="Q225" i="3"/>
  <c r="D248" i="3"/>
  <c r="J236" i="3"/>
  <c r="K236" i="3" s="1"/>
  <c r="M236" i="3" s="1"/>
  <c r="O236" i="3" s="1"/>
  <c r="P236" i="3" s="1"/>
  <c r="D228" i="3"/>
  <c r="J216" i="3"/>
  <c r="K216" i="3" s="1"/>
  <c r="M216" i="3" s="1"/>
  <c r="O216" i="3" s="1"/>
  <c r="P216" i="3" s="1"/>
  <c r="J261" i="3"/>
  <c r="D273" i="3"/>
  <c r="C241" i="3"/>
  <c r="I229" i="3"/>
  <c r="K229" i="3" s="1"/>
  <c r="M229" i="3" s="1"/>
  <c r="O229" i="3" s="1"/>
  <c r="P229" i="3" s="1"/>
  <c r="C249" i="3"/>
  <c r="I237" i="3"/>
  <c r="K237" i="3" s="1"/>
  <c r="M237" i="3" s="1"/>
  <c r="O237" i="3" s="1"/>
  <c r="P237" i="3" s="1"/>
  <c r="AX210" i="1"/>
  <c r="AZ210" i="1" s="1"/>
  <c r="AF204" i="2"/>
  <c r="AH204" i="2" s="1"/>
  <c r="AJ204" i="2" s="1"/>
  <c r="AK204" i="2" s="1"/>
  <c r="BL180" i="1"/>
  <c r="AJ180" i="1"/>
  <c r="T216" i="1"/>
  <c r="AC204" i="1"/>
  <c r="AE204" i="1" s="1"/>
  <c r="AG204" i="1" s="1"/>
  <c r="BI188" i="2"/>
  <c r="AF200" i="2"/>
  <c r="AH200" i="2" s="1"/>
  <c r="AJ200" i="2" s="1"/>
  <c r="AK200" i="2" s="1"/>
  <c r="AX204" i="2"/>
  <c r="AZ204" i="2" s="1"/>
  <c r="BB204" i="2" s="1"/>
  <c r="AI192" i="1"/>
  <c r="BM192" i="1"/>
  <c r="D318" i="3"/>
  <c r="D322" i="3"/>
  <c r="BC175" i="2"/>
  <c r="BH175" i="2"/>
  <c r="BH181" i="2"/>
  <c r="BC181" i="2"/>
  <c r="BI195" i="2"/>
  <c r="BB195" i="2"/>
  <c r="BC178" i="2"/>
  <c r="BH178" i="2"/>
  <c r="E226" i="2"/>
  <c r="AO214" i="2"/>
  <c r="AW214" i="2" s="1"/>
  <c r="M214" i="2"/>
  <c r="V214" i="2"/>
  <c r="AD214" i="2" s="1"/>
  <c r="BC183" i="2"/>
  <c r="BH183" i="2"/>
  <c r="BI192" i="2"/>
  <c r="BB192" i="2"/>
  <c r="AM199" i="2"/>
  <c r="AU199" i="2" s="1"/>
  <c r="AX199" i="2" s="1"/>
  <c r="AZ199" i="2" s="1"/>
  <c r="U199" i="2"/>
  <c r="AC199" i="2" s="1"/>
  <c r="AF199" i="2" s="1"/>
  <c r="AH199" i="2" s="1"/>
  <c r="AJ199" i="2" s="1"/>
  <c r="AK199" i="2" s="1"/>
  <c r="K199" i="2"/>
  <c r="N199" i="2" s="1"/>
  <c r="P199" i="2" s="1"/>
  <c r="R199" i="2" s="1"/>
  <c r="S199" i="2" s="1"/>
  <c r="C211" i="2"/>
  <c r="BI186" i="2"/>
  <c r="BB186" i="2"/>
  <c r="BC188" i="2"/>
  <c r="BH188" i="2"/>
  <c r="N200" i="2"/>
  <c r="P200" i="2" s="1"/>
  <c r="R200" i="2" s="1"/>
  <c r="S200" i="2" s="1"/>
  <c r="C217" i="2"/>
  <c r="AM205" i="2"/>
  <c r="AU205" i="2" s="1"/>
  <c r="AX205" i="2" s="1"/>
  <c r="AZ205" i="2" s="1"/>
  <c r="U205" i="2"/>
  <c r="AC205" i="2" s="1"/>
  <c r="AF205" i="2" s="1"/>
  <c r="AH205" i="2" s="1"/>
  <c r="AJ205" i="2" s="1"/>
  <c r="AK205" i="2" s="1"/>
  <c r="K205" i="2"/>
  <c r="N205" i="2" s="1"/>
  <c r="P205" i="2" s="1"/>
  <c r="R205" i="2" s="1"/>
  <c r="S205" i="2" s="1"/>
  <c r="BI189" i="2"/>
  <c r="BB189" i="2"/>
  <c r="BI185" i="2"/>
  <c r="BB185" i="2"/>
  <c r="BI187" i="2"/>
  <c r="BB187" i="2"/>
  <c r="BC174" i="2"/>
  <c r="BH174" i="2"/>
  <c r="E235" i="2"/>
  <c r="V223" i="2"/>
  <c r="AD223" i="2" s="1"/>
  <c r="M223" i="2"/>
  <c r="AO223" i="2"/>
  <c r="AW223" i="2" s="1"/>
  <c r="C213" i="2"/>
  <c r="AM201" i="2"/>
  <c r="AU201" i="2" s="1"/>
  <c r="AX201" i="2" s="1"/>
  <c r="AZ201" i="2" s="1"/>
  <c r="U201" i="2"/>
  <c r="AC201" i="2" s="1"/>
  <c r="AF201" i="2" s="1"/>
  <c r="AH201" i="2" s="1"/>
  <c r="AJ201" i="2" s="1"/>
  <c r="AK201" i="2" s="1"/>
  <c r="K201" i="2"/>
  <c r="N201" i="2" s="1"/>
  <c r="P201" i="2" s="1"/>
  <c r="R201" i="2" s="1"/>
  <c r="S201" i="2" s="1"/>
  <c r="C209" i="2"/>
  <c r="AM197" i="2"/>
  <c r="AU197" i="2" s="1"/>
  <c r="AX197" i="2" s="1"/>
  <c r="AZ197" i="2" s="1"/>
  <c r="U197" i="2"/>
  <c r="AC197" i="2" s="1"/>
  <c r="AF197" i="2" s="1"/>
  <c r="AH197" i="2" s="1"/>
  <c r="AJ197" i="2" s="1"/>
  <c r="AK197" i="2" s="1"/>
  <c r="K197" i="2"/>
  <c r="N197" i="2" s="1"/>
  <c r="P197" i="2" s="1"/>
  <c r="R197" i="2" s="1"/>
  <c r="S197" i="2" s="1"/>
  <c r="C218" i="2"/>
  <c r="AM206" i="2"/>
  <c r="AU206" i="2" s="1"/>
  <c r="AX206" i="2" s="1"/>
  <c r="AZ206" i="2" s="1"/>
  <c r="U206" i="2"/>
  <c r="AC206" i="2" s="1"/>
  <c r="AF206" i="2" s="1"/>
  <c r="AH206" i="2" s="1"/>
  <c r="AJ206" i="2" s="1"/>
  <c r="AK206" i="2" s="1"/>
  <c r="K206" i="2"/>
  <c r="N206" i="2" s="1"/>
  <c r="P206" i="2" s="1"/>
  <c r="R206" i="2" s="1"/>
  <c r="S206" i="2" s="1"/>
  <c r="BC180" i="2"/>
  <c r="BH180" i="2"/>
  <c r="AM207" i="2"/>
  <c r="AU207" i="2" s="1"/>
  <c r="AX207" i="2" s="1"/>
  <c r="AZ207" i="2" s="1"/>
  <c r="U207" i="2"/>
  <c r="AC207" i="2" s="1"/>
  <c r="AF207" i="2" s="1"/>
  <c r="AH207" i="2" s="1"/>
  <c r="AJ207" i="2" s="1"/>
  <c r="AK207" i="2" s="1"/>
  <c r="K207" i="2"/>
  <c r="N207" i="2" s="1"/>
  <c r="P207" i="2" s="1"/>
  <c r="R207" i="2" s="1"/>
  <c r="S207" i="2" s="1"/>
  <c r="C219" i="2"/>
  <c r="E243" i="2"/>
  <c r="V231" i="2"/>
  <c r="AD231" i="2" s="1"/>
  <c r="AO231" i="2"/>
  <c r="AW231" i="2" s="1"/>
  <c r="M231" i="2"/>
  <c r="BC179" i="2"/>
  <c r="BH179" i="2"/>
  <c r="BI190" i="2"/>
  <c r="BB190" i="2"/>
  <c r="BC177" i="2"/>
  <c r="BH177" i="2"/>
  <c r="AX200" i="2"/>
  <c r="AZ200" i="2" s="1"/>
  <c r="BH263" i="2"/>
  <c r="BI263" i="2" s="1"/>
  <c r="BC196" i="2"/>
  <c r="BH196" i="2"/>
  <c r="AO216" i="2"/>
  <c r="AW216" i="2" s="1"/>
  <c r="V216" i="2"/>
  <c r="AD216" i="2" s="1"/>
  <c r="E228" i="2"/>
  <c r="M216" i="2"/>
  <c r="AM203" i="2"/>
  <c r="AU203" i="2" s="1"/>
  <c r="AX203" i="2" s="1"/>
  <c r="AZ203" i="2" s="1"/>
  <c r="U203" i="2"/>
  <c r="AC203" i="2" s="1"/>
  <c r="AF203" i="2" s="1"/>
  <c r="AH203" i="2" s="1"/>
  <c r="AJ203" i="2" s="1"/>
  <c r="AK203" i="2" s="1"/>
  <c r="K203" i="2"/>
  <c r="N203" i="2" s="1"/>
  <c r="P203" i="2" s="1"/>
  <c r="R203" i="2" s="1"/>
  <c r="S203" i="2" s="1"/>
  <c r="C215" i="2"/>
  <c r="AN239" i="2"/>
  <c r="AV239" i="2" s="1"/>
  <c r="AV227" i="2"/>
  <c r="BI208" i="2"/>
  <c r="BB208" i="2"/>
  <c r="C228" i="2"/>
  <c r="AM216" i="2"/>
  <c r="AU216" i="2" s="1"/>
  <c r="U216" i="2"/>
  <c r="AC216" i="2" s="1"/>
  <c r="K216" i="2"/>
  <c r="N216" i="2" s="1"/>
  <c r="P216" i="2" s="1"/>
  <c r="R216" i="2" s="1"/>
  <c r="S216" i="2" s="1"/>
  <c r="AO237" i="2"/>
  <c r="AW237" i="2" s="1"/>
  <c r="V237" i="2"/>
  <c r="AD237" i="2" s="1"/>
  <c r="M237" i="2"/>
  <c r="AO212" i="2"/>
  <c r="AW212" i="2" s="1"/>
  <c r="V212" i="2"/>
  <c r="AD212" i="2" s="1"/>
  <c r="E224" i="2"/>
  <c r="M212" i="2"/>
  <c r="N204" i="2"/>
  <c r="P204" i="2" s="1"/>
  <c r="R204" i="2" s="1"/>
  <c r="S204" i="2" s="1"/>
  <c r="BP160" i="2"/>
  <c r="BP159" i="2"/>
  <c r="BP151" i="2"/>
  <c r="BP152" i="2"/>
  <c r="BP154" i="2"/>
  <c r="BP150" i="2"/>
  <c r="BP149" i="2"/>
  <c r="BP153" i="2"/>
  <c r="BP157" i="2"/>
  <c r="BP155" i="2"/>
  <c r="BP156" i="2"/>
  <c r="BP158" i="2"/>
  <c r="BI194" i="2"/>
  <c r="BB194" i="2"/>
  <c r="E239" i="2"/>
  <c r="V227" i="2"/>
  <c r="AD227" i="2" s="1"/>
  <c r="M227" i="2"/>
  <c r="AO227" i="2"/>
  <c r="AW227" i="2" s="1"/>
  <c r="BI191" i="2"/>
  <c r="BB191" i="2"/>
  <c r="AN235" i="2"/>
  <c r="AV235" i="2" s="1"/>
  <c r="AV223" i="2"/>
  <c r="E230" i="2"/>
  <c r="V218" i="2"/>
  <c r="AD218" i="2" s="1"/>
  <c r="AO218" i="2"/>
  <c r="AW218" i="2" s="1"/>
  <c r="M218" i="2"/>
  <c r="BC176" i="2"/>
  <c r="BH176" i="2"/>
  <c r="BC182" i="2"/>
  <c r="BH182" i="2"/>
  <c r="C244" i="2"/>
  <c r="AM232" i="2"/>
  <c r="AU232" i="2" s="1"/>
  <c r="U232" i="2"/>
  <c r="AC232" i="2" s="1"/>
  <c r="K232" i="2"/>
  <c r="C214" i="2"/>
  <c r="AM202" i="2"/>
  <c r="AU202" i="2" s="1"/>
  <c r="AX202" i="2" s="1"/>
  <c r="AZ202" i="2" s="1"/>
  <c r="U202" i="2"/>
  <c r="AC202" i="2" s="1"/>
  <c r="AF202" i="2" s="1"/>
  <c r="AH202" i="2" s="1"/>
  <c r="AJ202" i="2" s="1"/>
  <c r="AK202" i="2" s="1"/>
  <c r="K202" i="2"/>
  <c r="N202" i="2" s="1"/>
  <c r="P202" i="2" s="1"/>
  <c r="R202" i="2" s="1"/>
  <c r="S202" i="2" s="1"/>
  <c r="AO220" i="2"/>
  <c r="AW220" i="2" s="1"/>
  <c r="AX220" i="2" s="1"/>
  <c r="AZ220" i="2" s="1"/>
  <c r="M220" i="2"/>
  <c r="N220" i="2" s="1"/>
  <c r="P220" i="2" s="1"/>
  <c r="R220" i="2" s="1"/>
  <c r="S220" i="2" s="1"/>
  <c r="E232" i="2"/>
  <c r="V220" i="2"/>
  <c r="AD220" i="2" s="1"/>
  <c r="AF220" i="2" s="1"/>
  <c r="AH220" i="2" s="1"/>
  <c r="AJ220" i="2" s="1"/>
  <c r="AK220" i="2" s="1"/>
  <c r="C210" i="2"/>
  <c r="AM198" i="2"/>
  <c r="AU198" i="2" s="1"/>
  <c r="AX198" i="2" s="1"/>
  <c r="AZ198" i="2" s="1"/>
  <c r="U198" i="2"/>
  <c r="AC198" i="2" s="1"/>
  <c r="AF198" i="2" s="1"/>
  <c r="AH198" i="2" s="1"/>
  <c r="AJ198" i="2" s="1"/>
  <c r="AK198" i="2" s="1"/>
  <c r="K198" i="2"/>
  <c r="N198" i="2" s="1"/>
  <c r="P198" i="2" s="1"/>
  <c r="R198" i="2" s="1"/>
  <c r="S198" i="2" s="1"/>
  <c r="AO210" i="2"/>
  <c r="AW210" i="2" s="1"/>
  <c r="M210" i="2"/>
  <c r="V210" i="2"/>
  <c r="AD210" i="2" s="1"/>
  <c r="E222" i="2"/>
  <c r="BC173" i="2"/>
  <c r="BH173" i="2"/>
  <c r="C224" i="2"/>
  <c r="AM212" i="2"/>
  <c r="AU212" i="2" s="1"/>
  <c r="U212" i="2"/>
  <c r="AC212" i="2" s="1"/>
  <c r="K212" i="2"/>
  <c r="N212" i="2" s="1"/>
  <c r="P212" i="2" s="1"/>
  <c r="R212" i="2" s="1"/>
  <c r="S212" i="2" s="1"/>
  <c r="BI193" i="2"/>
  <c r="BB193" i="2"/>
  <c r="BC189" i="1"/>
  <c r="BL189" i="1"/>
  <c r="BC202" i="1"/>
  <c r="BL202" i="1"/>
  <c r="BC173" i="1"/>
  <c r="BL173" i="1"/>
  <c r="BC188" i="1"/>
  <c r="BL188" i="1"/>
  <c r="BM185" i="1"/>
  <c r="BB185" i="1"/>
  <c r="BL194" i="1"/>
  <c r="BC194" i="1"/>
  <c r="BM212" i="1"/>
  <c r="BB212" i="1"/>
  <c r="BM189" i="1"/>
  <c r="BL186" i="1"/>
  <c r="BC186" i="1"/>
  <c r="BC214" i="1"/>
  <c r="BL214" i="1"/>
  <c r="AV197" i="1"/>
  <c r="AX197" i="1" s="1"/>
  <c r="AZ197" i="1" s="1"/>
  <c r="AN209" i="1"/>
  <c r="AV209" i="1" s="1"/>
  <c r="AX209" i="1" s="1"/>
  <c r="AZ209" i="1" s="1"/>
  <c r="BM206" i="1"/>
  <c r="BB206" i="1"/>
  <c r="BL205" i="1"/>
  <c r="BC205" i="1"/>
  <c r="BB213" i="1"/>
  <c r="BM214" i="1"/>
  <c r="BM198" i="1"/>
  <c r="BB198" i="1"/>
  <c r="AE201" i="1"/>
  <c r="AG201" i="1" s="1"/>
  <c r="AI201" i="1" s="1"/>
  <c r="AJ201" i="1" s="1"/>
  <c r="BB201" i="1"/>
  <c r="BC207" i="1"/>
  <c r="BL207" i="1"/>
  <c r="BM210" i="1"/>
  <c r="BB210" i="1"/>
  <c r="AE213" i="1"/>
  <c r="AG213" i="1" s="1"/>
  <c r="AI213" i="1" s="1"/>
  <c r="AJ213" i="1" s="1"/>
  <c r="BS172" i="1"/>
  <c r="BS171" i="1"/>
  <c r="BS170" i="1"/>
  <c r="BS165" i="1"/>
  <c r="BS168" i="1"/>
  <c r="BS163" i="1"/>
  <c r="BS164" i="1"/>
  <c r="BS162" i="1"/>
  <c r="BS161" i="1"/>
  <c r="BS169" i="1"/>
  <c r="BS167" i="1"/>
  <c r="BM200" i="1"/>
  <c r="BB200" i="1"/>
  <c r="D307" i="3" l="1"/>
  <c r="J307" i="3" s="1"/>
  <c r="K307" i="3" s="1"/>
  <c r="M307" i="3" s="1"/>
  <c r="O307" i="3" s="1"/>
  <c r="P307" i="3" s="1"/>
  <c r="J295" i="3"/>
  <c r="K295" i="3" s="1"/>
  <c r="M295" i="3" s="1"/>
  <c r="O295" i="3" s="1"/>
  <c r="P295" i="3" s="1"/>
  <c r="Q295" i="3" s="1"/>
  <c r="D279" i="3"/>
  <c r="J267" i="3"/>
  <c r="K267" i="3" s="1"/>
  <c r="M267" i="3" s="1"/>
  <c r="O267" i="3" s="1"/>
  <c r="P267" i="3" s="1"/>
  <c r="Q267" i="3" s="1"/>
  <c r="C281" i="3"/>
  <c r="I269" i="3"/>
  <c r="D9" i="5"/>
  <c r="J245" i="3"/>
  <c r="K245" i="3" s="1"/>
  <c r="M245" i="3" s="1"/>
  <c r="O245" i="3" s="1"/>
  <c r="P245" i="3" s="1"/>
  <c r="Q245" i="3" s="1"/>
  <c r="D257" i="3"/>
  <c r="D299" i="3"/>
  <c r="J299" i="3" s="1"/>
  <c r="K299" i="3" s="1"/>
  <c r="M299" i="3" s="1"/>
  <c r="O299" i="3" s="1"/>
  <c r="P299" i="3" s="1"/>
  <c r="J287" i="3"/>
  <c r="K287" i="3" s="1"/>
  <c r="M287" i="3" s="1"/>
  <c r="O287" i="3" s="1"/>
  <c r="P287" i="3" s="1"/>
  <c r="Q287" i="3" s="1"/>
  <c r="C266" i="3"/>
  <c r="I254" i="3"/>
  <c r="K254" i="3" s="1"/>
  <c r="M254" i="3" s="1"/>
  <c r="O254" i="3" s="1"/>
  <c r="P254" i="3" s="1"/>
  <c r="Q254" i="3" s="1"/>
  <c r="Q216" i="3"/>
  <c r="R227" i="3"/>
  <c r="S227" i="3" s="1"/>
  <c r="R225" i="3"/>
  <c r="S225" i="3" s="1"/>
  <c r="R226" i="3"/>
  <c r="S226" i="3" s="1"/>
  <c r="R218" i="3"/>
  <c r="S218" i="3" s="1"/>
  <c r="R222" i="3"/>
  <c r="S222" i="3" s="1"/>
  <c r="R217" i="3"/>
  <c r="S217" i="3" s="1"/>
  <c r="R220" i="3"/>
  <c r="S220" i="3" s="1"/>
  <c r="R221" i="3"/>
  <c r="S221" i="3" s="1"/>
  <c r="R223" i="3"/>
  <c r="S223" i="3" s="1"/>
  <c r="R224" i="3"/>
  <c r="S224" i="3" s="1"/>
  <c r="R219" i="3"/>
  <c r="S219" i="3" s="1"/>
  <c r="R216" i="3"/>
  <c r="S216" i="3" s="1"/>
  <c r="Q232" i="3"/>
  <c r="I241" i="3"/>
  <c r="K241" i="3" s="1"/>
  <c r="M241" i="3" s="1"/>
  <c r="O241" i="3" s="1"/>
  <c r="P241" i="3" s="1"/>
  <c r="C253" i="3"/>
  <c r="D240" i="3"/>
  <c r="J228" i="3"/>
  <c r="K228" i="3" s="1"/>
  <c r="M228" i="3" s="1"/>
  <c r="O228" i="3" s="1"/>
  <c r="P228" i="3" s="1"/>
  <c r="D256" i="3"/>
  <c r="J244" i="3"/>
  <c r="K244" i="3" s="1"/>
  <c r="M244" i="3" s="1"/>
  <c r="O244" i="3" s="1"/>
  <c r="P244" i="3" s="1"/>
  <c r="Q229" i="3"/>
  <c r="Q237" i="3"/>
  <c r="D285" i="3"/>
  <c r="J273" i="3"/>
  <c r="Q236" i="3"/>
  <c r="C261" i="3"/>
  <c r="I249" i="3"/>
  <c r="K249" i="3" s="1"/>
  <c r="M249" i="3" s="1"/>
  <c r="O249" i="3" s="1"/>
  <c r="P249" i="3" s="1"/>
  <c r="D260" i="3"/>
  <c r="J248" i="3"/>
  <c r="K248" i="3" s="1"/>
  <c r="M248" i="3" s="1"/>
  <c r="O248" i="3" s="1"/>
  <c r="P248" i="3" s="1"/>
  <c r="BM204" i="1"/>
  <c r="AI204" i="1"/>
  <c r="AJ192" i="1"/>
  <c r="BL192" i="1"/>
  <c r="D313" i="3"/>
  <c r="J313" i="3" s="1"/>
  <c r="BI220" i="2"/>
  <c r="BB220" i="2"/>
  <c r="BC208" i="2"/>
  <c r="BH208" i="2"/>
  <c r="BC193" i="2"/>
  <c r="BH193" i="2"/>
  <c r="AX212" i="2"/>
  <c r="AZ212" i="2" s="1"/>
  <c r="C222" i="2"/>
  <c r="AM210" i="2"/>
  <c r="AU210" i="2" s="1"/>
  <c r="AX210" i="2" s="1"/>
  <c r="AZ210" i="2" s="1"/>
  <c r="U210" i="2"/>
  <c r="AC210" i="2" s="1"/>
  <c r="AF210" i="2" s="1"/>
  <c r="AH210" i="2" s="1"/>
  <c r="AJ210" i="2" s="1"/>
  <c r="AK210" i="2" s="1"/>
  <c r="K210" i="2"/>
  <c r="N210" i="2" s="1"/>
  <c r="P210" i="2" s="1"/>
  <c r="R210" i="2" s="1"/>
  <c r="S210" i="2" s="1"/>
  <c r="C226" i="2"/>
  <c r="AM214" i="2"/>
  <c r="AU214" i="2" s="1"/>
  <c r="AX214" i="2" s="1"/>
  <c r="AZ214" i="2" s="1"/>
  <c r="U214" i="2"/>
  <c r="AC214" i="2" s="1"/>
  <c r="AF214" i="2" s="1"/>
  <c r="AH214" i="2" s="1"/>
  <c r="AJ214" i="2" s="1"/>
  <c r="AK214" i="2" s="1"/>
  <c r="K214" i="2"/>
  <c r="N214" i="2" s="1"/>
  <c r="P214" i="2" s="1"/>
  <c r="R214" i="2" s="1"/>
  <c r="S214" i="2" s="1"/>
  <c r="C240" i="2"/>
  <c r="AM228" i="2"/>
  <c r="AU228" i="2" s="1"/>
  <c r="U228" i="2"/>
  <c r="AC228" i="2" s="1"/>
  <c r="K228" i="2"/>
  <c r="E240" i="2"/>
  <c r="AO228" i="2"/>
  <c r="AW228" i="2" s="1"/>
  <c r="V228" i="2"/>
  <c r="AD228" i="2" s="1"/>
  <c r="M228" i="2"/>
  <c r="C231" i="2"/>
  <c r="U219" i="2"/>
  <c r="AC219" i="2" s="1"/>
  <c r="AF219" i="2" s="1"/>
  <c r="AH219" i="2" s="1"/>
  <c r="AJ219" i="2" s="1"/>
  <c r="AK219" i="2" s="1"/>
  <c r="AM219" i="2"/>
  <c r="AU219" i="2" s="1"/>
  <c r="AX219" i="2" s="1"/>
  <c r="AZ219" i="2" s="1"/>
  <c r="K219" i="2"/>
  <c r="N219" i="2" s="1"/>
  <c r="P219" i="2" s="1"/>
  <c r="R219" i="2" s="1"/>
  <c r="S219" i="2" s="1"/>
  <c r="BC204" i="2"/>
  <c r="BH204" i="2"/>
  <c r="AM224" i="2"/>
  <c r="AU224" i="2" s="1"/>
  <c r="U224" i="2"/>
  <c r="AC224" i="2" s="1"/>
  <c r="K224" i="2"/>
  <c r="C236" i="2"/>
  <c r="E234" i="2"/>
  <c r="AO222" i="2"/>
  <c r="AW222" i="2" s="1"/>
  <c r="M222" i="2"/>
  <c r="V222" i="2"/>
  <c r="AD222" i="2" s="1"/>
  <c r="BC191" i="2"/>
  <c r="BH191" i="2"/>
  <c r="BP172" i="2"/>
  <c r="BP171" i="2"/>
  <c r="BP167" i="2"/>
  <c r="BP169" i="2"/>
  <c r="BP165" i="2"/>
  <c r="BP163" i="2"/>
  <c r="BP164" i="2"/>
  <c r="BP166" i="2"/>
  <c r="BP161" i="2"/>
  <c r="BP170" i="2"/>
  <c r="BP168" i="2"/>
  <c r="BP162" i="2"/>
  <c r="BI206" i="2"/>
  <c r="BB206" i="2"/>
  <c r="BI204" i="2"/>
  <c r="BI199" i="2"/>
  <c r="BB199" i="2"/>
  <c r="E238" i="2"/>
  <c r="AO226" i="2"/>
  <c r="AW226" i="2" s="1"/>
  <c r="V226" i="2"/>
  <c r="AD226" i="2" s="1"/>
  <c r="M226" i="2"/>
  <c r="BH264" i="2"/>
  <c r="BI264" i="2" s="1"/>
  <c r="E242" i="2"/>
  <c r="V230" i="2"/>
  <c r="AD230" i="2" s="1"/>
  <c r="AO230" i="2"/>
  <c r="AW230" i="2" s="1"/>
  <c r="M230" i="2"/>
  <c r="AO239" i="2"/>
  <c r="AW239" i="2" s="1"/>
  <c r="V239" i="2"/>
  <c r="AD239" i="2" s="1"/>
  <c r="M239" i="2"/>
  <c r="AF216" i="2"/>
  <c r="AH216" i="2" s="1"/>
  <c r="AJ216" i="2" s="1"/>
  <c r="AK216" i="2" s="1"/>
  <c r="BI203" i="2"/>
  <c r="BB203" i="2"/>
  <c r="C230" i="2"/>
  <c r="AM218" i="2"/>
  <c r="AU218" i="2" s="1"/>
  <c r="AX218" i="2" s="1"/>
  <c r="AZ218" i="2" s="1"/>
  <c r="U218" i="2"/>
  <c r="AC218" i="2" s="1"/>
  <c r="AF218" i="2" s="1"/>
  <c r="AH218" i="2" s="1"/>
  <c r="AJ218" i="2" s="1"/>
  <c r="AK218" i="2" s="1"/>
  <c r="K218" i="2"/>
  <c r="N218" i="2" s="1"/>
  <c r="P218" i="2" s="1"/>
  <c r="R218" i="2" s="1"/>
  <c r="S218" i="2" s="1"/>
  <c r="AM209" i="2"/>
  <c r="AU209" i="2" s="1"/>
  <c r="AX209" i="2" s="1"/>
  <c r="AZ209" i="2" s="1"/>
  <c r="U209" i="2"/>
  <c r="AC209" i="2" s="1"/>
  <c r="AF209" i="2" s="1"/>
  <c r="AH209" i="2" s="1"/>
  <c r="AJ209" i="2" s="1"/>
  <c r="AK209" i="2" s="1"/>
  <c r="C221" i="2"/>
  <c r="K209" i="2"/>
  <c r="N209" i="2" s="1"/>
  <c r="P209" i="2" s="1"/>
  <c r="R209" i="2" s="1"/>
  <c r="S209" i="2" s="1"/>
  <c r="C225" i="2"/>
  <c r="AM213" i="2"/>
  <c r="AU213" i="2" s="1"/>
  <c r="AX213" i="2" s="1"/>
  <c r="AZ213" i="2" s="1"/>
  <c r="U213" i="2"/>
  <c r="AC213" i="2" s="1"/>
  <c r="AF213" i="2" s="1"/>
  <c r="AH213" i="2" s="1"/>
  <c r="AJ213" i="2" s="1"/>
  <c r="AK213" i="2" s="1"/>
  <c r="K213" i="2"/>
  <c r="N213" i="2" s="1"/>
  <c r="P213" i="2" s="1"/>
  <c r="R213" i="2" s="1"/>
  <c r="S213" i="2" s="1"/>
  <c r="AO235" i="2"/>
  <c r="AW235" i="2" s="1"/>
  <c r="V235" i="2"/>
  <c r="AD235" i="2" s="1"/>
  <c r="M235" i="2"/>
  <c r="BC185" i="2"/>
  <c r="BH185" i="2"/>
  <c r="BC189" i="2"/>
  <c r="BH189" i="2"/>
  <c r="BI205" i="2"/>
  <c r="BB205" i="2"/>
  <c r="C223" i="2"/>
  <c r="AM211" i="2"/>
  <c r="AU211" i="2" s="1"/>
  <c r="AX211" i="2" s="1"/>
  <c r="AZ211" i="2" s="1"/>
  <c r="K211" i="2"/>
  <c r="N211" i="2" s="1"/>
  <c r="P211" i="2" s="1"/>
  <c r="R211" i="2" s="1"/>
  <c r="S211" i="2" s="1"/>
  <c r="U211" i="2"/>
  <c r="AC211" i="2" s="1"/>
  <c r="AF211" i="2" s="1"/>
  <c r="AH211" i="2" s="1"/>
  <c r="AJ211" i="2" s="1"/>
  <c r="AK211" i="2" s="1"/>
  <c r="BC192" i="2"/>
  <c r="BH192" i="2"/>
  <c r="BC195" i="2"/>
  <c r="BH195" i="2"/>
  <c r="BI197" i="2"/>
  <c r="BB197" i="2"/>
  <c r="BI201" i="2"/>
  <c r="BB201" i="2"/>
  <c r="E244" i="2"/>
  <c r="AO232" i="2"/>
  <c r="AW232" i="2" s="1"/>
  <c r="AX232" i="2" s="1"/>
  <c r="AZ232" i="2" s="1"/>
  <c r="V232" i="2"/>
  <c r="AD232" i="2" s="1"/>
  <c r="AF232" i="2" s="1"/>
  <c r="AH232" i="2" s="1"/>
  <c r="AJ232" i="2" s="1"/>
  <c r="AK232" i="2" s="1"/>
  <c r="M232" i="2"/>
  <c r="N232" i="2" s="1"/>
  <c r="P232" i="2" s="1"/>
  <c r="R232" i="2" s="1"/>
  <c r="S232" i="2" s="1"/>
  <c r="AF212" i="2"/>
  <c r="AH212" i="2" s="1"/>
  <c r="AJ212" i="2" s="1"/>
  <c r="AK212" i="2" s="1"/>
  <c r="BI198" i="2"/>
  <c r="BB198" i="2"/>
  <c r="BI202" i="2"/>
  <c r="BB202" i="2"/>
  <c r="BC194" i="2"/>
  <c r="BH194" i="2"/>
  <c r="E236" i="2"/>
  <c r="AO224" i="2"/>
  <c r="AW224" i="2" s="1"/>
  <c r="M224" i="2"/>
  <c r="V224" i="2"/>
  <c r="AD224" i="2" s="1"/>
  <c r="AX216" i="2"/>
  <c r="AZ216" i="2" s="1"/>
  <c r="C227" i="2"/>
  <c r="AM215" i="2"/>
  <c r="AU215" i="2" s="1"/>
  <c r="AX215" i="2" s="1"/>
  <c r="AZ215" i="2" s="1"/>
  <c r="K215" i="2"/>
  <c r="N215" i="2" s="1"/>
  <c r="P215" i="2" s="1"/>
  <c r="R215" i="2" s="1"/>
  <c r="S215" i="2" s="1"/>
  <c r="U215" i="2"/>
  <c r="AC215" i="2" s="1"/>
  <c r="AF215" i="2" s="1"/>
  <c r="AH215" i="2" s="1"/>
  <c r="AJ215" i="2" s="1"/>
  <c r="AK215" i="2" s="1"/>
  <c r="BI200" i="2"/>
  <c r="BB200" i="2"/>
  <c r="BC190" i="2"/>
  <c r="BH190" i="2"/>
  <c r="BI207" i="2"/>
  <c r="BB207" i="2"/>
  <c r="BC187" i="2"/>
  <c r="BH187" i="2"/>
  <c r="C229" i="2"/>
  <c r="AM217" i="2"/>
  <c r="AU217" i="2" s="1"/>
  <c r="AX217" i="2" s="1"/>
  <c r="AZ217" i="2" s="1"/>
  <c r="U217" i="2"/>
  <c r="AC217" i="2" s="1"/>
  <c r="AF217" i="2" s="1"/>
  <c r="AH217" i="2" s="1"/>
  <c r="AJ217" i="2" s="1"/>
  <c r="AK217" i="2" s="1"/>
  <c r="K217" i="2"/>
  <c r="N217" i="2" s="1"/>
  <c r="P217" i="2" s="1"/>
  <c r="R217" i="2" s="1"/>
  <c r="S217" i="2" s="1"/>
  <c r="BC186" i="2"/>
  <c r="BH186" i="2"/>
  <c r="BC210" i="1"/>
  <c r="BL210" i="1"/>
  <c r="BL200" i="1"/>
  <c r="BC200" i="1"/>
  <c r="BC201" i="1"/>
  <c r="BL201" i="1"/>
  <c r="BC198" i="1"/>
  <c r="BL198" i="1"/>
  <c r="BM213" i="1"/>
  <c r="BM209" i="1"/>
  <c r="BB209" i="1"/>
  <c r="BC212" i="1"/>
  <c r="BL212" i="1"/>
  <c r="BM197" i="1"/>
  <c r="BB197" i="1"/>
  <c r="BC185" i="1"/>
  <c r="BL185" i="1"/>
  <c r="BM201" i="1"/>
  <c r="BC213" i="1"/>
  <c r="BL213" i="1"/>
  <c r="BC206" i="1"/>
  <c r="BL206" i="1"/>
  <c r="BS184" i="1"/>
  <c r="BS183" i="1"/>
  <c r="BS179" i="1"/>
  <c r="BS178" i="1"/>
  <c r="BS182" i="1"/>
  <c r="BS181" i="1"/>
  <c r="BS180" i="1"/>
  <c r="BS177" i="1"/>
  <c r="BS176" i="1"/>
  <c r="BS175" i="1"/>
  <c r="BS174" i="1"/>
  <c r="BS173" i="1"/>
  <c r="Q307" i="3" l="1"/>
  <c r="D8" i="5"/>
  <c r="D269" i="3"/>
  <c r="J257" i="3"/>
  <c r="K257" i="3" s="1"/>
  <c r="M257" i="3" s="1"/>
  <c r="O257" i="3" s="1"/>
  <c r="P257" i="3" s="1"/>
  <c r="Q257" i="3" s="1"/>
  <c r="C278" i="3"/>
  <c r="I266" i="3"/>
  <c r="K266" i="3" s="1"/>
  <c r="M266" i="3" s="1"/>
  <c r="O266" i="3" s="1"/>
  <c r="P266" i="3" s="1"/>
  <c r="Q266" i="3" s="1"/>
  <c r="I281" i="3"/>
  <c r="C293" i="3"/>
  <c r="D5" i="5"/>
  <c r="D7" i="5"/>
  <c r="Q299" i="3"/>
  <c r="D291" i="3"/>
  <c r="J279" i="3"/>
  <c r="K279" i="3" s="1"/>
  <c r="M279" i="3" s="1"/>
  <c r="O279" i="3" s="1"/>
  <c r="P279" i="3" s="1"/>
  <c r="Q279" i="3" s="1"/>
  <c r="Q248" i="3"/>
  <c r="D297" i="3"/>
  <c r="J285" i="3"/>
  <c r="J260" i="3"/>
  <c r="K260" i="3" s="1"/>
  <c r="M260" i="3" s="1"/>
  <c r="O260" i="3" s="1"/>
  <c r="P260" i="3" s="1"/>
  <c r="D272" i="3"/>
  <c r="Q244" i="3"/>
  <c r="C265" i="3"/>
  <c r="I253" i="3"/>
  <c r="K253" i="3" s="1"/>
  <c r="M253" i="3" s="1"/>
  <c r="O253" i="3" s="1"/>
  <c r="P253" i="3" s="1"/>
  <c r="D252" i="3"/>
  <c r="J240" i="3"/>
  <c r="K240" i="3" s="1"/>
  <c r="M240" i="3" s="1"/>
  <c r="O240" i="3" s="1"/>
  <c r="P240" i="3" s="1"/>
  <c r="Q249" i="3"/>
  <c r="D268" i="3"/>
  <c r="J256" i="3"/>
  <c r="K256" i="3" s="1"/>
  <c r="M256" i="3" s="1"/>
  <c r="O256" i="3" s="1"/>
  <c r="P256" i="3" s="1"/>
  <c r="Q241" i="3"/>
  <c r="I261" i="3"/>
  <c r="K261" i="3" s="1"/>
  <c r="M261" i="3" s="1"/>
  <c r="O261" i="3" s="1"/>
  <c r="P261" i="3" s="1"/>
  <c r="C273" i="3"/>
  <c r="Q228" i="3"/>
  <c r="R239" i="3"/>
  <c r="S239" i="3" s="1"/>
  <c r="R238" i="3"/>
  <c r="S238" i="3" s="1"/>
  <c r="R237" i="3"/>
  <c r="S237" i="3" s="1"/>
  <c r="R232" i="3"/>
  <c r="S232" i="3" s="1"/>
  <c r="R228" i="3"/>
  <c r="S228" i="3" s="1"/>
  <c r="R231" i="3"/>
  <c r="S231" i="3" s="1"/>
  <c r="R235" i="3"/>
  <c r="S235" i="3" s="1"/>
  <c r="R230" i="3"/>
  <c r="S230" i="3" s="1"/>
  <c r="R233" i="3"/>
  <c r="S233" i="3" s="1"/>
  <c r="R236" i="3"/>
  <c r="S236" i="3" s="1"/>
  <c r="R229" i="3"/>
  <c r="S229" i="3" s="1"/>
  <c r="R234" i="3"/>
  <c r="S234" i="3" s="1"/>
  <c r="AJ204" i="1"/>
  <c r="BL204" i="1"/>
  <c r="C318" i="3"/>
  <c r="C322" i="3"/>
  <c r="BI232" i="2"/>
  <c r="BB232" i="2"/>
  <c r="C241" i="2"/>
  <c r="AM229" i="2"/>
  <c r="AU229" i="2" s="1"/>
  <c r="AX229" i="2" s="1"/>
  <c r="AZ229" i="2" s="1"/>
  <c r="U229" i="2"/>
  <c r="AC229" i="2" s="1"/>
  <c r="AF229" i="2" s="1"/>
  <c r="AH229" i="2" s="1"/>
  <c r="AJ229" i="2" s="1"/>
  <c r="AK229" i="2" s="1"/>
  <c r="K229" i="2"/>
  <c r="N229" i="2" s="1"/>
  <c r="P229" i="2" s="1"/>
  <c r="R229" i="2" s="1"/>
  <c r="S229" i="2" s="1"/>
  <c r="N224" i="2"/>
  <c r="P224" i="2" s="1"/>
  <c r="R224" i="2" s="1"/>
  <c r="S224" i="2" s="1"/>
  <c r="AX228" i="2"/>
  <c r="AZ228" i="2" s="1"/>
  <c r="C239" i="2"/>
  <c r="AM227" i="2"/>
  <c r="AU227" i="2" s="1"/>
  <c r="AX227" i="2" s="1"/>
  <c r="AZ227" i="2" s="1"/>
  <c r="U227" i="2"/>
  <c r="AC227" i="2" s="1"/>
  <c r="AF227" i="2" s="1"/>
  <c r="AH227" i="2" s="1"/>
  <c r="AJ227" i="2" s="1"/>
  <c r="AK227" i="2" s="1"/>
  <c r="K227" i="2"/>
  <c r="N227" i="2" s="1"/>
  <c r="P227" i="2" s="1"/>
  <c r="R227" i="2" s="1"/>
  <c r="S227" i="2" s="1"/>
  <c r="BC201" i="2"/>
  <c r="BH201" i="2"/>
  <c r="BI211" i="2"/>
  <c r="BB211" i="2"/>
  <c r="C233" i="2"/>
  <c r="U221" i="2"/>
  <c r="AC221" i="2" s="1"/>
  <c r="AF221" i="2" s="1"/>
  <c r="AH221" i="2" s="1"/>
  <c r="AJ221" i="2" s="1"/>
  <c r="AK221" i="2" s="1"/>
  <c r="AM221" i="2"/>
  <c r="AU221" i="2" s="1"/>
  <c r="AX221" i="2" s="1"/>
  <c r="AZ221" i="2" s="1"/>
  <c r="K221" i="2"/>
  <c r="N221" i="2" s="1"/>
  <c r="P221" i="2" s="1"/>
  <c r="R221" i="2" s="1"/>
  <c r="S221" i="2" s="1"/>
  <c r="BC203" i="2"/>
  <c r="BH203" i="2"/>
  <c r="V238" i="2"/>
  <c r="AD238" i="2" s="1"/>
  <c r="AO238" i="2"/>
  <c r="AW238" i="2" s="1"/>
  <c r="M238" i="2"/>
  <c r="AF224" i="2"/>
  <c r="AH224" i="2" s="1"/>
  <c r="AJ224" i="2" s="1"/>
  <c r="AK224" i="2" s="1"/>
  <c r="C243" i="2"/>
  <c r="AM231" i="2"/>
  <c r="AU231" i="2" s="1"/>
  <c r="AX231" i="2" s="1"/>
  <c r="AZ231" i="2" s="1"/>
  <c r="U231" i="2"/>
  <c r="AC231" i="2" s="1"/>
  <c r="AF231" i="2" s="1"/>
  <c r="AH231" i="2" s="1"/>
  <c r="AJ231" i="2" s="1"/>
  <c r="AK231" i="2" s="1"/>
  <c r="K231" i="2"/>
  <c r="N231" i="2" s="1"/>
  <c r="P231" i="2" s="1"/>
  <c r="R231" i="2" s="1"/>
  <c r="S231" i="2" s="1"/>
  <c r="BI214" i="2"/>
  <c r="BB214" i="2"/>
  <c r="BI210" i="2"/>
  <c r="BB210" i="2"/>
  <c r="BI215" i="2"/>
  <c r="BB215" i="2"/>
  <c r="BH198" i="2"/>
  <c r="BC198" i="2"/>
  <c r="BI216" i="2"/>
  <c r="BB216" i="2"/>
  <c r="AO236" i="2"/>
  <c r="AW236" i="2" s="1"/>
  <c r="V236" i="2"/>
  <c r="AD236" i="2" s="1"/>
  <c r="M236" i="2"/>
  <c r="BH202" i="2"/>
  <c r="BC202" i="2"/>
  <c r="C235" i="2"/>
  <c r="AM223" i="2"/>
  <c r="AU223" i="2" s="1"/>
  <c r="AX223" i="2" s="1"/>
  <c r="AZ223" i="2" s="1"/>
  <c r="U223" i="2"/>
  <c r="AC223" i="2" s="1"/>
  <c r="AF223" i="2" s="1"/>
  <c r="AH223" i="2" s="1"/>
  <c r="AJ223" i="2" s="1"/>
  <c r="AK223" i="2" s="1"/>
  <c r="K223" i="2"/>
  <c r="N223" i="2" s="1"/>
  <c r="P223" i="2" s="1"/>
  <c r="R223" i="2" s="1"/>
  <c r="S223" i="2" s="1"/>
  <c r="BB213" i="2"/>
  <c r="BI213" i="2"/>
  <c r="BI218" i="2"/>
  <c r="BB218" i="2"/>
  <c r="BC199" i="2"/>
  <c r="BH199" i="2"/>
  <c r="V234" i="2"/>
  <c r="AD234" i="2" s="1"/>
  <c r="AO234" i="2"/>
  <c r="AW234" i="2" s="1"/>
  <c r="M234" i="2"/>
  <c r="AX224" i="2"/>
  <c r="AZ224" i="2" s="1"/>
  <c r="N228" i="2"/>
  <c r="P228" i="2" s="1"/>
  <c r="R228" i="2" s="1"/>
  <c r="S228" i="2" s="1"/>
  <c r="C238" i="2"/>
  <c r="AM226" i="2"/>
  <c r="AU226" i="2" s="1"/>
  <c r="AX226" i="2" s="1"/>
  <c r="AZ226" i="2" s="1"/>
  <c r="U226" i="2"/>
  <c r="AC226" i="2" s="1"/>
  <c r="AF226" i="2" s="1"/>
  <c r="AH226" i="2" s="1"/>
  <c r="AJ226" i="2" s="1"/>
  <c r="AK226" i="2" s="1"/>
  <c r="K226" i="2"/>
  <c r="N226" i="2" s="1"/>
  <c r="P226" i="2" s="1"/>
  <c r="R226" i="2" s="1"/>
  <c r="S226" i="2" s="1"/>
  <c r="C234" i="2"/>
  <c r="AM222" i="2"/>
  <c r="AU222" i="2" s="1"/>
  <c r="AX222" i="2" s="1"/>
  <c r="AZ222" i="2" s="1"/>
  <c r="U222" i="2"/>
  <c r="AC222" i="2" s="1"/>
  <c r="AF222" i="2" s="1"/>
  <c r="AH222" i="2" s="1"/>
  <c r="AJ222" i="2" s="1"/>
  <c r="AK222" i="2" s="1"/>
  <c r="K222" i="2"/>
  <c r="N222" i="2" s="1"/>
  <c r="P222" i="2" s="1"/>
  <c r="R222" i="2" s="1"/>
  <c r="S222" i="2" s="1"/>
  <c r="BC220" i="2"/>
  <c r="BH220" i="2"/>
  <c r="BP184" i="2"/>
  <c r="BP183" i="2"/>
  <c r="BP180" i="2"/>
  <c r="BP177" i="2"/>
  <c r="BP174" i="2"/>
  <c r="BP182" i="2"/>
  <c r="BP181" i="2"/>
  <c r="BP176" i="2"/>
  <c r="BP178" i="2"/>
  <c r="BP175" i="2"/>
  <c r="BP179" i="2"/>
  <c r="BP173" i="2"/>
  <c r="BI217" i="2"/>
  <c r="BB217" i="2"/>
  <c r="BC207" i="2"/>
  <c r="BH207" i="2"/>
  <c r="BC200" i="2"/>
  <c r="BH200" i="2"/>
  <c r="BC197" i="2"/>
  <c r="BH197" i="2"/>
  <c r="BC205" i="2"/>
  <c r="BH205" i="2"/>
  <c r="BH265" i="2"/>
  <c r="BI265" i="2" s="1"/>
  <c r="C237" i="2"/>
  <c r="AM225" i="2"/>
  <c r="AU225" i="2" s="1"/>
  <c r="AX225" i="2" s="1"/>
  <c r="AZ225" i="2" s="1"/>
  <c r="U225" i="2"/>
  <c r="AC225" i="2" s="1"/>
  <c r="AF225" i="2" s="1"/>
  <c r="AH225" i="2" s="1"/>
  <c r="AJ225" i="2" s="1"/>
  <c r="AK225" i="2" s="1"/>
  <c r="K225" i="2"/>
  <c r="N225" i="2" s="1"/>
  <c r="P225" i="2" s="1"/>
  <c r="R225" i="2" s="1"/>
  <c r="S225" i="2" s="1"/>
  <c r="BB209" i="2"/>
  <c r="BI209" i="2"/>
  <c r="AM230" i="2"/>
  <c r="AU230" i="2" s="1"/>
  <c r="AX230" i="2" s="1"/>
  <c r="AZ230" i="2" s="1"/>
  <c r="U230" i="2"/>
  <c r="AC230" i="2" s="1"/>
  <c r="AF230" i="2" s="1"/>
  <c r="AH230" i="2" s="1"/>
  <c r="AJ230" i="2" s="1"/>
  <c r="AK230" i="2" s="1"/>
  <c r="C242" i="2"/>
  <c r="K230" i="2"/>
  <c r="N230" i="2" s="1"/>
  <c r="P230" i="2" s="1"/>
  <c r="R230" i="2" s="1"/>
  <c r="S230" i="2" s="1"/>
  <c r="BH206" i="2"/>
  <c r="BC206" i="2"/>
  <c r="U236" i="2"/>
  <c r="AC236" i="2" s="1"/>
  <c r="K236" i="2"/>
  <c r="AM236" i="2"/>
  <c r="AU236" i="2" s="1"/>
  <c r="AX236" i="2" s="1"/>
  <c r="AZ236" i="2" s="1"/>
  <c r="BB219" i="2"/>
  <c r="BI219" i="2"/>
  <c r="AF228" i="2"/>
  <c r="AH228" i="2" s="1"/>
  <c r="AJ228" i="2" s="1"/>
  <c r="AK228" i="2" s="1"/>
  <c r="BI212" i="2"/>
  <c r="BB212" i="2"/>
  <c r="BS196" i="1"/>
  <c r="BS195" i="1"/>
  <c r="BS193" i="1"/>
  <c r="BS194" i="1"/>
  <c r="BS190" i="1"/>
  <c r="BS191" i="1"/>
  <c r="BS189" i="1"/>
  <c r="BS192" i="1"/>
  <c r="BS188" i="1"/>
  <c r="BS185" i="1"/>
  <c r="BS187" i="1"/>
  <c r="BS186" i="1"/>
  <c r="BC197" i="1"/>
  <c r="BL197" i="1"/>
  <c r="BC209" i="1"/>
  <c r="BL209" i="1"/>
  <c r="D303" i="3" l="1"/>
  <c r="J303" i="3" s="1"/>
  <c r="K303" i="3" s="1"/>
  <c r="M303" i="3" s="1"/>
  <c r="O303" i="3" s="1"/>
  <c r="P303" i="3" s="1"/>
  <c r="J291" i="3"/>
  <c r="K291" i="3" s="1"/>
  <c r="M291" i="3" s="1"/>
  <c r="O291" i="3" s="1"/>
  <c r="P291" i="3" s="1"/>
  <c r="Q291" i="3" s="1"/>
  <c r="C305" i="3"/>
  <c r="I305" i="3" s="1"/>
  <c r="I293" i="3"/>
  <c r="BS215" i="1"/>
  <c r="D4" i="5"/>
  <c r="D10" i="5" s="1"/>
  <c r="J269" i="3"/>
  <c r="K269" i="3" s="1"/>
  <c r="M269" i="3" s="1"/>
  <c r="O269" i="3" s="1"/>
  <c r="P269" i="3" s="1"/>
  <c r="Q269" i="3" s="1"/>
  <c r="D281" i="3"/>
  <c r="C290" i="3"/>
  <c r="I278" i="3"/>
  <c r="K278" i="3" s="1"/>
  <c r="M278" i="3" s="1"/>
  <c r="O278" i="3" s="1"/>
  <c r="P278" i="3" s="1"/>
  <c r="Q278" i="3" s="1"/>
  <c r="N236" i="2"/>
  <c r="P236" i="2" s="1"/>
  <c r="R236" i="2" s="1"/>
  <c r="S236" i="2" s="1"/>
  <c r="Q261" i="3"/>
  <c r="Q256" i="3"/>
  <c r="Q253" i="3"/>
  <c r="Q260" i="3"/>
  <c r="J268" i="3"/>
  <c r="K268" i="3" s="1"/>
  <c r="M268" i="3" s="1"/>
  <c r="O268" i="3" s="1"/>
  <c r="P268" i="3" s="1"/>
  <c r="D280" i="3"/>
  <c r="C277" i="3"/>
  <c r="I265" i="3"/>
  <c r="K265" i="3" s="1"/>
  <c r="M265" i="3" s="1"/>
  <c r="O265" i="3" s="1"/>
  <c r="P265" i="3" s="1"/>
  <c r="J297" i="3"/>
  <c r="D309" i="3"/>
  <c r="D264" i="3"/>
  <c r="J252" i="3"/>
  <c r="K252" i="3" s="1"/>
  <c r="M252" i="3" s="1"/>
  <c r="O252" i="3" s="1"/>
  <c r="P252" i="3" s="1"/>
  <c r="C285" i="3"/>
  <c r="I273" i="3"/>
  <c r="K273" i="3" s="1"/>
  <c r="M273" i="3" s="1"/>
  <c r="O273" i="3" s="1"/>
  <c r="P273" i="3" s="1"/>
  <c r="Q240" i="3"/>
  <c r="R251" i="3"/>
  <c r="S251" i="3" s="1"/>
  <c r="R250" i="3"/>
  <c r="S250" i="3" s="1"/>
  <c r="R249" i="3"/>
  <c r="S249" i="3" s="1"/>
  <c r="R241" i="3"/>
  <c r="S241" i="3" s="1"/>
  <c r="R240" i="3"/>
  <c r="S240" i="3" s="1"/>
  <c r="R246" i="3"/>
  <c r="S246" i="3" s="1"/>
  <c r="R244" i="3"/>
  <c r="S244" i="3" s="1"/>
  <c r="R243" i="3"/>
  <c r="S243" i="3" s="1"/>
  <c r="R248" i="3"/>
  <c r="S248" i="3" s="1"/>
  <c r="R247" i="3"/>
  <c r="S247" i="3" s="1"/>
  <c r="R242" i="3"/>
  <c r="S242" i="3" s="1"/>
  <c r="R245" i="3"/>
  <c r="S245" i="3" s="1"/>
  <c r="D284" i="3"/>
  <c r="J272" i="3"/>
  <c r="K272" i="3" s="1"/>
  <c r="M272" i="3" s="1"/>
  <c r="O272" i="3" s="1"/>
  <c r="P272" i="3" s="1"/>
  <c r="BS213" i="1"/>
  <c r="AF236" i="2"/>
  <c r="AH236" i="2" s="1"/>
  <c r="AJ236" i="2" s="1"/>
  <c r="AK236" i="2" s="1"/>
  <c r="BB236" i="2"/>
  <c r="BB230" i="2"/>
  <c r="BI230" i="2"/>
  <c r="BH266" i="2"/>
  <c r="BI266" i="2" s="1"/>
  <c r="BI228" i="2"/>
  <c r="BB228" i="2"/>
  <c r="BI229" i="2"/>
  <c r="BB229" i="2"/>
  <c r="BI225" i="2"/>
  <c r="BB225" i="2"/>
  <c r="BC216" i="2"/>
  <c r="BH216" i="2"/>
  <c r="BC215" i="2"/>
  <c r="BH215" i="2"/>
  <c r="BC214" i="2"/>
  <c r="BH214" i="2"/>
  <c r="BI231" i="2"/>
  <c r="BB231" i="2"/>
  <c r="AM233" i="2"/>
  <c r="AU233" i="2" s="1"/>
  <c r="AX233" i="2" s="1"/>
  <c r="AZ233" i="2" s="1"/>
  <c r="K233" i="2"/>
  <c r="N233" i="2" s="1"/>
  <c r="P233" i="2" s="1"/>
  <c r="R233" i="2" s="1"/>
  <c r="S233" i="2" s="1"/>
  <c r="U233" i="2"/>
  <c r="AC233" i="2" s="1"/>
  <c r="AF233" i="2" s="1"/>
  <c r="AH233" i="2" s="1"/>
  <c r="AJ233" i="2" s="1"/>
  <c r="AK233" i="2" s="1"/>
  <c r="BH209" i="2"/>
  <c r="BC209" i="2"/>
  <c r="AM237" i="2"/>
  <c r="AU237" i="2" s="1"/>
  <c r="AX237" i="2" s="1"/>
  <c r="AZ237" i="2" s="1"/>
  <c r="U237" i="2"/>
  <c r="AC237" i="2" s="1"/>
  <c r="AF237" i="2" s="1"/>
  <c r="AH237" i="2" s="1"/>
  <c r="AJ237" i="2" s="1"/>
  <c r="AK237" i="2" s="1"/>
  <c r="K237" i="2"/>
  <c r="N237" i="2" s="1"/>
  <c r="P237" i="2" s="1"/>
  <c r="R237" i="2" s="1"/>
  <c r="S237" i="2" s="1"/>
  <c r="BI224" i="2"/>
  <c r="BB224" i="2"/>
  <c r="BI223" i="2"/>
  <c r="BB223" i="2"/>
  <c r="BI227" i="2"/>
  <c r="BB227" i="2"/>
  <c r="BC232" i="2"/>
  <c r="BH232" i="2"/>
  <c r="K234" i="2"/>
  <c r="N234" i="2" s="1"/>
  <c r="P234" i="2" s="1"/>
  <c r="R234" i="2" s="1"/>
  <c r="S234" i="2" s="1"/>
  <c r="U234" i="2"/>
  <c r="AC234" i="2" s="1"/>
  <c r="AF234" i="2" s="1"/>
  <c r="AH234" i="2" s="1"/>
  <c r="AJ234" i="2" s="1"/>
  <c r="AK234" i="2" s="1"/>
  <c r="AM234" i="2"/>
  <c r="AU234" i="2" s="1"/>
  <c r="AX234" i="2" s="1"/>
  <c r="AZ234" i="2" s="1"/>
  <c r="AM238" i="2"/>
  <c r="AU238" i="2" s="1"/>
  <c r="AX238" i="2" s="1"/>
  <c r="AZ238" i="2" s="1"/>
  <c r="U238" i="2"/>
  <c r="AC238" i="2" s="1"/>
  <c r="AF238" i="2" s="1"/>
  <c r="AH238" i="2" s="1"/>
  <c r="AJ238" i="2" s="1"/>
  <c r="AK238" i="2" s="1"/>
  <c r="K238" i="2"/>
  <c r="N238" i="2" s="1"/>
  <c r="P238" i="2" s="1"/>
  <c r="R238" i="2" s="1"/>
  <c r="S238" i="2" s="1"/>
  <c r="BH218" i="2"/>
  <c r="BC218" i="2"/>
  <c r="BC212" i="2"/>
  <c r="BH212" i="2"/>
  <c r="BH219" i="2"/>
  <c r="BC219" i="2"/>
  <c r="BP196" i="2"/>
  <c r="BP195" i="2"/>
  <c r="BP188" i="2"/>
  <c r="BP194" i="2"/>
  <c r="BP193" i="2"/>
  <c r="BP190" i="2"/>
  <c r="BP191" i="2"/>
  <c r="BP187" i="2"/>
  <c r="BP185" i="2"/>
  <c r="BP186" i="2"/>
  <c r="BP189" i="2"/>
  <c r="BP192" i="2"/>
  <c r="BC217" i="2"/>
  <c r="BH217" i="2"/>
  <c r="BI222" i="2"/>
  <c r="BB222" i="2"/>
  <c r="BI226" i="2"/>
  <c r="BB226" i="2"/>
  <c r="BH213" i="2"/>
  <c r="BC213" i="2"/>
  <c r="AM235" i="2"/>
  <c r="AU235" i="2" s="1"/>
  <c r="AX235" i="2" s="1"/>
  <c r="AZ235" i="2" s="1"/>
  <c r="U235" i="2"/>
  <c r="AC235" i="2" s="1"/>
  <c r="AF235" i="2" s="1"/>
  <c r="AH235" i="2" s="1"/>
  <c r="AJ235" i="2" s="1"/>
  <c r="AK235" i="2" s="1"/>
  <c r="K235" i="2"/>
  <c r="N235" i="2" s="1"/>
  <c r="P235" i="2" s="1"/>
  <c r="R235" i="2" s="1"/>
  <c r="S235" i="2" s="1"/>
  <c r="BC210" i="2"/>
  <c r="BH210" i="2"/>
  <c r="BI221" i="2"/>
  <c r="BB221" i="2"/>
  <c r="BC211" i="2"/>
  <c r="BH211" i="2"/>
  <c r="AM239" i="2"/>
  <c r="AU239" i="2" s="1"/>
  <c r="AX239" i="2" s="1"/>
  <c r="AZ239" i="2" s="1"/>
  <c r="U239" i="2"/>
  <c r="AC239" i="2" s="1"/>
  <c r="AF239" i="2" s="1"/>
  <c r="AH239" i="2" s="1"/>
  <c r="AJ239" i="2" s="1"/>
  <c r="AK239" i="2" s="1"/>
  <c r="K239" i="2"/>
  <c r="N239" i="2" s="1"/>
  <c r="P239" i="2" s="1"/>
  <c r="R239" i="2" s="1"/>
  <c r="S239" i="2" s="1"/>
  <c r="BS208" i="1"/>
  <c r="BS207" i="1"/>
  <c r="BS206" i="1"/>
  <c r="BS200" i="1"/>
  <c r="BS198" i="1"/>
  <c r="BS201" i="1"/>
  <c r="BS202" i="1"/>
  <c r="BS203" i="1"/>
  <c r="BS199" i="1"/>
  <c r="BS197" i="1"/>
  <c r="BS205" i="1"/>
  <c r="BS204" i="1"/>
  <c r="BS211" i="1"/>
  <c r="BS210" i="1"/>
  <c r="Q303" i="3" l="1"/>
  <c r="J281" i="3"/>
  <c r="K281" i="3" s="1"/>
  <c r="M281" i="3" s="1"/>
  <c r="O281" i="3" s="1"/>
  <c r="P281" i="3" s="1"/>
  <c r="Q281" i="3" s="1"/>
  <c r="D293" i="3"/>
  <c r="I290" i="3"/>
  <c r="K290" i="3" s="1"/>
  <c r="M290" i="3" s="1"/>
  <c r="O290" i="3" s="1"/>
  <c r="P290" i="3" s="1"/>
  <c r="Q290" i="3" s="1"/>
  <c r="C302" i="3"/>
  <c r="BS214" i="1"/>
  <c r="BS212" i="1"/>
  <c r="BS209" i="1"/>
  <c r="J309" i="3"/>
  <c r="D321" i="3"/>
  <c r="Q272" i="3"/>
  <c r="I285" i="3"/>
  <c r="K285" i="3" s="1"/>
  <c r="M285" i="3" s="1"/>
  <c r="O285" i="3" s="1"/>
  <c r="P285" i="3" s="1"/>
  <c r="C297" i="3"/>
  <c r="Q268" i="3"/>
  <c r="Q273" i="3"/>
  <c r="Q252" i="3"/>
  <c r="R263" i="3"/>
  <c r="S263" i="3" s="1"/>
  <c r="R261" i="3"/>
  <c r="S261" i="3" s="1"/>
  <c r="R262" i="3"/>
  <c r="S262" i="3" s="1"/>
  <c r="R256" i="3"/>
  <c r="S256" i="3" s="1"/>
  <c r="R253" i="3"/>
  <c r="S253" i="3" s="1"/>
  <c r="R260" i="3"/>
  <c r="S260" i="3" s="1"/>
  <c r="R252" i="3"/>
  <c r="S252" i="3" s="1"/>
  <c r="R254" i="3"/>
  <c r="S254" i="3" s="1"/>
  <c r="R259" i="3"/>
  <c r="S259" i="3" s="1"/>
  <c r="R257" i="3"/>
  <c r="S257" i="3" s="1"/>
  <c r="R255" i="3"/>
  <c r="S255" i="3" s="1"/>
  <c r="R258" i="3"/>
  <c r="S258" i="3" s="1"/>
  <c r="Q265" i="3"/>
  <c r="J280" i="3"/>
  <c r="K280" i="3" s="1"/>
  <c r="M280" i="3" s="1"/>
  <c r="O280" i="3" s="1"/>
  <c r="P280" i="3" s="1"/>
  <c r="D292" i="3"/>
  <c r="J284" i="3"/>
  <c r="K284" i="3" s="1"/>
  <c r="M284" i="3" s="1"/>
  <c r="O284" i="3" s="1"/>
  <c r="P284" i="3" s="1"/>
  <c r="D296" i="3"/>
  <c r="D276" i="3"/>
  <c r="J264" i="3"/>
  <c r="K264" i="3" s="1"/>
  <c r="M264" i="3" s="1"/>
  <c r="O264" i="3" s="1"/>
  <c r="P264" i="3" s="1"/>
  <c r="I277" i="3"/>
  <c r="K277" i="3" s="1"/>
  <c r="M277" i="3" s="1"/>
  <c r="O277" i="3" s="1"/>
  <c r="P277" i="3" s="1"/>
  <c r="C289" i="3"/>
  <c r="BI236" i="2"/>
  <c r="BC224" i="2"/>
  <c r="BH224" i="2"/>
  <c r="BI235" i="2"/>
  <c r="BB235" i="2"/>
  <c r="BI238" i="2"/>
  <c r="BB238" i="2"/>
  <c r="BH231" i="2"/>
  <c r="BC231" i="2"/>
  <c r="BC230" i="2"/>
  <c r="BH230" i="2"/>
  <c r="BI234" i="2"/>
  <c r="BB234" i="2"/>
  <c r="BI237" i="2"/>
  <c r="BB237" i="2"/>
  <c r="BC229" i="2"/>
  <c r="BH229" i="2"/>
  <c r="BC236" i="2"/>
  <c r="BH236" i="2"/>
  <c r="BH223" i="2"/>
  <c r="BC223" i="2"/>
  <c r="BC222" i="2"/>
  <c r="BH222" i="2"/>
  <c r="BP208" i="2"/>
  <c r="BP207" i="2"/>
  <c r="BP199" i="2"/>
  <c r="BP204" i="2"/>
  <c r="BP206" i="2"/>
  <c r="BP200" i="2"/>
  <c r="BP205" i="2"/>
  <c r="BP198" i="2"/>
  <c r="BP203" i="2"/>
  <c r="BP197" i="2"/>
  <c r="BP201" i="2"/>
  <c r="BP202" i="2"/>
  <c r="BC221" i="2"/>
  <c r="BH221" i="2"/>
  <c r="BI239" i="2"/>
  <c r="BB239" i="2"/>
  <c r="BC226" i="2"/>
  <c r="BH226" i="2"/>
  <c r="BH227" i="2"/>
  <c r="BC227" i="2"/>
  <c r="BH267" i="2"/>
  <c r="BI267" i="2" s="1"/>
  <c r="BI233" i="2"/>
  <c r="BB233" i="2"/>
  <c r="BC225" i="2"/>
  <c r="BH225" i="2"/>
  <c r="BC228" i="2"/>
  <c r="BH228" i="2"/>
  <c r="I302" i="3" l="1"/>
  <c r="K302" i="3" s="1"/>
  <c r="M302" i="3" s="1"/>
  <c r="O302" i="3" s="1"/>
  <c r="P302" i="3" s="1"/>
  <c r="Q302" i="3" s="1"/>
  <c r="C314" i="3"/>
  <c r="I314" i="3" s="1"/>
  <c r="K314" i="3" s="1"/>
  <c r="M314" i="3" s="1"/>
  <c r="O314" i="3" s="1"/>
  <c r="D305" i="3"/>
  <c r="J293" i="3"/>
  <c r="K293" i="3" s="1"/>
  <c r="M293" i="3" s="1"/>
  <c r="O293" i="3" s="1"/>
  <c r="P293" i="3" s="1"/>
  <c r="Q293" i="3" s="1"/>
  <c r="C7" i="5"/>
  <c r="BP222" i="2"/>
  <c r="J292" i="3"/>
  <c r="K292" i="3" s="1"/>
  <c r="M292" i="3" s="1"/>
  <c r="O292" i="3" s="1"/>
  <c r="P292" i="3" s="1"/>
  <c r="D304" i="3"/>
  <c r="J304" i="3" s="1"/>
  <c r="K304" i="3" s="1"/>
  <c r="M304" i="3" s="1"/>
  <c r="O304" i="3" s="1"/>
  <c r="P304" i="3" s="1"/>
  <c r="Q285" i="3"/>
  <c r="J276" i="3"/>
  <c r="K276" i="3" s="1"/>
  <c r="M276" i="3" s="1"/>
  <c r="O276" i="3" s="1"/>
  <c r="P276" i="3" s="1"/>
  <c r="D288" i="3"/>
  <c r="Q280" i="3"/>
  <c r="Q264" i="3"/>
  <c r="R275" i="3"/>
  <c r="S275" i="3" s="1"/>
  <c r="R274" i="3"/>
  <c r="S274" i="3" s="1"/>
  <c r="R273" i="3"/>
  <c r="S273" i="3" s="1"/>
  <c r="R267" i="3"/>
  <c r="S267" i="3" s="1"/>
  <c r="R264" i="3"/>
  <c r="S264" i="3" s="1"/>
  <c r="R269" i="3"/>
  <c r="S269" i="3" s="1"/>
  <c r="R272" i="3"/>
  <c r="S272" i="3" s="1"/>
  <c r="R266" i="3"/>
  <c r="S266" i="3" s="1"/>
  <c r="R268" i="3"/>
  <c r="S268" i="3" s="1"/>
  <c r="R265" i="3"/>
  <c r="S265" i="3" s="1"/>
  <c r="R271" i="3"/>
  <c r="S271" i="3" s="1"/>
  <c r="R270" i="3"/>
  <c r="S270" i="3" s="1"/>
  <c r="I289" i="3"/>
  <c r="K289" i="3" s="1"/>
  <c r="M289" i="3" s="1"/>
  <c r="O289" i="3" s="1"/>
  <c r="P289" i="3" s="1"/>
  <c r="C301" i="3"/>
  <c r="I301" i="3" s="1"/>
  <c r="K301" i="3" s="1"/>
  <c r="M301" i="3" s="1"/>
  <c r="O301" i="3" s="1"/>
  <c r="P301" i="3" s="1"/>
  <c r="D308" i="3"/>
  <c r="J308" i="3" s="1"/>
  <c r="K308" i="3" s="1"/>
  <c r="M308" i="3" s="1"/>
  <c r="O308" i="3" s="1"/>
  <c r="P308" i="3" s="1"/>
  <c r="J296" i="3"/>
  <c r="K296" i="3" s="1"/>
  <c r="M296" i="3" s="1"/>
  <c r="O296" i="3" s="1"/>
  <c r="P296" i="3" s="1"/>
  <c r="Q277" i="3"/>
  <c r="Q284" i="3"/>
  <c r="C309" i="3"/>
  <c r="I309" i="3" s="1"/>
  <c r="K309" i="3" s="1"/>
  <c r="M309" i="3" s="1"/>
  <c r="O309" i="3" s="1"/>
  <c r="P309" i="3" s="1"/>
  <c r="I297" i="3"/>
  <c r="K297" i="3" s="1"/>
  <c r="M297" i="3" s="1"/>
  <c r="O297" i="3" s="1"/>
  <c r="P297" i="3" s="1"/>
  <c r="BC238" i="2"/>
  <c r="BH238" i="2"/>
  <c r="BC235" i="2"/>
  <c r="BH235" i="2"/>
  <c r="BP226" i="2"/>
  <c r="BC233" i="2"/>
  <c r="BH233" i="2"/>
  <c r="BC239" i="2"/>
  <c r="BH239" i="2"/>
  <c r="BP223" i="2"/>
  <c r="BP225" i="2"/>
  <c r="BC237" i="2"/>
  <c r="BH237" i="2"/>
  <c r="BP228" i="2"/>
  <c r="BP220" i="2"/>
  <c r="BP219" i="2"/>
  <c r="BP215" i="2"/>
  <c r="BP214" i="2"/>
  <c r="BP216" i="2"/>
  <c r="BP211" i="2"/>
  <c r="BP218" i="2"/>
  <c r="BP213" i="2"/>
  <c r="BP209" i="2"/>
  <c r="BP210" i="2"/>
  <c r="BP217" i="2"/>
  <c r="BP212" i="2"/>
  <c r="BP232" i="2"/>
  <c r="BP231" i="2"/>
  <c r="BH234" i="2"/>
  <c r="BC234" i="2"/>
  <c r="BP227" i="2"/>
  <c r="BP224" i="2"/>
  <c r="BP230" i="2"/>
  <c r="BP221" i="2"/>
  <c r="BP229" i="2"/>
  <c r="C6" i="5" l="1"/>
  <c r="C9" i="5"/>
  <c r="C5" i="5"/>
  <c r="BP237" i="2"/>
  <c r="C8" i="5"/>
  <c r="J305" i="3"/>
  <c r="K305" i="3" s="1"/>
  <c r="M305" i="3" s="1"/>
  <c r="O305" i="3" s="1"/>
  <c r="P305" i="3" s="1"/>
  <c r="Q305" i="3" s="1"/>
  <c r="D317" i="3"/>
  <c r="J317" i="3" s="1"/>
  <c r="P314" i="3"/>
  <c r="Q314" i="3" s="1"/>
  <c r="B7" i="5"/>
  <c r="H7" i="5" s="1"/>
  <c r="BP233" i="2"/>
  <c r="C4" i="5"/>
  <c r="Q308" i="3"/>
  <c r="Q304" i="3"/>
  <c r="Q289" i="3"/>
  <c r="Q309" i="3"/>
  <c r="Q296" i="3"/>
  <c r="Q297" i="3"/>
  <c r="J288" i="3"/>
  <c r="K288" i="3" s="1"/>
  <c r="M288" i="3" s="1"/>
  <c r="O288" i="3" s="1"/>
  <c r="P288" i="3" s="1"/>
  <c r="D300" i="3"/>
  <c r="J300" i="3" s="1"/>
  <c r="K300" i="3" s="1"/>
  <c r="M300" i="3" s="1"/>
  <c r="O300" i="3" s="1"/>
  <c r="P300" i="3" s="1"/>
  <c r="Q301" i="3"/>
  <c r="R287" i="3"/>
  <c r="S287" i="3" s="1"/>
  <c r="Q276" i="3"/>
  <c r="R285" i="3"/>
  <c r="S285" i="3" s="1"/>
  <c r="R286" i="3"/>
  <c r="S286" i="3" s="1"/>
  <c r="R281" i="3"/>
  <c r="S281" i="3" s="1"/>
  <c r="R277" i="3"/>
  <c r="S277" i="3" s="1"/>
  <c r="R282" i="3"/>
  <c r="S282" i="3" s="1"/>
  <c r="R276" i="3"/>
  <c r="S276" i="3" s="1"/>
  <c r="R278" i="3"/>
  <c r="S278" i="3" s="1"/>
  <c r="R280" i="3"/>
  <c r="S280" i="3" s="1"/>
  <c r="R279" i="3"/>
  <c r="S279" i="3" s="1"/>
  <c r="R284" i="3"/>
  <c r="S284" i="3" s="1"/>
  <c r="R283" i="3"/>
  <c r="S283" i="3" s="1"/>
  <c r="Q292" i="3"/>
  <c r="R303" i="3"/>
  <c r="BP235" i="2"/>
  <c r="BP239" i="2"/>
  <c r="BP236" i="2"/>
  <c r="BP234" i="2"/>
  <c r="BP238" i="2" l="1"/>
  <c r="J7" i="5"/>
  <c r="L7" i="5"/>
  <c r="C10" i="5"/>
  <c r="Q300" i="3"/>
  <c r="R309" i="3"/>
  <c r="R310" i="3"/>
  <c r="R304" i="3"/>
  <c r="R299" i="3"/>
  <c r="S299" i="3" s="1"/>
  <c r="Q288" i="3"/>
  <c r="R297" i="3"/>
  <c r="S297" i="3" s="1"/>
  <c r="R298" i="3"/>
  <c r="S298" i="3" s="1"/>
  <c r="R290" i="3"/>
  <c r="S290" i="3" s="1"/>
  <c r="R294" i="3"/>
  <c r="S294" i="3" s="1"/>
  <c r="R289" i="3"/>
  <c r="S289" i="3" s="1"/>
  <c r="R295" i="3"/>
  <c r="S295" i="3" s="1"/>
  <c r="R292" i="3"/>
  <c r="S292" i="3" s="1"/>
  <c r="R291" i="3"/>
  <c r="S291" i="3" s="1"/>
  <c r="R296" i="3"/>
  <c r="S296" i="3" s="1"/>
  <c r="R288" i="3"/>
  <c r="S288" i="3" s="1"/>
  <c r="R293" i="3"/>
  <c r="S293" i="3" s="1"/>
  <c r="R306" i="3"/>
  <c r="S306" i="3" s="1"/>
  <c r="R308" i="3"/>
  <c r="S308" i="3" s="1"/>
  <c r="R305" i="3"/>
  <c r="R300" i="3"/>
  <c r="R301" i="3"/>
  <c r="R302" i="3"/>
  <c r="S302" i="3" s="1"/>
  <c r="R307" i="3"/>
  <c r="S307" i="3" s="1"/>
  <c r="C317" i="3"/>
  <c r="I317" i="3" s="1"/>
  <c r="K317" i="3" s="1"/>
  <c r="M317" i="3" s="1"/>
  <c r="O317" i="3" s="1"/>
  <c r="P317" i="3" s="1"/>
  <c r="D316" i="3"/>
  <c r="J316" i="3" s="1"/>
  <c r="S305" i="3" l="1"/>
  <c r="S310" i="3"/>
  <c r="S300" i="3"/>
  <c r="S301" i="3"/>
  <c r="S309" i="3"/>
  <c r="S304" i="3"/>
  <c r="S303" i="3"/>
  <c r="D320" i="3"/>
  <c r="D315" i="3"/>
  <c r="J315" i="3" s="1"/>
  <c r="K315" i="3" s="1"/>
  <c r="M315" i="3" s="1"/>
  <c r="O315" i="3" s="1"/>
  <c r="D312" i="3"/>
  <c r="J312" i="3" s="1"/>
  <c r="C316" i="3"/>
  <c r="I316" i="3" s="1"/>
  <c r="K316" i="3" s="1"/>
  <c r="M316" i="3" s="1"/>
  <c r="O316" i="3" s="1"/>
  <c r="C321" i="3"/>
  <c r="D319" i="3"/>
  <c r="C320" i="3"/>
  <c r="D311" i="3"/>
  <c r="J311" i="3" s="1"/>
  <c r="K311" i="3" s="1"/>
  <c r="M311" i="3" s="1"/>
  <c r="O311" i="3" s="1"/>
  <c r="C312" i="3"/>
  <c r="I312" i="3" s="1"/>
  <c r="Q317" i="3"/>
  <c r="P315" i="3" l="1"/>
  <c r="B8" i="5"/>
  <c r="H8" i="5" s="1"/>
  <c r="P311" i="3"/>
  <c r="R311" i="3" s="1"/>
  <c r="B4" i="5"/>
  <c r="P316" i="3"/>
  <c r="B9" i="5"/>
  <c r="H9" i="5" s="1"/>
  <c r="K312" i="3"/>
  <c r="M312" i="3" s="1"/>
  <c r="O312" i="3" s="1"/>
  <c r="Q316" i="3"/>
  <c r="C313" i="3"/>
  <c r="I313" i="3" s="1"/>
  <c r="K313" i="3" s="1"/>
  <c r="M313" i="3" s="1"/>
  <c r="O313" i="3" s="1"/>
  <c r="Q315" i="3"/>
  <c r="Q311" i="3"/>
  <c r="L9" i="5" l="1"/>
  <c r="J9" i="5"/>
  <c r="J8" i="5"/>
  <c r="L8" i="5"/>
  <c r="H4" i="5"/>
  <c r="P312" i="3"/>
  <c r="Q312" i="3" s="1"/>
  <c r="B5" i="5"/>
  <c r="H5" i="5" s="1"/>
  <c r="P313" i="3"/>
  <c r="Q313" i="3" s="1"/>
  <c r="B6" i="5"/>
  <c r="H6" i="5" s="1"/>
  <c r="S311" i="3"/>
  <c r="R317" i="3" l="1"/>
  <c r="S317" i="3" s="1"/>
  <c r="J6" i="5"/>
  <c r="L6" i="5"/>
  <c r="L4" i="5"/>
  <c r="J4" i="5"/>
  <c r="R315" i="3"/>
  <c r="S315" i="3" s="1"/>
  <c r="L5" i="5"/>
  <c r="J5" i="5"/>
  <c r="R312" i="3"/>
  <c r="S312" i="3" s="1"/>
  <c r="H10" i="5"/>
  <c r="R313" i="3"/>
  <c r="R314" i="3"/>
  <c r="S314" i="3" s="1"/>
  <c r="R316" i="3"/>
  <c r="S316" i="3" s="1"/>
  <c r="B10" i="5"/>
  <c r="S313" i="3"/>
  <c r="J10" i="5" l="1"/>
  <c r="L10" i="5"/>
</calcChain>
</file>

<file path=xl/sharedStrings.xml><?xml version="1.0" encoding="utf-8"?>
<sst xmlns="http://schemas.openxmlformats.org/spreadsheetml/2006/main" count="265" uniqueCount="121">
  <si>
    <t>Variable</t>
  </si>
  <si>
    <t>Coefficient</t>
  </si>
  <si>
    <t>StdErr</t>
  </si>
  <si>
    <t>T-Stat</t>
  </si>
  <si>
    <t>P-Value</t>
  </si>
  <si>
    <t>Simple</t>
  </si>
  <si>
    <t>CONST</t>
  </si>
  <si>
    <t>Trend</t>
  </si>
  <si>
    <t>Weather.Jan_HDD</t>
  </si>
  <si>
    <t>Weather.CDH_Calendar</t>
  </si>
  <si>
    <t>Damp Factor</t>
  </si>
  <si>
    <t>Weather.CDH_Billed</t>
  </si>
  <si>
    <t>Weather.HDH_Calendar</t>
  </si>
  <si>
    <t>Trans1.Feb_2005</t>
  </si>
  <si>
    <t>Economics.Total_H_Starts</t>
  </si>
  <si>
    <t>Trans1.Nov_05</t>
  </si>
  <si>
    <t>AR(1)</t>
  </si>
  <si>
    <t>MEDSales.Feb_2006</t>
  </si>
  <si>
    <t>SAR(1)</t>
  </si>
  <si>
    <t>SAR(2)</t>
  </si>
  <si>
    <t>AR(2)</t>
  </si>
  <si>
    <t>MA(1)</t>
  </si>
  <si>
    <t>LARGE Industrial Sales</t>
  </si>
  <si>
    <t>MEDIUM Industrial Sales</t>
  </si>
  <si>
    <t>GS-1 Industrial Sales</t>
  </si>
  <si>
    <t>GST-1 Industrial</t>
  </si>
  <si>
    <t>LIGHTING Industrial</t>
  </si>
  <si>
    <t>TOTAL Industrial SALES</t>
  </si>
  <si>
    <t>NORMAL</t>
  </si>
  <si>
    <t>ACTUAL</t>
  </si>
  <si>
    <t>WEATHER IMPACT</t>
  </si>
  <si>
    <t>Year</t>
  </si>
  <si>
    <t>Month</t>
  </si>
  <si>
    <t>Billed CDH</t>
  </si>
  <si>
    <t>Lagged Billed CDH</t>
  </si>
  <si>
    <t>SUM</t>
  </si>
  <si>
    <t xml:space="preserve">Customers </t>
  </si>
  <si>
    <t>Weather</t>
  </si>
  <si>
    <t>Actual Sales</t>
  </si>
  <si>
    <t>LARGE Industrial WN Sales</t>
  </si>
  <si>
    <t>WN Large UPC</t>
  </si>
  <si>
    <t>Jan HDD</t>
  </si>
  <si>
    <t>MEDIUM Industrial WN Sales</t>
  </si>
  <si>
    <t>WN Medium UPC</t>
  </si>
  <si>
    <t>CDH Calendar</t>
  </si>
  <si>
    <t>HDH Calendar</t>
  </si>
  <si>
    <t>GS1 Industrial WN Sales</t>
  </si>
  <si>
    <t>WN Small UPC</t>
  </si>
  <si>
    <t>ACTUAL GST-1 Sales</t>
  </si>
  <si>
    <t>ACTUAL GST-1 Customers</t>
  </si>
  <si>
    <t>ACTUAL Comm Lighting Sales</t>
  </si>
  <si>
    <t>ACTUAL Comm Lighting Customers</t>
  </si>
  <si>
    <t>ACTUAL TOTAL Sales</t>
  </si>
  <si>
    <t>ACTUAL TOTAL WN Sales</t>
  </si>
  <si>
    <t>Industrial TOTAL WEATHER IMPACT</t>
  </si>
  <si>
    <t>Months</t>
  </si>
  <si>
    <t>From file: 1965 To Date Energy Sales by Revenue Class</t>
  </si>
  <si>
    <t>Delta</t>
  </si>
  <si>
    <t>Actual use per Customer</t>
  </si>
  <si>
    <t>WN Use per Customer</t>
  </si>
  <si>
    <t>Customer Check</t>
  </si>
  <si>
    <t>Economics2015.Wgt_Per_Capital_Income</t>
  </si>
  <si>
    <t>Weather2015.CDH_Billed</t>
  </si>
  <si>
    <t>Price2015.Real__Price_Increase_4mos</t>
  </si>
  <si>
    <t>CDH_Billed LAGGED1</t>
  </si>
  <si>
    <t>Med_UPC_price.Expr1</t>
  </si>
  <si>
    <t>Transform_2015.DummyJAN_07</t>
  </si>
  <si>
    <t>Price2015.Real__Price_Increase_2mos</t>
  </si>
  <si>
    <t>Weather2015.HDH_Billed</t>
  </si>
  <si>
    <t>Transform_2015.DummyNOV_05</t>
  </si>
  <si>
    <t>Transform_2015.DummyDEC</t>
  </si>
  <si>
    <t>Price2015.Real__Price_Decrease_2mos</t>
  </si>
  <si>
    <t>Transform_2015.DummyFeb_2015</t>
  </si>
  <si>
    <r>
      <rPr>
        <b/>
        <sz val="16"/>
        <color rgb="FFFF0000"/>
        <rFont val="Arial"/>
        <family val="2"/>
      </rPr>
      <t>LARGE</t>
    </r>
    <r>
      <rPr>
        <b/>
        <sz val="16"/>
        <rFont val="Arial"/>
        <family val="2"/>
      </rPr>
      <t xml:space="preserve"> Commercial Sales</t>
    </r>
  </si>
  <si>
    <r>
      <rPr>
        <b/>
        <sz val="16"/>
        <color rgb="FFFF0000"/>
        <rFont val="Arial"/>
        <family val="2"/>
      </rPr>
      <t>MEDIUM</t>
    </r>
    <r>
      <rPr>
        <b/>
        <sz val="16"/>
        <rFont val="Arial"/>
        <family val="2"/>
      </rPr>
      <t xml:space="preserve"> Commercial Sales</t>
    </r>
  </si>
  <si>
    <r>
      <rPr>
        <b/>
        <sz val="16"/>
        <color rgb="FFFF0000"/>
        <rFont val="Arial"/>
        <family val="2"/>
      </rPr>
      <t>SMALL</t>
    </r>
    <r>
      <rPr>
        <b/>
        <sz val="16"/>
        <rFont val="Arial"/>
        <family val="2"/>
      </rPr>
      <t xml:space="preserve"> Commercial Sales</t>
    </r>
  </si>
  <si>
    <t>TOTAL COMMERCIAL BILLED SALES</t>
  </si>
  <si>
    <t>12- mos ending</t>
  </si>
  <si>
    <t>Billed    CDH</t>
  </si>
  <si>
    <t>TOTAL IMPACT</t>
  </si>
  <si>
    <t>Actual Billed Sales</t>
  </si>
  <si>
    <t>LARGE COMMERCIAL WN Sales</t>
  </si>
  <si>
    <t>WN use</t>
  </si>
  <si>
    <t>MEDIUM COMMERCIAL WN Sales</t>
  </si>
  <si>
    <t>Billed HDH</t>
  </si>
  <si>
    <t>Billed     HDH</t>
  </si>
  <si>
    <t>SMALL COMMERCIAL WN Sales</t>
  </si>
  <si>
    <t>ACTUAL Comm Lighting Billed Sales</t>
  </si>
  <si>
    <t>ACTUAL TOTAL Billed Sales</t>
  </si>
  <si>
    <t>ACTUAL TOTAL WN Billed Sales</t>
  </si>
  <si>
    <t>COMM TOTAL WEATHER IMPACT</t>
  </si>
  <si>
    <t xml:space="preserve"> Sales</t>
  </si>
  <si>
    <t>WN Sales</t>
  </si>
  <si>
    <t>Weather.Bill_Cycle_CDH</t>
  </si>
  <si>
    <t>Weather.Bill_Cycle_HDD</t>
  </si>
  <si>
    <t>Economics.Wgt_Per_Capital_Income</t>
  </si>
  <si>
    <t>Rev_Price.Real__Price_Increase_2mos</t>
  </si>
  <si>
    <t>Rev_Price.Retail_Price_Decrease</t>
  </si>
  <si>
    <t xml:space="preserve">Residential Customers </t>
  </si>
  <si>
    <t>Weather Impact</t>
  </si>
  <si>
    <t>Residential WN Sales</t>
  </si>
  <si>
    <t>Street &amp;</t>
  </si>
  <si>
    <t>Year/Month</t>
  </si>
  <si>
    <t>Highway</t>
  </si>
  <si>
    <t>Other</t>
  </si>
  <si>
    <t>Metro</t>
  </si>
  <si>
    <t>Residential</t>
  </si>
  <si>
    <t>Commercial</t>
  </si>
  <si>
    <t>Industrial</t>
  </si>
  <si>
    <t>Street &amp; Highway</t>
  </si>
  <si>
    <t>Total Retail Billed Sales</t>
  </si>
  <si>
    <t>YTD 2016</t>
  </si>
  <si>
    <t>% Variance</t>
  </si>
  <si>
    <t>FPL Proposed Forecast</t>
  </si>
  <si>
    <t>Sales Forecast w/ No Reconcilliation to NEL</t>
  </si>
  <si>
    <t>STAFF 001160</t>
  </si>
  <si>
    <t>FPL RC-16</t>
  </si>
  <si>
    <t>STAFF 001161</t>
  </si>
  <si>
    <t>STAFF 001162</t>
  </si>
  <si>
    <t>STAFF 001163</t>
  </si>
  <si>
    <t>STAFF 001164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</si>
</sst>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;\-0.000"/>
    <numFmt numFmtId="165" formatCode="_(* #,##0_);_(* \(#,##0\);_(* &quot;-&quot;??_);_(@_)"/>
    <numFmt numFmtId="166" formatCode="0.00%;\-0.00%"/>
    <numFmt numFmtId="167" formatCode="0.00000;\-0.00000"/>
    <numFmt numFmtId="168" formatCode="0.000000;\-0.000000"/>
    <numFmt numFmtId="169" formatCode="0.0000"/>
    <numFmt numFmtId="170" formatCode="0.000"/>
    <numFmt numFmtId="171" formatCode="#,##0.0"/>
    <numFmt numFmtId="172" formatCode="[$-409]mmm\-yy;@"/>
    <numFmt numFmtId="173" formatCode="0.0%"/>
    <numFmt numFmtId="174" formatCode="0.00000"/>
    <numFmt numFmtId="175" formatCode="0.000000"/>
    <numFmt numFmtId="176" formatCode="0.00;\-0.00"/>
    <numFmt numFmtId="177" formatCode="0.0;\-0.0"/>
    <numFmt numFmtId="178" formatCode="0.0000;\-0.0000"/>
    <numFmt numFmtId="179" formatCode="0.000%"/>
    <numFmt numFmtId="180" formatCode="0.0"/>
    <numFmt numFmtId="181" formatCode="0.0000000"/>
    <numFmt numFmtId="182" formatCode="yyyy:mm"/>
    <numFmt numFmtId="183" formatCode="m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10" fillId="4" borderId="24" applyNumberFormat="0" applyProtection="0">
      <alignment vertical="center"/>
    </xf>
    <xf numFmtId="4" fontId="11" fillId="5" borderId="24" applyNumberFormat="0" applyProtection="0">
      <alignment vertical="center"/>
    </xf>
    <xf numFmtId="4" fontId="10" fillId="5" borderId="24" applyNumberFormat="0" applyProtection="0">
      <alignment horizontal="left" vertical="center" indent="1"/>
    </xf>
    <xf numFmtId="0" fontId="10" fillId="5" borderId="24" applyNumberFormat="0" applyProtection="0">
      <alignment horizontal="left" vertical="top" indent="1"/>
    </xf>
    <xf numFmtId="4" fontId="12" fillId="0" borderId="0" applyNumberFormat="0" applyProtection="0">
      <alignment horizontal="left"/>
    </xf>
    <xf numFmtId="4" fontId="13" fillId="6" borderId="24" applyNumberFormat="0" applyProtection="0">
      <alignment horizontal="right" vertical="center"/>
    </xf>
    <xf numFmtId="4" fontId="13" fillId="6" borderId="24" applyNumberFormat="0" applyProtection="0">
      <alignment horizontal="right" vertical="center"/>
    </xf>
    <xf numFmtId="4" fontId="13" fillId="7" borderId="24" applyNumberFormat="0" applyProtection="0">
      <alignment horizontal="right" vertical="center"/>
    </xf>
    <xf numFmtId="4" fontId="13" fillId="7" borderId="24" applyNumberFormat="0" applyProtection="0">
      <alignment horizontal="right" vertical="center"/>
    </xf>
    <xf numFmtId="4" fontId="13" fillId="8" borderId="24" applyNumberFormat="0" applyProtection="0">
      <alignment horizontal="right" vertical="center"/>
    </xf>
    <xf numFmtId="4" fontId="13" fillId="8" borderId="24" applyNumberFormat="0" applyProtection="0">
      <alignment horizontal="right" vertical="center"/>
    </xf>
    <xf numFmtId="4" fontId="13" fillId="9" borderId="24" applyNumberFormat="0" applyProtection="0">
      <alignment horizontal="right" vertical="center"/>
    </xf>
    <xf numFmtId="4" fontId="13" fillId="9" borderId="24" applyNumberFormat="0" applyProtection="0">
      <alignment horizontal="right" vertical="center"/>
    </xf>
    <xf numFmtId="4" fontId="13" fillId="10" borderId="24" applyNumberFormat="0" applyProtection="0">
      <alignment horizontal="right" vertical="center"/>
    </xf>
    <xf numFmtId="4" fontId="13" fillId="10" borderId="24" applyNumberFormat="0" applyProtection="0">
      <alignment horizontal="right" vertical="center"/>
    </xf>
    <xf numFmtId="4" fontId="13" fillId="11" borderId="24" applyNumberFormat="0" applyProtection="0">
      <alignment horizontal="right" vertical="center"/>
    </xf>
    <xf numFmtId="4" fontId="13" fillId="11" borderId="24" applyNumberFormat="0" applyProtection="0">
      <alignment horizontal="right" vertical="center"/>
    </xf>
    <xf numFmtId="4" fontId="13" fillId="12" borderId="24" applyNumberFormat="0" applyProtection="0">
      <alignment horizontal="right" vertical="center"/>
    </xf>
    <xf numFmtId="4" fontId="13" fillId="12" borderId="24" applyNumberFormat="0" applyProtection="0">
      <alignment horizontal="right" vertical="center"/>
    </xf>
    <xf numFmtId="4" fontId="13" fillId="13" borderId="24" applyNumberFormat="0" applyProtection="0">
      <alignment horizontal="right" vertical="center"/>
    </xf>
    <xf numFmtId="4" fontId="13" fillId="13" borderId="24" applyNumberFormat="0" applyProtection="0">
      <alignment horizontal="right" vertical="center"/>
    </xf>
    <xf numFmtId="4" fontId="13" fillId="14" borderId="24" applyNumberFormat="0" applyProtection="0">
      <alignment horizontal="right" vertical="center"/>
    </xf>
    <xf numFmtId="4" fontId="13" fillId="14" borderId="24" applyNumberFormat="0" applyProtection="0">
      <alignment horizontal="right" vertical="center"/>
    </xf>
    <xf numFmtId="4" fontId="10" fillId="15" borderId="25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3" fillId="17" borderId="24" applyNumberFormat="0" applyProtection="0">
      <alignment horizontal="right" vertical="center"/>
    </xf>
    <xf numFmtId="4" fontId="13" fillId="17" borderId="24" applyNumberFormat="0" applyProtection="0">
      <alignment horizontal="right" vertical="center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4" fontId="13" fillId="18" borderId="0" applyNumberFormat="0" applyProtection="0">
      <alignment horizontal="left" vertical="center" indent="1"/>
    </xf>
    <xf numFmtId="0" fontId="8" fillId="16" borderId="24" applyNumberFormat="0" applyProtection="0">
      <alignment horizontal="left" vertical="center" indent="1"/>
    </xf>
    <xf numFmtId="0" fontId="3" fillId="16" borderId="24" applyNumberFormat="0" applyProtection="0">
      <alignment horizontal="left" vertical="top" indent="1"/>
    </xf>
    <xf numFmtId="0" fontId="3" fillId="18" borderId="24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3" fillId="18" borderId="24" applyNumberFormat="0" applyProtection="0">
      <alignment horizontal="left" vertical="top" indent="1"/>
    </xf>
    <xf numFmtId="0" fontId="3" fillId="19" borderId="24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4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4" applyNumberFormat="0" applyProtection="0">
      <alignment horizontal="left" vertical="top" indent="1"/>
    </xf>
    <xf numFmtId="0" fontId="3" fillId="20" borderId="24" applyNumberFormat="0" applyProtection="0">
      <alignment horizontal="left" vertical="center" indent="1"/>
    </xf>
    <xf numFmtId="0" fontId="3" fillId="20" borderId="24" applyNumberFormat="0" applyProtection="0">
      <alignment horizontal="left" vertical="top" indent="1"/>
    </xf>
    <xf numFmtId="0" fontId="3" fillId="0" borderId="0"/>
    <xf numFmtId="4" fontId="13" fillId="21" borderId="24" applyNumberFormat="0" applyProtection="0">
      <alignment vertical="center"/>
    </xf>
    <xf numFmtId="4" fontId="13" fillId="21" borderId="24" applyNumberFormat="0" applyProtection="0">
      <alignment vertical="center"/>
    </xf>
    <xf numFmtId="4" fontId="16" fillId="21" borderId="24" applyNumberFormat="0" applyProtection="0">
      <alignment vertical="center"/>
    </xf>
    <xf numFmtId="4" fontId="13" fillId="21" borderId="24" applyNumberFormat="0" applyProtection="0">
      <alignment horizontal="left" vertical="center" indent="1"/>
    </xf>
    <xf numFmtId="4" fontId="13" fillId="21" borderId="24" applyNumberFormat="0" applyProtection="0">
      <alignment horizontal="left" vertical="center" indent="1"/>
    </xf>
    <xf numFmtId="0" fontId="13" fillId="21" borderId="24" applyNumberFormat="0" applyProtection="0">
      <alignment horizontal="left" vertical="top" indent="1"/>
    </xf>
    <xf numFmtId="0" fontId="13" fillId="21" borderId="24" applyNumberFormat="0" applyProtection="0">
      <alignment horizontal="left" vertical="top" indent="1"/>
    </xf>
    <xf numFmtId="4" fontId="13" fillId="0" borderId="0" applyNumberFormat="0" applyProtection="0">
      <alignment horizontal="right"/>
    </xf>
    <xf numFmtId="4" fontId="13" fillId="0" borderId="0" applyNumberFormat="0" applyProtection="0">
      <alignment horizontal="right" vertical="justify"/>
    </xf>
    <xf numFmtId="4" fontId="13" fillId="0" borderId="0" applyNumberFormat="0" applyProtection="0">
      <alignment horizontal="right"/>
    </xf>
    <xf numFmtId="4" fontId="13" fillId="0" borderId="0" applyNumberFormat="0" applyProtection="0">
      <alignment horizontal="right" vertical="justify"/>
    </xf>
    <xf numFmtId="4" fontId="10" fillId="0" borderId="26" applyNumberFormat="0" applyProtection="0">
      <alignment horizontal="right" vertical="center"/>
    </xf>
    <xf numFmtId="4" fontId="10" fillId="0" borderId="0" applyNumberFormat="0" applyProtection="0">
      <alignment horizontal="left" vertical="center" wrapText="1" indent="1"/>
    </xf>
    <xf numFmtId="0" fontId="12" fillId="0" borderId="0" applyNumberFormat="0" applyProtection="0">
      <alignment horizontal="center" wrapText="1"/>
    </xf>
    <xf numFmtId="4" fontId="17" fillId="0" borderId="0" applyNumberFormat="0" applyProtection="0">
      <alignment horizontal="left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/>
    </xf>
    <xf numFmtId="175" fontId="3" fillId="0" borderId="0">
      <alignment horizontal="left" wrapText="1"/>
    </xf>
  </cellStyleXfs>
  <cellXfs count="478">
    <xf numFmtId="0" fontId="0" fillId="0" borderId="0" xfId="0"/>
    <xf numFmtId="0" fontId="3" fillId="2" borderId="1" xfId="3" applyFill="1" applyBorder="1" applyAlignment="1">
      <alignment horizontal="center"/>
    </xf>
    <xf numFmtId="0" fontId="3" fillId="0" borderId="0" xfId="3" applyFill="1" applyBorder="1" applyAlignment="1">
      <alignment horizontal="left" vertical="center"/>
    </xf>
    <xf numFmtId="164" fontId="3" fillId="0" borderId="0" xfId="3" applyNumberFormat="1" applyFill="1" applyBorder="1" applyAlignment="1">
      <alignment horizontal="right" vertical="center"/>
    </xf>
    <xf numFmtId="0" fontId="3" fillId="0" borderId="0" xfId="3" applyFill="1" applyBorder="1" applyAlignment="1">
      <alignment horizontal="center"/>
    </xf>
    <xf numFmtId="0" fontId="3" fillId="0" borderId="0" xfId="3"/>
    <xf numFmtId="0" fontId="0" fillId="2" borderId="1" xfId="0" applyFill="1" applyBorder="1" applyAlignment="1">
      <alignment horizontal="center"/>
    </xf>
    <xf numFmtId="0" fontId="3" fillId="0" borderId="0" xfId="3" applyFill="1"/>
    <xf numFmtId="0" fontId="0" fillId="2" borderId="1" xfId="0" applyFont="1" applyFill="1" applyBorder="1" applyAlignment="1">
      <alignment horizontal="center"/>
    </xf>
    <xf numFmtId="0" fontId="4" fillId="0" borderId="0" xfId="3" applyFont="1" applyAlignment="1"/>
    <xf numFmtId="165" fontId="3" fillId="0" borderId="0" xfId="1" applyNumberFormat="1" applyFont="1"/>
    <xf numFmtId="0" fontId="3" fillId="0" borderId="0" xfId="3" applyNumberFormat="1"/>
    <xf numFmtId="164" fontId="3" fillId="0" borderId="0" xfId="3" applyNumberFormat="1"/>
    <xf numFmtId="0" fontId="3" fillId="0" borderId="0" xfId="3" applyFill="1" applyBorder="1"/>
    <xf numFmtId="164" fontId="3" fillId="0" borderId="0" xfId="3" applyNumberFormat="1" applyFill="1" applyBorder="1"/>
    <xf numFmtId="0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0" fillId="0" borderId="0" xfId="0" applyNumberFormat="1" applyFont="1"/>
    <xf numFmtId="168" fontId="0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 applyFill="1"/>
    <xf numFmtId="0" fontId="0" fillId="3" borderId="0" xfId="0" applyNumberFormat="1" applyFill="1"/>
    <xf numFmtId="0" fontId="0" fillId="3" borderId="0" xfId="0" applyNumberFormat="1" applyFont="1" applyFill="1"/>
    <xf numFmtId="0" fontId="5" fillId="0" borderId="0" xfId="3" applyFont="1" applyFill="1" applyBorder="1"/>
    <xf numFmtId="0" fontId="3" fillId="0" borderId="0" xfId="3" quotePrefix="1" applyFont="1" applyFill="1" applyBorder="1" applyAlignment="1">
      <alignment horizontal="left"/>
    </xf>
    <xf numFmtId="0" fontId="0" fillId="3" borderId="0" xfId="0" applyFill="1"/>
    <xf numFmtId="169" fontId="3" fillId="0" borderId="0" xfId="3" applyNumberFormat="1"/>
    <xf numFmtId="169" fontId="3" fillId="0" borderId="0" xfId="3" applyNumberFormat="1" applyFill="1" applyBorder="1"/>
    <xf numFmtId="166" fontId="0" fillId="0" borderId="0" xfId="0" applyNumberFormat="1" applyFill="1"/>
    <xf numFmtId="0" fontId="3" fillId="0" borderId="8" xfId="3" applyBorder="1"/>
    <xf numFmtId="169" fontId="3" fillId="0" borderId="9" xfId="3" applyNumberFormat="1" applyBorder="1"/>
    <xf numFmtId="169" fontId="3" fillId="0" borderId="9" xfId="3" applyNumberFormat="1" applyFill="1" applyBorder="1"/>
    <xf numFmtId="0" fontId="3" fillId="0" borderId="9" xfId="3" applyFill="1" applyBorder="1"/>
    <xf numFmtId="0" fontId="3" fillId="0" borderId="9" xfId="3" applyBorder="1"/>
    <xf numFmtId="0" fontId="3" fillId="0" borderId="10" xfId="3" applyBorder="1"/>
    <xf numFmtId="0" fontId="3" fillId="0" borderId="11" xfId="3" applyBorder="1"/>
    <xf numFmtId="169" fontId="3" fillId="0" borderId="0" xfId="3" applyNumberFormat="1" applyBorder="1"/>
    <xf numFmtId="169" fontId="7" fillId="0" borderId="0" xfId="3" applyNumberFormat="1" applyFont="1" applyFill="1" applyBorder="1" applyAlignment="1"/>
    <xf numFmtId="0" fontId="3" fillId="0" borderId="0" xfId="3" applyBorder="1"/>
    <xf numFmtId="0" fontId="3" fillId="0" borderId="15" xfId="3" applyBorder="1"/>
    <xf numFmtId="0" fontId="9" fillId="0" borderId="11" xfId="3" applyFont="1" applyBorder="1" applyAlignment="1">
      <alignment horizontal="right" vertical="center"/>
    </xf>
    <xf numFmtId="0" fontId="9" fillId="0" borderId="0" xfId="3" applyFont="1" applyBorder="1" applyAlignment="1">
      <alignment horizontal="left" vertical="center"/>
    </xf>
    <xf numFmtId="0" fontId="9" fillId="0" borderId="16" xfId="3" applyFont="1" applyFill="1" applyBorder="1" applyAlignment="1">
      <alignment horizontal="center" vertical="center" wrapText="1"/>
    </xf>
    <xf numFmtId="0" fontId="9" fillId="0" borderId="17" xfId="3" quotePrefix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/>
    </xf>
    <xf numFmtId="0" fontId="9" fillId="0" borderId="18" xfId="3" quotePrefix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quotePrefix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 wrapText="1"/>
    </xf>
    <xf numFmtId="0" fontId="8" fillId="0" borderId="0" xfId="3" applyFont="1" applyBorder="1"/>
    <xf numFmtId="0" fontId="8" fillId="0" borderId="17" xfId="3" applyFont="1" applyBorder="1"/>
    <xf numFmtId="0" fontId="9" fillId="0" borderId="16" xfId="3" quotePrefix="1" applyFont="1" applyFill="1" applyBorder="1" applyAlignment="1">
      <alignment horizontal="center" vertical="center" wrapText="1"/>
    </xf>
    <xf numFmtId="0" fontId="9" fillId="0" borderId="17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8" fillId="0" borderId="0" xfId="3" quotePrefix="1" applyFont="1" applyFill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quotePrefix="1" applyFont="1" applyFill="1" applyAlignment="1">
      <alignment horizontal="center" vertical="center" wrapText="1"/>
    </xf>
    <xf numFmtId="165" fontId="8" fillId="0" borderId="0" xfId="1" applyNumberFormat="1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8" fillId="0" borderId="0" xfId="3" applyFont="1"/>
    <xf numFmtId="0" fontId="5" fillId="0" borderId="11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5" fillId="0" borderId="0" xfId="3" applyNumberFormat="1" applyFont="1" applyFill="1" applyBorder="1" applyAlignment="1">
      <alignment horizontal="center" wrapText="1"/>
    </xf>
    <xf numFmtId="0" fontId="5" fillId="0" borderId="0" xfId="3" applyFont="1" applyBorder="1" applyAlignment="1">
      <alignment horizontal="left"/>
    </xf>
    <xf numFmtId="4" fontId="5" fillId="0" borderId="0" xfId="3" quotePrefix="1" applyNumberFormat="1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left"/>
    </xf>
    <xf numFmtId="170" fontId="5" fillId="0" borderId="0" xfId="3" applyNumberFormat="1" applyFont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" fontId="5" fillId="0" borderId="0" xfId="3" quotePrefix="1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4" fontId="3" fillId="0" borderId="0" xfId="3" applyNumberFormat="1" applyFont="1" applyBorder="1" applyAlignment="1">
      <alignment horizontal="center"/>
    </xf>
    <xf numFmtId="4" fontId="3" fillId="0" borderId="0" xfId="3" applyNumberFormat="1" applyFont="1" applyFill="1" applyBorder="1" applyAlignment="1">
      <alignment horizontal="center"/>
    </xf>
    <xf numFmtId="0" fontId="3" fillId="0" borderId="0" xfId="3" applyFont="1" applyFill="1" applyBorder="1"/>
    <xf numFmtId="170" fontId="3" fillId="0" borderId="0" xfId="3" applyNumberFormat="1" applyFont="1" applyFill="1" applyBorder="1"/>
    <xf numFmtId="3" fontId="3" fillId="0" borderId="0" xfId="3" applyNumberFormat="1" applyFont="1" applyFill="1" applyBorder="1" applyAlignment="1">
      <alignment horizontal="center"/>
    </xf>
    <xf numFmtId="170" fontId="5" fillId="0" borderId="0" xfId="3" applyNumberFormat="1" applyFont="1" applyFill="1" applyBorder="1" applyAlignment="1">
      <alignment horizontal="center"/>
    </xf>
    <xf numFmtId="170" fontId="3" fillId="0" borderId="0" xfId="3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/>
    </xf>
    <xf numFmtId="171" fontId="3" fillId="0" borderId="0" xfId="3" applyNumberFormat="1" applyFont="1" applyFill="1" applyBorder="1"/>
    <xf numFmtId="3" fontId="3" fillId="0" borderId="0" xfId="3" applyNumberFormat="1" applyFont="1" applyFill="1" applyBorder="1"/>
    <xf numFmtId="172" fontId="3" fillId="0" borderId="0" xfId="3" applyNumberFormat="1" applyFont="1" applyFill="1" applyBorder="1" applyAlignment="1">
      <alignment horizontal="center"/>
    </xf>
    <xf numFmtId="3" fontId="3" fillId="0" borderId="0" xfId="3" quotePrefix="1" applyNumberFormat="1" applyFont="1" applyFill="1" applyBorder="1" applyAlignment="1">
      <alignment horizontal="center"/>
    </xf>
    <xf numFmtId="171" fontId="3" fillId="0" borderId="0" xfId="3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165" fontId="3" fillId="0" borderId="0" xfId="3" applyNumberFormat="1" applyFont="1" applyFill="1" applyBorder="1"/>
    <xf numFmtId="0" fontId="5" fillId="0" borderId="11" xfId="3" applyFont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0" fontId="5" fillId="0" borderId="11" xfId="3" applyFont="1" applyFill="1" applyBorder="1" applyAlignment="1">
      <alignment horizontal="right"/>
    </xf>
    <xf numFmtId="170" fontId="5" fillId="0" borderId="0" xfId="3" applyNumberFormat="1" applyFont="1" applyFill="1" applyBorder="1" applyAlignment="1">
      <alignment horizontal="left"/>
    </xf>
    <xf numFmtId="173" fontId="3" fillId="0" borderId="0" xfId="2" applyNumberFormat="1" applyFont="1" applyFill="1" applyBorder="1"/>
    <xf numFmtId="0" fontId="0" fillId="0" borderId="0" xfId="0" applyBorder="1"/>
    <xf numFmtId="2" fontId="0" fillId="0" borderId="0" xfId="0" applyNumberFormat="1" applyBorder="1"/>
    <xf numFmtId="4" fontId="0" fillId="0" borderId="0" xfId="0" applyNumberFormat="1" applyBorder="1"/>
    <xf numFmtId="0" fontId="5" fillId="0" borderId="19" xfId="3" applyFont="1" applyFill="1" applyBorder="1" applyAlignment="1">
      <alignment horizontal="right"/>
    </xf>
    <xf numFmtId="0" fontId="5" fillId="0" borderId="18" xfId="3" applyFont="1" applyFill="1" applyBorder="1" applyAlignment="1">
      <alignment horizontal="left"/>
    </xf>
    <xf numFmtId="4" fontId="5" fillId="0" borderId="18" xfId="3" applyNumberFormat="1" applyFont="1" applyFill="1" applyBorder="1" applyAlignment="1">
      <alignment horizontal="center" wrapText="1"/>
    </xf>
    <xf numFmtId="4" fontId="5" fillId="0" borderId="18" xfId="3" quotePrefix="1" applyNumberFormat="1" applyFont="1" applyFill="1" applyBorder="1" applyAlignment="1">
      <alignment horizontal="center" wrapText="1"/>
    </xf>
    <xf numFmtId="4" fontId="9" fillId="0" borderId="18" xfId="3" quotePrefix="1" applyNumberFormat="1" applyFont="1" applyFill="1" applyBorder="1" applyAlignment="1">
      <alignment horizontal="center" wrapText="1"/>
    </xf>
    <xf numFmtId="2" fontId="5" fillId="0" borderId="18" xfId="3" applyNumberFormat="1" applyFont="1" applyFill="1" applyBorder="1" applyAlignment="1">
      <alignment horizontal="left"/>
    </xf>
    <xf numFmtId="165" fontId="5" fillId="0" borderId="18" xfId="1" applyNumberFormat="1" applyFont="1" applyFill="1" applyBorder="1" applyAlignment="1">
      <alignment horizontal="center"/>
    </xf>
    <xf numFmtId="3" fontId="5" fillId="0" borderId="18" xfId="3" quotePrefix="1" applyNumberFormat="1" applyFont="1" applyFill="1" applyBorder="1" applyAlignment="1">
      <alignment horizontal="center" wrapText="1"/>
    </xf>
    <xf numFmtId="3" fontId="5" fillId="0" borderId="18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18" xfId="3" applyNumberFormat="1" applyFont="1" applyBorder="1"/>
    <xf numFmtId="4" fontId="3" fillId="0" borderId="18" xfId="3" applyNumberFormat="1" applyFont="1" applyBorder="1" applyAlignment="1">
      <alignment horizontal="center"/>
    </xf>
    <xf numFmtId="0" fontId="3" fillId="0" borderId="18" xfId="3" applyFill="1" applyBorder="1"/>
    <xf numFmtId="4" fontId="3" fillId="0" borderId="18" xfId="3" applyNumberFormat="1" applyFont="1" applyFill="1" applyBorder="1" applyAlignment="1">
      <alignment horizontal="center"/>
    </xf>
    <xf numFmtId="174" fontId="3" fillId="0" borderId="18" xfId="3" applyNumberFormat="1" applyBorder="1"/>
    <xf numFmtId="175" fontId="3" fillId="0" borderId="18" xfId="3" applyNumberFormat="1" applyFill="1" applyBorder="1"/>
    <xf numFmtId="174" fontId="3" fillId="0" borderId="18" xfId="3" applyNumberFormat="1" applyFill="1" applyBorder="1"/>
    <xf numFmtId="170" fontId="3" fillId="0" borderId="18" xfId="3" applyNumberFormat="1" applyFont="1" applyFill="1" applyBorder="1"/>
    <xf numFmtId="3" fontId="3" fillId="0" borderId="18" xfId="3" applyNumberFormat="1" applyFont="1" applyFill="1" applyBorder="1" applyAlignment="1">
      <alignment horizontal="center"/>
    </xf>
    <xf numFmtId="170" fontId="3" fillId="0" borderId="18" xfId="3" applyNumberFormat="1" applyFont="1" applyFill="1" applyBorder="1" applyAlignment="1">
      <alignment horizontal="center"/>
    </xf>
    <xf numFmtId="1" fontId="3" fillId="0" borderId="18" xfId="3" applyNumberFormat="1" applyFont="1" applyFill="1" applyBorder="1" applyAlignment="1">
      <alignment horizontal="center"/>
    </xf>
    <xf numFmtId="171" fontId="3" fillId="0" borderId="18" xfId="3" applyNumberFormat="1" applyFont="1" applyFill="1" applyBorder="1"/>
    <xf numFmtId="3" fontId="3" fillId="0" borderId="18" xfId="3" applyNumberFormat="1" applyFont="1" applyFill="1" applyBorder="1"/>
    <xf numFmtId="172" fontId="3" fillId="0" borderId="18" xfId="3" applyNumberFormat="1" applyFont="1" applyFill="1" applyBorder="1" applyAlignment="1">
      <alignment horizontal="center"/>
    </xf>
    <xf numFmtId="3" fontId="3" fillId="0" borderId="18" xfId="3" quotePrefix="1" applyNumberFormat="1" applyFont="1" applyFill="1" applyBorder="1" applyAlignment="1">
      <alignment horizontal="center"/>
    </xf>
    <xf numFmtId="171" fontId="3" fillId="0" borderId="18" xfId="3" applyNumberFormat="1" applyFont="1" applyFill="1" applyBorder="1" applyAlignment="1">
      <alignment horizontal="center"/>
    </xf>
    <xf numFmtId="165" fontId="3" fillId="0" borderId="18" xfId="1" applyNumberFormat="1" applyFont="1" applyFill="1" applyBorder="1"/>
    <xf numFmtId="165" fontId="3" fillId="0" borderId="18" xfId="3" applyNumberFormat="1" applyFont="1" applyFill="1" applyBorder="1"/>
    <xf numFmtId="3" fontId="3" fillId="0" borderId="18" xfId="3" applyNumberFormat="1" applyFill="1" applyBorder="1"/>
    <xf numFmtId="4" fontId="9" fillId="0" borderId="0" xfId="3" quotePrefix="1" applyNumberFormat="1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left"/>
    </xf>
    <xf numFmtId="2" fontId="3" fillId="0" borderId="0" xfId="3" applyNumberFormat="1" applyFill="1" applyBorder="1" applyAlignment="1">
      <alignment horizontal="center"/>
    </xf>
    <xf numFmtId="3" fontId="3" fillId="0" borderId="0" xfId="3" applyNumberFormat="1" applyFill="1" applyBorder="1"/>
    <xf numFmtId="2" fontId="0" fillId="0" borderId="0" xfId="0" applyNumberFormat="1" applyBorder="1" applyAlignment="1">
      <alignment horizontal="center"/>
    </xf>
    <xf numFmtId="0" fontId="0" fillId="0" borderId="15" xfId="0" applyBorder="1"/>
    <xf numFmtId="165" fontId="0" fillId="0" borderId="0" xfId="1" applyNumberFormat="1" applyFont="1" applyBorder="1"/>
    <xf numFmtId="0" fontId="5" fillId="0" borderId="21" xfId="3" applyFont="1" applyFill="1" applyBorder="1" applyAlignment="1">
      <alignment horizontal="right"/>
    </xf>
    <xf numFmtId="0" fontId="5" fillId="0" borderId="22" xfId="3" applyFont="1" applyFill="1" applyBorder="1" applyAlignment="1">
      <alignment horizontal="left"/>
    </xf>
    <xf numFmtId="4" fontId="5" fillId="0" borderId="22" xfId="3" applyNumberFormat="1" applyFont="1" applyFill="1" applyBorder="1" applyAlignment="1">
      <alignment horizontal="center" wrapText="1"/>
    </xf>
    <xf numFmtId="4" fontId="5" fillId="0" borderId="22" xfId="3" quotePrefix="1" applyNumberFormat="1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4" fontId="3" fillId="0" borderId="22" xfId="3" applyNumberFormat="1" applyFont="1" applyBorder="1" applyAlignment="1">
      <alignment horizontal="center"/>
    </xf>
    <xf numFmtId="4" fontId="3" fillId="0" borderId="22" xfId="3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right"/>
    </xf>
    <xf numFmtId="37" fontId="0" fillId="0" borderId="0" xfId="0" applyNumberFormat="1" applyBorder="1"/>
    <xf numFmtId="37" fontId="0" fillId="0" borderId="0" xfId="0" applyNumberFormat="1"/>
    <xf numFmtId="165" fontId="0" fillId="0" borderId="0" xfId="1" applyNumberFormat="1" applyFont="1"/>
    <xf numFmtId="0" fontId="3" fillId="0" borderId="0" xfId="3" applyFill="1" applyAlignment="1">
      <alignment horizontal="left"/>
    </xf>
    <xf numFmtId="165" fontId="3" fillId="0" borderId="0" xfId="1" applyNumberFormat="1" applyFont="1" applyFill="1"/>
    <xf numFmtId="0" fontId="3" fillId="0" borderId="0" xfId="3" applyAlignment="1">
      <alignment horizontal="left" vertical="center"/>
    </xf>
    <xf numFmtId="164" fontId="3" fillId="0" borderId="0" xfId="3" applyNumberFormat="1" applyAlignment="1">
      <alignment horizontal="right" vertical="center"/>
    </xf>
    <xf numFmtId="0" fontId="3" fillId="2" borderId="0" xfId="3" applyFill="1" applyBorder="1" applyAlignment="1">
      <alignment horizontal="center"/>
    </xf>
    <xf numFmtId="0" fontId="3" fillId="0" borderId="0" xfId="3" applyAlignment="1">
      <alignment horizontal="center"/>
    </xf>
    <xf numFmtId="0" fontId="3" fillId="0" borderId="0" xfId="3" applyNumberFormat="1" applyFont="1"/>
    <xf numFmtId="176" fontId="0" fillId="0" borderId="0" xfId="0" applyNumberFormat="1" applyFont="1"/>
    <xf numFmtId="166" fontId="0" fillId="0" borderId="0" xfId="0" applyNumberFormat="1" applyFont="1"/>
    <xf numFmtId="166" fontId="3" fillId="0" borderId="0" xfId="3" applyNumberFormat="1" applyAlignment="1">
      <alignment horizontal="right" vertical="center"/>
    </xf>
    <xf numFmtId="177" fontId="0" fillId="0" borderId="0" xfId="0" applyNumberFormat="1"/>
    <xf numFmtId="178" fontId="0" fillId="0" borderId="0" xfId="0" applyNumberFormat="1"/>
    <xf numFmtId="0" fontId="3" fillId="3" borderId="0" xfId="3" applyNumberFormat="1" applyFont="1" applyFill="1"/>
    <xf numFmtId="0" fontId="3" fillId="0" borderId="0" xfId="3" quotePrefix="1" applyFont="1" applyAlignment="1">
      <alignment horizontal="left"/>
    </xf>
    <xf numFmtId="178" fontId="0" fillId="3" borderId="0" xfId="0" applyNumberFormat="1" applyFill="1"/>
    <xf numFmtId="167" fontId="3" fillId="3" borderId="0" xfId="0" applyNumberFormat="1" applyFont="1" applyFill="1"/>
    <xf numFmtId="177" fontId="0" fillId="0" borderId="0" xfId="0" applyNumberFormat="1" applyFont="1"/>
    <xf numFmtId="0" fontId="3" fillId="0" borderId="0" xfId="0" applyNumberFormat="1" applyFont="1"/>
    <xf numFmtId="167" fontId="3" fillId="0" borderId="0" xfId="0" applyNumberFormat="1" applyFont="1"/>
    <xf numFmtId="169" fontId="3" fillId="0" borderId="0" xfId="3" applyNumberFormat="1" applyFont="1"/>
    <xf numFmtId="179" fontId="3" fillId="0" borderId="0" xfId="2" applyNumberFormat="1" applyFont="1"/>
    <xf numFmtId="169" fontId="7" fillId="0" borderId="27" xfId="3" applyNumberFormat="1" applyFont="1" applyFill="1" applyBorder="1" applyAlignment="1"/>
    <xf numFmtId="0" fontId="9" fillId="0" borderId="11" xfId="3" applyFont="1" applyBorder="1" applyAlignment="1">
      <alignment horizontal="left" vertical="center"/>
    </xf>
    <xf numFmtId="3" fontId="9" fillId="0" borderId="17" xfId="3" quotePrefix="1" applyNumberFormat="1" applyFont="1" applyFill="1" applyBorder="1" applyAlignment="1">
      <alignment horizontal="center" vertical="center" wrapText="1"/>
    </xf>
    <xf numFmtId="0" fontId="9" fillId="22" borderId="0" xfId="3" applyFont="1" applyFill="1" applyBorder="1" applyAlignment="1">
      <alignment horizontal="center" vertical="center" wrapText="1"/>
    </xf>
    <xf numFmtId="0" fontId="9" fillId="0" borderId="19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3" fontId="9" fillId="0" borderId="0" xfId="3" quotePrefix="1" applyNumberFormat="1" applyFont="1" applyFill="1" applyBorder="1" applyAlignment="1">
      <alignment horizontal="center" vertical="center" wrapText="1"/>
    </xf>
    <xf numFmtId="0" fontId="8" fillId="22" borderId="0" xfId="3" quotePrefix="1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5" fillId="0" borderId="11" xfId="0" applyFont="1" applyBorder="1" applyAlignment="1">
      <alignment horizontal="left"/>
    </xf>
    <xf numFmtId="4" fontId="9" fillId="0" borderId="0" xfId="3" applyNumberFormat="1" applyFont="1" applyFill="1" applyBorder="1" applyAlignment="1">
      <alignment horizontal="center" wrapText="1"/>
    </xf>
    <xf numFmtId="0" fontId="9" fillId="0" borderId="0" xfId="3" applyFont="1" applyBorder="1" applyAlignment="1">
      <alignment horizontal="left"/>
    </xf>
    <xf numFmtId="3" fontId="9" fillId="0" borderId="0" xfId="1" applyNumberFormat="1" applyFont="1" applyBorder="1" applyAlignment="1">
      <alignment horizontal="center"/>
    </xf>
    <xf numFmtId="3" fontId="5" fillId="0" borderId="0" xfId="3" quotePrefix="1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/>
    </xf>
    <xf numFmtId="3" fontId="9" fillId="22" borderId="0" xfId="3" quotePrefix="1" applyNumberFormat="1" applyFont="1" applyFill="1" applyBorder="1" applyAlignment="1">
      <alignment horizontal="center" wrapText="1"/>
    </xf>
    <xf numFmtId="4" fontId="8" fillId="0" borderId="11" xfId="3" applyNumberFormat="1" applyFont="1" applyBorder="1" applyAlignment="1">
      <alignment horizontal="center"/>
    </xf>
    <xf numFmtId="4" fontId="8" fillId="0" borderId="0" xfId="3" applyNumberFormat="1" applyFont="1" applyFill="1" applyBorder="1"/>
    <xf numFmtId="0" fontId="8" fillId="0" borderId="0" xfId="3" applyFont="1" applyFill="1" applyBorder="1"/>
    <xf numFmtId="170" fontId="3" fillId="0" borderId="0" xfId="3" applyNumberFormat="1" applyFont="1" applyBorder="1"/>
    <xf numFmtId="0" fontId="8" fillId="22" borderId="0" xfId="3" applyFont="1" applyFill="1" applyBorder="1"/>
    <xf numFmtId="0" fontId="8" fillId="0" borderId="15" xfId="3" applyFont="1" applyBorder="1"/>
    <xf numFmtId="170" fontId="5" fillId="0" borderId="0" xfId="3" applyNumberFormat="1" applyFont="1" applyAlignment="1">
      <alignment horizontal="center"/>
    </xf>
    <xf numFmtId="4" fontId="3" fillId="0" borderId="11" xfId="3" applyNumberFormat="1" applyFont="1" applyBorder="1" applyAlignment="1">
      <alignment horizontal="center"/>
    </xf>
    <xf numFmtId="170" fontId="8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9" fillId="0" borderId="30" xfId="3" applyFont="1" applyBorder="1" applyAlignment="1">
      <alignment horizontal="left"/>
    </xf>
    <xf numFmtId="4" fontId="9" fillId="0" borderId="30" xfId="3" applyNumberFormat="1" applyFont="1" applyFill="1" applyBorder="1" applyAlignment="1">
      <alignment horizontal="center" wrapText="1"/>
    </xf>
    <xf numFmtId="4" fontId="9" fillId="0" borderId="30" xfId="3" quotePrefix="1" applyNumberFormat="1" applyFont="1" applyFill="1" applyBorder="1" applyAlignment="1">
      <alignment horizontal="center" wrapText="1"/>
    </xf>
    <xf numFmtId="0" fontId="9" fillId="0" borderId="30" xfId="3" applyFont="1" applyFill="1" applyBorder="1" applyAlignment="1">
      <alignment horizontal="left"/>
    </xf>
    <xf numFmtId="170" fontId="5" fillId="0" borderId="30" xfId="3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0" xfId="3" quotePrefix="1" applyNumberFormat="1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/>
    </xf>
    <xf numFmtId="3" fontId="9" fillId="22" borderId="30" xfId="3" quotePrefix="1" applyNumberFormat="1" applyFont="1" applyFill="1" applyBorder="1" applyAlignment="1">
      <alignment horizontal="center" wrapText="1"/>
    </xf>
    <xf numFmtId="3" fontId="5" fillId="0" borderId="31" xfId="0" applyNumberFormat="1" applyFont="1" applyFill="1" applyBorder="1" applyAlignment="1">
      <alignment horizontal="center"/>
    </xf>
    <xf numFmtId="0" fontId="8" fillId="0" borderId="30" xfId="3" applyFont="1" applyBorder="1"/>
    <xf numFmtId="0" fontId="8" fillId="0" borderId="30" xfId="3" applyFont="1" applyFill="1" applyBorder="1"/>
    <xf numFmtId="0" fontId="8" fillId="22" borderId="30" xfId="3" applyFont="1" applyFill="1" applyBorder="1"/>
    <xf numFmtId="0" fontId="8" fillId="0" borderId="31" xfId="3" applyFont="1" applyBorder="1"/>
    <xf numFmtId="172" fontId="3" fillId="0" borderId="0" xfId="3" applyNumberFormat="1" applyFont="1" applyBorder="1"/>
    <xf numFmtId="0" fontId="5" fillId="0" borderId="30" xfId="0" applyFont="1" applyBorder="1" applyAlignment="1">
      <alignment horizontal="center"/>
    </xf>
    <xf numFmtId="180" fontId="5" fillId="0" borderId="0" xfId="3" applyNumberFormat="1" applyFont="1" applyBorder="1" applyAlignment="1">
      <alignment horizontal="center"/>
    </xf>
    <xf numFmtId="4" fontId="8" fillId="0" borderId="0" xfId="3" applyNumberFormat="1" applyFont="1" applyBorder="1" applyAlignment="1">
      <alignment horizontal="center"/>
    </xf>
    <xf numFmtId="4" fontId="8" fillId="0" borderId="0" xfId="3" applyNumberFormat="1" applyFont="1" applyFill="1" applyBorder="1" applyAlignment="1">
      <alignment horizontal="center"/>
    </xf>
    <xf numFmtId="3" fontId="8" fillId="22" borderId="0" xfId="3" applyNumberFormat="1" applyFont="1" applyFill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1" fontId="8" fillId="0" borderId="0" xfId="3" applyNumberFormat="1" applyFont="1" applyBorder="1" applyAlignment="1">
      <alignment horizontal="center"/>
    </xf>
    <xf numFmtId="3" fontId="9" fillId="22" borderId="0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3" applyNumberFormat="1" applyFont="1"/>
    <xf numFmtId="3" fontId="8" fillId="22" borderId="0" xfId="3" applyNumberFormat="1" applyFont="1" applyFill="1"/>
    <xf numFmtId="3" fontId="3" fillId="0" borderId="0" xfId="3" quotePrefix="1" applyNumberFormat="1" applyFill="1"/>
    <xf numFmtId="171" fontId="8" fillId="0" borderId="0" xfId="3" applyNumberFormat="1" applyFont="1" applyAlignment="1">
      <alignment horizontal="center"/>
    </xf>
    <xf numFmtId="3" fontId="3" fillId="0" borderId="0" xfId="3" applyNumberFormat="1" applyFill="1"/>
    <xf numFmtId="165" fontId="8" fillId="0" borderId="0" xfId="3" applyNumberFormat="1" applyFont="1"/>
    <xf numFmtId="0" fontId="5" fillId="0" borderId="11" xfId="3" applyFont="1" applyBorder="1" applyAlignment="1">
      <alignment horizontal="left"/>
    </xf>
    <xf numFmtId="0" fontId="5" fillId="0" borderId="0" xfId="3" applyFont="1" applyAlignment="1">
      <alignment horizontal="center"/>
    </xf>
    <xf numFmtId="3" fontId="20" fillId="22" borderId="0" xfId="3" applyNumberFormat="1" applyFont="1" applyFill="1"/>
    <xf numFmtId="3" fontId="8" fillId="22" borderId="0" xfId="3" applyNumberFormat="1" applyFont="1" applyFill="1" applyAlignment="1">
      <alignment horizontal="center"/>
    </xf>
    <xf numFmtId="0" fontId="5" fillId="0" borderId="11" xfId="3" applyFont="1" applyFill="1" applyBorder="1" applyAlignment="1">
      <alignment horizontal="left"/>
    </xf>
    <xf numFmtId="0" fontId="5" fillId="0" borderId="0" xfId="3" applyFont="1" applyFill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5" fillId="0" borderId="19" xfId="3" applyFont="1" applyFill="1" applyBorder="1" applyAlignment="1">
      <alignment horizontal="left"/>
    </xf>
    <xf numFmtId="4" fontId="9" fillId="0" borderId="18" xfId="3" applyNumberFormat="1" applyFont="1" applyFill="1" applyBorder="1" applyAlignment="1">
      <alignment horizontal="center" wrapText="1"/>
    </xf>
    <xf numFmtId="180" fontId="5" fillId="0" borderId="18" xfId="3" applyNumberFormat="1" applyFont="1" applyBorder="1" applyAlignment="1">
      <alignment horizontal="center"/>
    </xf>
    <xf numFmtId="170" fontId="5" fillId="0" borderId="18" xfId="3" applyNumberFormat="1" applyFont="1" applyBorder="1" applyAlignment="1">
      <alignment horizontal="center"/>
    </xf>
    <xf numFmtId="3" fontId="9" fillId="0" borderId="18" xfId="1" applyNumberFormat="1" applyFont="1" applyBorder="1" applyAlignment="1">
      <alignment horizontal="center"/>
    </xf>
    <xf numFmtId="3" fontId="5" fillId="0" borderId="18" xfId="3" quotePrefix="1" applyNumberFormat="1" applyFont="1" applyBorder="1" applyAlignment="1">
      <alignment horizontal="center" wrapText="1"/>
    </xf>
    <xf numFmtId="3" fontId="9" fillId="22" borderId="18" xfId="3" quotePrefix="1" applyNumberFormat="1" applyFont="1" applyFill="1" applyBorder="1" applyAlignment="1">
      <alignment horizontal="center" wrapText="1"/>
    </xf>
    <xf numFmtId="3" fontId="9" fillId="0" borderId="20" xfId="3" quotePrefix="1" applyNumberFormat="1" applyFont="1" applyFill="1" applyBorder="1" applyAlignment="1">
      <alignment horizontal="center" wrapText="1"/>
    </xf>
    <xf numFmtId="170" fontId="3" fillId="0" borderId="18" xfId="3" applyNumberFormat="1" applyFont="1" applyBorder="1"/>
    <xf numFmtId="3" fontId="5" fillId="0" borderId="18" xfId="0" applyNumberFormat="1" applyFont="1" applyBorder="1" applyAlignment="1">
      <alignment horizontal="center"/>
    </xf>
    <xf numFmtId="3" fontId="8" fillId="22" borderId="18" xfId="3" applyNumberFormat="1" applyFont="1" applyFill="1" applyBorder="1" applyAlignment="1">
      <alignment horizontal="center"/>
    </xf>
    <xf numFmtId="4" fontId="3" fillId="0" borderId="19" xfId="3" applyNumberFormat="1" applyFont="1" applyBorder="1" applyAlignment="1">
      <alignment horizontal="center"/>
    </xf>
    <xf numFmtId="4" fontId="8" fillId="0" borderId="18" xfId="3" applyNumberFormat="1" applyFont="1" applyFill="1" applyBorder="1" applyAlignment="1">
      <alignment horizontal="center"/>
    </xf>
    <xf numFmtId="170" fontId="8" fillId="0" borderId="18" xfId="3" applyNumberFormat="1" applyFont="1" applyBorder="1" applyAlignment="1">
      <alignment horizontal="center"/>
    </xf>
    <xf numFmtId="1" fontId="8" fillId="0" borderId="18" xfId="3" applyNumberFormat="1" applyFont="1" applyBorder="1" applyAlignment="1">
      <alignment horizontal="center"/>
    </xf>
    <xf numFmtId="3" fontId="9" fillId="22" borderId="18" xfId="0" applyNumberFormat="1" applyFont="1" applyFill="1" applyBorder="1" applyAlignment="1">
      <alignment horizontal="center"/>
    </xf>
    <xf numFmtId="3" fontId="8" fillId="0" borderId="18" xfId="3" applyNumberFormat="1" applyFont="1" applyBorder="1"/>
    <xf numFmtId="172" fontId="3" fillId="0" borderId="18" xfId="3" applyNumberFormat="1" applyFont="1" applyBorder="1"/>
    <xf numFmtId="171" fontId="8" fillId="0" borderId="18" xfId="3" applyNumberFormat="1" applyFont="1" applyBorder="1" applyAlignment="1">
      <alignment horizontal="center"/>
    </xf>
    <xf numFmtId="165" fontId="8" fillId="0" borderId="18" xfId="3" applyNumberFormat="1" applyFont="1" applyBorder="1"/>
    <xf numFmtId="0" fontId="5" fillId="0" borderId="18" xfId="3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170" fontId="5" fillId="0" borderId="0" xfId="3" applyNumberFormat="1" applyFont="1" applyFill="1" applyAlignment="1">
      <alignment horizontal="left"/>
    </xf>
    <xf numFmtId="3" fontId="5" fillId="0" borderId="20" xfId="0" applyNumberFormat="1" applyFont="1" applyBorder="1" applyAlignment="1">
      <alignment horizontal="center"/>
    </xf>
    <xf numFmtId="0" fontId="5" fillId="0" borderId="0" xfId="3" applyFont="1" applyFill="1" applyAlignment="1">
      <alignment horizontal="left"/>
    </xf>
    <xf numFmtId="180" fontId="9" fillId="0" borderId="0" xfId="3" applyNumberFormat="1" applyFont="1" applyFill="1" applyBorder="1" applyAlignment="1">
      <alignment horizontal="center"/>
    </xf>
    <xf numFmtId="180" fontId="5" fillId="0" borderId="0" xfId="3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4" fontId="3" fillId="0" borderId="11" xfId="3" applyNumberFormat="1" applyFont="1" applyFill="1" applyBorder="1" applyAlignment="1">
      <alignment horizontal="center"/>
    </xf>
    <xf numFmtId="172" fontId="3" fillId="0" borderId="0" xfId="3" applyNumberFormat="1" applyFont="1" applyFill="1" applyBorder="1"/>
    <xf numFmtId="170" fontId="8" fillId="0" borderId="0" xfId="3" applyNumberFormat="1" applyFont="1" applyFill="1" applyBorder="1" applyAlignment="1">
      <alignment horizontal="center"/>
    </xf>
    <xf numFmtId="1" fontId="8" fillId="0" borderId="0" xfId="3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8" fillId="0" borderId="0" xfId="3" applyNumberFormat="1" applyFont="1" applyFill="1"/>
    <xf numFmtId="171" fontId="8" fillId="0" borderId="0" xfId="3" applyNumberFormat="1" applyFont="1" applyFill="1" applyAlignment="1">
      <alignment horizontal="center"/>
    </xf>
    <xf numFmtId="165" fontId="8" fillId="0" borderId="0" xfId="3" applyNumberFormat="1" applyFont="1" applyFill="1"/>
    <xf numFmtId="180" fontId="9" fillId="0" borderId="18" xfId="3" applyNumberFormat="1" applyFont="1" applyFill="1" applyBorder="1" applyAlignment="1">
      <alignment horizontal="center"/>
    </xf>
    <xf numFmtId="2" fontId="9" fillId="0" borderId="18" xfId="3" applyNumberFormat="1" applyFont="1" applyFill="1" applyBorder="1" applyAlignment="1">
      <alignment horizontal="center"/>
    </xf>
    <xf numFmtId="180" fontId="5" fillId="0" borderId="18" xfId="3" applyNumberFormat="1" applyFont="1" applyFill="1" applyBorder="1" applyAlignment="1">
      <alignment horizontal="center"/>
    </xf>
    <xf numFmtId="170" fontId="5" fillId="0" borderId="18" xfId="3" applyNumberFormat="1" applyFont="1" applyFill="1" applyBorder="1" applyAlignment="1">
      <alignment horizontal="center"/>
    </xf>
    <xf numFmtId="3" fontId="9" fillId="0" borderId="18" xfId="1" applyNumberFormat="1" applyFont="1" applyFill="1" applyBorder="1" applyAlignment="1">
      <alignment horizontal="center"/>
    </xf>
    <xf numFmtId="3" fontId="9" fillId="0" borderId="20" xfId="0" applyNumberFormat="1" applyFont="1" applyFill="1" applyBorder="1" applyAlignment="1">
      <alignment horizontal="center"/>
    </xf>
    <xf numFmtId="0" fontId="0" fillId="0" borderId="18" xfId="0" applyFill="1" applyBorder="1"/>
    <xf numFmtId="4" fontId="8" fillId="0" borderId="19" xfId="3" applyNumberFormat="1" applyFont="1" applyFill="1" applyBorder="1" applyAlignment="1">
      <alignment horizontal="center"/>
    </xf>
    <xf numFmtId="4" fontId="8" fillId="0" borderId="18" xfId="3" applyNumberFormat="1" applyFont="1" applyFill="1" applyBorder="1"/>
    <xf numFmtId="2" fontId="3" fillId="0" borderId="19" xfId="3" applyNumberFormat="1" applyFill="1" applyBorder="1" applyAlignment="1">
      <alignment horizontal="center"/>
    </xf>
    <xf numFmtId="2" fontId="3" fillId="0" borderId="18" xfId="3" applyNumberFormat="1" applyFill="1" applyBorder="1" applyAlignment="1">
      <alignment horizontal="center"/>
    </xf>
    <xf numFmtId="170" fontId="8" fillId="0" borderId="18" xfId="3" applyNumberFormat="1" applyFont="1" applyFill="1" applyBorder="1" applyAlignment="1">
      <alignment horizontal="center"/>
    </xf>
    <xf numFmtId="1" fontId="8" fillId="0" borderId="18" xfId="3" applyNumberFormat="1" applyFont="1" applyFill="1" applyBorder="1" applyAlignment="1">
      <alignment horizontal="center"/>
    </xf>
    <xf numFmtId="3" fontId="8" fillId="0" borderId="18" xfId="3" applyNumberFormat="1" applyFont="1" applyFill="1" applyBorder="1"/>
    <xf numFmtId="171" fontId="8" fillId="0" borderId="18" xfId="3" applyNumberFormat="1" applyFont="1" applyFill="1" applyBorder="1" applyAlignment="1">
      <alignment horizontal="center"/>
    </xf>
    <xf numFmtId="165" fontId="8" fillId="0" borderId="18" xfId="3" applyNumberFormat="1" applyFont="1" applyFill="1" applyBorder="1"/>
    <xf numFmtId="0" fontId="5" fillId="0" borderId="28" xfId="3" applyFont="1" applyFill="1" applyBorder="1" applyAlignment="1">
      <alignment horizontal="left"/>
    </xf>
    <xf numFmtId="0" fontId="5" fillId="0" borderId="14" xfId="3" applyFont="1" applyFill="1" applyBorder="1" applyAlignment="1">
      <alignment horizontal="left"/>
    </xf>
    <xf numFmtId="4" fontId="9" fillId="0" borderId="14" xfId="3" applyNumberFormat="1" applyFont="1" applyFill="1" applyBorder="1" applyAlignment="1">
      <alignment horizontal="center" wrapText="1"/>
    </xf>
    <xf numFmtId="2" fontId="9" fillId="0" borderId="14" xfId="3" applyNumberFormat="1" applyFont="1" applyBorder="1" applyAlignment="1">
      <alignment horizontal="center"/>
    </xf>
    <xf numFmtId="180" fontId="5" fillId="0" borderId="14" xfId="3" applyNumberFormat="1" applyFont="1" applyFill="1" applyBorder="1" applyAlignment="1">
      <alignment horizontal="center"/>
    </xf>
    <xf numFmtId="170" fontId="5" fillId="0" borderId="14" xfId="3" applyNumberFormat="1" applyFont="1" applyFill="1" applyBorder="1" applyAlignment="1">
      <alignment horizontal="center"/>
    </xf>
    <xf numFmtId="3" fontId="9" fillId="0" borderId="14" xfId="1" applyNumberFormat="1" applyFont="1" applyFill="1" applyBorder="1" applyAlignment="1">
      <alignment horizontal="center"/>
    </xf>
    <xf numFmtId="3" fontId="5" fillId="0" borderId="14" xfId="3" quotePrefix="1" applyNumberFormat="1" applyFont="1" applyFill="1" applyBorder="1" applyAlignment="1">
      <alignment horizontal="center" wrapText="1"/>
    </xf>
    <xf numFmtId="3" fontId="9" fillId="22" borderId="14" xfId="3" quotePrefix="1" applyNumberFormat="1" applyFont="1" applyFill="1" applyBorder="1" applyAlignment="1">
      <alignment horizontal="center" wrapText="1"/>
    </xf>
    <xf numFmtId="3" fontId="9" fillId="0" borderId="32" xfId="0" applyNumberFormat="1" applyFont="1" applyFill="1" applyBorder="1" applyAlignment="1">
      <alignment horizontal="center"/>
    </xf>
    <xf numFmtId="0" fontId="0" fillId="0" borderId="14" xfId="0" applyBorder="1"/>
    <xf numFmtId="4" fontId="8" fillId="0" borderId="28" xfId="3" applyNumberFormat="1" applyFont="1" applyFill="1" applyBorder="1" applyAlignment="1">
      <alignment horizontal="center"/>
    </xf>
    <xf numFmtId="0" fontId="3" fillId="0" borderId="14" xfId="3" applyFill="1" applyBorder="1"/>
    <xf numFmtId="174" fontId="3" fillId="0" borderId="14" xfId="3" applyNumberFormat="1" applyBorder="1"/>
    <xf numFmtId="4" fontId="8" fillId="0" borderId="14" xfId="3" applyNumberFormat="1" applyFont="1" applyFill="1" applyBorder="1"/>
    <xf numFmtId="173" fontId="0" fillId="0" borderId="14" xfId="30" applyNumberFormat="1" applyFont="1" applyFill="1" applyBorder="1"/>
    <xf numFmtId="170" fontId="3" fillId="0" borderId="14" xfId="3" applyNumberFormat="1" applyFont="1" applyBorder="1"/>
    <xf numFmtId="3" fontId="5" fillId="0" borderId="14" xfId="0" applyNumberFormat="1" applyFont="1" applyFill="1" applyBorder="1" applyAlignment="1">
      <alignment horizontal="center"/>
    </xf>
    <xf numFmtId="3" fontId="8" fillId="22" borderId="14" xfId="3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2" fontId="3" fillId="0" borderId="28" xfId="3" applyNumberFormat="1" applyFill="1" applyBorder="1" applyAlignment="1">
      <alignment horizontal="center"/>
    </xf>
    <xf numFmtId="2" fontId="3" fillId="0" borderId="14" xfId="3" applyNumberFormat="1" applyFill="1" applyBorder="1" applyAlignment="1">
      <alignment horizontal="center"/>
    </xf>
    <xf numFmtId="4" fontId="8" fillId="0" borderId="14" xfId="3" applyNumberFormat="1" applyFont="1" applyFill="1" applyBorder="1" applyAlignment="1">
      <alignment horizontal="center"/>
    </xf>
    <xf numFmtId="170" fontId="8" fillId="0" borderId="14" xfId="3" applyNumberFormat="1" applyFont="1" applyFill="1" applyBorder="1" applyAlignment="1">
      <alignment horizontal="center"/>
    </xf>
    <xf numFmtId="1" fontId="8" fillId="0" borderId="14" xfId="3" applyNumberFormat="1" applyFont="1" applyFill="1" applyBorder="1" applyAlignment="1">
      <alignment horizontal="center"/>
    </xf>
    <xf numFmtId="3" fontId="9" fillId="22" borderId="14" xfId="0" applyNumberFormat="1" applyFont="1" applyFill="1" applyBorder="1" applyAlignment="1">
      <alignment horizontal="center"/>
    </xf>
    <xf numFmtId="3" fontId="8" fillId="0" borderId="14" xfId="3" applyNumberFormat="1" applyFont="1" applyFill="1" applyBorder="1"/>
    <xf numFmtId="3" fontId="3" fillId="0" borderId="14" xfId="3" applyNumberFormat="1" applyFill="1" applyBorder="1"/>
    <xf numFmtId="171" fontId="8" fillId="0" borderId="14" xfId="3" applyNumberFormat="1" applyFont="1" applyFill="1" applyBorder="1" applyAlignment="1">
      <alignment horizontal="center"/>
    </xf>
    <xf numFmtId="165" fontId="3" fillId="0" borderId="14" xfId="1" applyNumberFormat="1" applyFont="1" applyFill="1" applyBorder="1"/>
    <xf numFmtId="165" fontId="8" fillId="0" borderId="14" xfId="3" applyNumberFormat="1" applyFont="1" applyFill="1" applyBorder="1"/>
    <xf numFmtId="0" fontId="3" fillId="0" borderId="14" xfId="3" applyFill="1" applyBorder="1" applyAlignment="1">
      <alignment horizontal="center"/>
    </xf>
    <xf numFmtId="2" fontId="5" fillId="0" borderId="0" xfId="3" applyNumberFormat="1" applyFont="1" applyBorder="1" applyAlignment="1">
      <alignment horizontal="left"/>
    </xf>
    <xf numFmtId="174" fontId="3" fillId="0" borderId="0" xfId="3" applyNumberFormat="1" applyBorder="1"/>
    <xf numFmtId="173" fontId="0" fillId="0" borderId="0" xfId="30" applyNumberFormat="1" applyFont="1" applyFill="1" applyBorder="1"/>
    <xf numFmtId="3" fontId="8" fillId="0" borderId="0" xfId="3" applyNumberFormat="1" applyFont="1" applyFill="1" applyBorder="1"/>
    <xf numFmtId="171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/>
    <xf numFmtId="0" fontId="3" fillId="0" borderId="0" xfId="3" applyFill="1" applyAlignment="1">
      <alignment horizontal="center"/>
    </xf>
    <xf numFmtId="2" fontId="9" fillId="0" borderId="0" xfId="3" applyNumberFormat="1" applyFont="1" applyBorder="1" applyAlignment="1">
      <alignment horizontal="center"/>
    </xf>
    <xf numFmtId="3" fontId="5" fillId="0" borderId="0" xfId="3" applyNumberFormat="1" applyFont="1" applyBorder="1"/>
    <xf numFmtId="3" fontId="5" fillId="0" borderId="15" xfId="3" applyNumberFormat="1" applyFont="1" applyBorder="1"/>
    <xf numFmtId="0" fontId="3" fillId="0" borderId="11" xfId="3" applyFill="1" applyBorder="1"/>
    <xf numFmtId="175" fontId="3" fillId="0" borderId="0" xfId="3" applyNumberFormat="1" applyBorder="1"/>
    <xf numFmtId="174" fontId="3" fillId="0" borderId="0" xfId="3" applyNumberFormat="1" applyFill="1" applyBorder="1"/>
    <xf numFmtId="0" fontId="3" fillId="0" borderId="15" xfId="3" applyFill="1" applyBorder="1"/>
    <xf numFmtId="17" fontId="3" fillId="0" borderId="11" xfId="3" applyNumberFormat="1" applyFill="1" applyBorder="1"/>
    <xf numFmtId="0" fontId="5" fillId="0" borderId="21" xfId="3" applyFont="1" applyFill="1" applyBorder="1" applyAlignment="1">
      <alignment horizontal="left"/>
    </xf>
    <xf numFmtId="4" fontId="9" fillId="0" borderId="22" xfId="3" applyNumberFormat="1" applyFont="1" applyFill="1" applyBorder="1" applyAlignment="1">
      <alignment horizontal="center" wrapText="1"/>
    </xf>
    <xf numFmtId="2" fontId="5" fillId="0" borderId="22" xfId="3" applyNumberFormat="1" applyFont="1" applyBorder="1" applyAlignment="1">
      <alignment horizontal="left"/>
    </xf>
    <xf numFmtId="3" fontId="5" fillId="0" borderId="22" xfId="3" applyNumberFormat="1" applyFont="1" applyBorder="1"/>
    <xf numFmtId="3" fontId="5" fillId="0" borderId="23" xfId="3" applyNumberFormat="1" applyFont="1" applyBorder="1"/>
    <xf numFmtId="17" fontId="3" fillId="0" borderId="21" xfId="3" applyNumberFormat="1" applyFill="1" applyBorder="1"/>
    <xf numFmtId="165" fontId="3" fillId="0" borderId="22" xfId="1" applyNumberFormat="1" applyFont="1" applyFill="1" applyBorder="1"/>
    <xf numFmtId="0" fontId="3" fillId="0" borderId="22" xfId="3" applyFill="1" applyBorder="1"/>
    <xf numFmtId="174" fontId="3" fillId="0" borderId="22" xfId="3" applyNumberFormat="1" applyBorder="1"/>
    <xf numFmtId="175" fontId="3" fillId="0" borderId="22" xfId="3" applyNumberFormat="1" applyBorder="1"/>
    <xf numFmtId="174" fontId="3" fillId="0" borderId="22" xfId="3" applyNumberFormat="1" applyFill="1" applyBorder="1"/>
    <xf numFmtId="173" fontId="0" fillId="0" borderId="22" xfId="30" applyNumberFormat="1" applyFont="1" applyFill="1" applyBorder="1"/>
    <xf numFmtId="0" fontId="3" fillId="0" borderId="23" xfId="3" applyFill="1" applyBorder="1"/>
    <xf numFmtId="0" fontId="3" fillId="0" borderId="21" xfId="3" applyFill="1" applyBorder="1"/>
    <xf numFmtId="4" fontId="9" fillId="0" borderId="0" xfId="3" applyNumberFormat="1" applyFont="1" applyFill="1" applyAlignment="1">
      <alignment horizontal="center" wrapText="1"/>
    </xf>
    <xf numFmtId="4" fontId="9" fillId="0" borderId="0" xfId="3" quotePrefix="1" applyNumberFormat="1" applyFont="1" applyFill="1" applyAlignment="1">
      <alignment horizontal="center" wrapText="1"/>
    </xf>
    <xf numFmtId="2" fontId="5" fillId="0" borderId="0" xfId="3" applyNumberFormat="1" applyFont="1" applyAlignment="1">
      <alignment horizontal="left"/>
    </xf>
    <xf numFmtId="3" fontId="5" fillId="0" borderId="0" xfId="3" applyNumberFormat="1" applyFont="1"/>
    <xf numFmtId="17" fontId="3" fillId="0" borderId="0" xfId="3" applyNumberFormat="1" applyFill="1"/>
    <xf numFmtId="174" fontId="3" fillId="0" borderId="0" xfId="3" applyNumberFormat="1"/>
    <xf numFmtId="175" fontId="3" fillId="0" borderId="0" xfId="3" applyNumberFormat="1"/>
    <xf numFmtId="174" fontId="3" fillId="0" borderId="0" xfId="3" applyNumberFormat="1" applyFill="1"/>
    <xf numFmtId="173" fontId="0" fillId="0" borderId="0" xfId="30" applyNumberFormat="1" applyFont="1" applyFill="1"/>
    <xf numFmtId="0" fontId="8" fillId="0" borderId="0" xfId="3" applyFont="1" applyFill="1" applyAlignment="1">
      <alignment horizontal="center"/>
    </xf>
    <xf numFmtId="173" fontId="3" fillId="0" borderId="0" xfId="2" applyNumberFormat="1" applyFont="1" applyFill="1"/>
    <xf numFmtId="0" fontId="8" fillId="0" borderId="0" xfId="3" applyFont="1" applyFill="1"/>
    <xf numFmtId="173" fontId="8" fillId="0" borderId="0" xfId="2" applyNumberFormat="1" applyFont="1" applyFill="1"/>
    <xf numFmtId="0" fontId="5" fillId="0" borderId="0" xfId="3" applyFont="1" applyAlignment="1">
      <alignment horizontal="left"/>
    </xf>
    <xf numFmtId="0" fontId="5" fillId="0" borderId="0" xfId="3" applyFont="1"/>
    <xf numFmtId="0" fontId="21" fillId="2" borderId="1" xfId="0" applyFon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0" fontId="21" fillId="0" borderId="0" xfId="2" applyNumberFormat="1" applyFont="1" applyAlignment="1">
      <alignment horizontal="center"/>
    </xf>
    <xf numFmtId="0" fontId="3" fillId="3" borderId="0" xfId="0" quotePrefix="1" applyNumberFormat="1" applyFont="1" applyFill="1" applyAlignment="1">
      <alignment horizontal="left"/>
    </xf>
    <xf numFmtId="175" fontId="0" fillId="3" borderId="0" xfId="0" applyNumberFormat="1" applyFill="1" applyAlignment="1">
      <alignment horizontal="center"/>
    </xf>
    <xf numFmtId="0" fontId="3" fillId="3" borderId="0" xfId="0" applyNumberFormat="1" applyFont="1" applyFill="1"/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3" applyFont="1" applyFill="1" applyAlignment="1">
      <alignment horizontal="center" wrapText="1"/>
    </xf>
    <xf numFmtId="0" fontId="9" fillId="0" borderId="0" xfId="3" quotePrefix="1" applyFont="1" applyFill="1" applyAlignment="1">
      <alignment horizontal="center" wrapText="1"/>
    </xf>
    <xf numFmtId="0" fontId="9" fillId="22" borderId="0" xfId="3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" fontId="9" fillId="0" borderId="0" xfId="0" quotePrefix="1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175" fontId="2" fillId="0" borderId="0" xfId="0" applyNumberFormat="1" applyFont="1" applyAlignment="1">
      <alignment horizontal="center"/>
    </xf>
    <xf numFmtId="3" fontId="5" fillId="0" borderId="0" xfId="3" quotePrefix="1" applyNumberFormat="1" applyFont="1" applyAlignment="1">
      <alignment horizontal="center" wrapText="1"/>
    </xf>
    <xf numFmtId="165" fontId="0" fillId="0" borderId="0" xfId="1" applyNumberFormat="1" applyFont="1" applyAlignment="1">
      <alignment horizontal="center"/>
    </xf>
    <xf numFmtId="3" fontId="9" fillId="22" borderId="0" xfId="0" applyNumberFormat="1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17" fontId="0" fillId="0" borderId="0" xfId="0" applyNumberFormat="1"/>
    <xf numFmtId="173" fontId="0" fillId="0" borderId="0" xfId="2" applyNumberFormat="1" applyFont="1"/>
    <xf numFmtId="0" fontId="9" fillId="0" borderId="0" xfId="0" applyFont="1" applyFill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0" fillId="0" borderId="30" xfId="0" applyBorder="1"/>
    <xf numFmtId="2" fontId="0" fillId="0" borderId="30" xfId="0" applyNumberFormat="1" applyBorder="1" applyAlignment="1">
      <alignment horizontal="center"/>
    </xf>
    <xf numFmtId="181" fontId="0" fillId="0" borderId="30" xfId="0" applyNumberFormat="1" applyBorder="1" applyAlignment="1">
      <alignment horizontal="center"/>
    </xf>
    <xf numFmtId="175" fontId="2" fillId="0" borderId="30" xfId="0" applyNumberFormat="1" applyFont="1" applyBorder="1" applyAlignment="1">
      <alignment horizontal="center"/>
    </xf>
    <xf numFmtId="165" fontId="0" fillId="0" borderId="30" xfId="1" applyNumberFormat="1" applyFont="1" applyBorder="1" applyAlignment="1">
      <alignment horizontal="center"/>
    </xf>
    <xf numFmtId="3" fontId="9" fillId="22" borderId="30" xfId="0" applyNumberFormat="1" applyFont="1" applyFill="1" applyBorder="1" applyAlignment="1">
      <alignment horizontal="center"/>
    </xf>
    <xf numFmtId="173" fontId="3" fillId="0" borderId="30" xfId="2" applyNumberFormat="1" applyFont="1" applyFill="1" applyBorder="1"/>
    <xf numFmtId="3" fontId="0" fillId="0" borderId="30" xfId="0" applyNumberFormat="1" applyBorder="1"/>
    <xf numFmtId="173" fontId="0" fillId="0" borderId="30" xfId="2" applyNumberFormat="1" applyFont="1" applyBorder="1"/>
    <xf numFmtId="3" fontId="0" fillId="0" borderId="30" xfId="0" applyNumberFormat="1" applyBorder="1" applyAlignment="1">
      <alignment vertical="center"/>
    </xf>
    <xf numFmtId="17" fontId="0" fillId="0" borderId="30" xfId="0" applyNumberFormat="1" applyBorder="1"/>
    <xf numFmtId="3" fontId="9" fillId="0" borderId="0" xfId="3" quotePrefix="1" applyNumberFormat="1" applyFont="1" applyAlignment="1">
      <alignment horizontal="center" wrapText="1"/>
    </xf>
    <xf numFmtId="165" fontId="2" fillId="0" borderId="0" xfId="1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2" fontId="0" fillId="0" borderId="0" xfId="0" applyNumberFormat="1"/>
    <xf numFmtId="4" fontId="9" fillId="0" borderId="30" xfId="0" quotePrefix="1" applyNumberFormat="1" applyFont="1" applyBorder="1" applyAlignment="1">
      <alignment horizontal="center" vertical="center" wrapText="1"/>
    </xf>
    <xf numFmtId="3" fontId="9" fillId="0" borderId="30" xfId="3" quotePrefix="1" applyNumberFormat="1" applyFont="1" applyBorder="1" applyAlignment="1">
      <alignment horizontal="center" wrapText="1"/>
    </xf>
    <xf numFmtId="165" fontId="2" fillId="0" borderId="30" xfId="1" applyNumberFormat="1" applyFont="1" applyBorder="1" applyAlignment="1">
      <alignment horizontal="center"/>
    </xf>
    <xf numFmtId="3" fontId="9" fillId="0" borderId="30" xfId="0" applyNumberFormat="1" applyFont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" fontId="9" fillId="0" borderId="33" xfId="0" quotePrefix="1" applyNumberFormat="1" applyFont="1" applyBorder="1" applyAlignment="1">
      <alignment horizontal="center" vertical="center" wrapText="1"/>
    </xf>
    <xf numFmtId="0" fontId="0" fillId="0" borderId="33" xfId="0" applyBorder="1"/>
    <xf numFmtId="181" fontId="0" fillId="0" borderId="33" xfId="0" applyNumberFormat="1" applyBorder="1" applyAlignment="1">
      <alignment horizontal="center"/>
    </xf>
    <xf numFmtId="175" fontId="2" fillId="0" borderId="33" xfId="0" applyNumberFormat="1" applyFont="1" applyBorder="1" applyAlignment="1">
      <alignment horizontal="center"/>
    </xf>
    <xf numFmtId="3" fontId="9" fillId="0" borderId="33" xfId="3" quotePrefix="1" applyNumberFormat="1" applyFont="1" applyBorder="1" applyAlignment="1">
      <alignment horizontal="center" wrapText="1"/>
    </xf>
    <xf numFmtId="165" fontId="2" fillId="0" borderId="33" xfId="1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3" fontId="9" fillId="22" borderId="33" xfId="0" applyNumberFormat="1" applyFont="1" applyFill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173" fontId="3" fillId="0" borderId="33" xfId="2" applyNumberFormat="1" applyFont="1" applyFill="1" applyBorder="1"/>
    <xf numFmtId="3" fontId="0" fillId="0" borderId="33" xfId="0" applyNumberFormat="1" applyBorder="1"/>
    <xf numFmtId="173" fontId="0" fillId="0" borderId="33" xfId="2" applyNumberFormat="1" applyFont="1" applyBorder="1"/>
    <xf numFmtId="3" fontId="0" fillId="0" borderId="33" xfId="0" applyNumberFormat="1" applyBorder="1" applyAlignment="1">
      <alignment vertical="center"/>
    </xf>
    <xf numFmtId="17" fontId="0" fillId="0" borderId="33" xfId="0" applyNumberFormat="1" applyBorder="1"/>
    <xf numFmtId="0" fontId="22" fillId="0" borderId="0" xfId="3" applyFont="1"/>
    <xf numFmtId="0" fontId="22" fillId="0" borderId="0" xfId="3" applyFont="1" applyAlignment="1">
      <alignment horizontal="center"/>
    </xf>
    <xf numFmtId="182" fontId="22" fillId="0" borderId="0" xfId="3" applyNumberFormat="1" applyFont="1" applyAlignment="1" applyProtection="1">
      <alignment horizontal="center"/>
    </xf>
    <xf numFmtId="3" fontId="3" fillId="0" borderId="0" xfId="3" applyNumberFormat="1"/>
    <xf numFmtId="0" fontId="4" fillId="0" borderId="0" xfId="3" applyFont="1" applyFill="1" applyAlignment="1"/>
    <xf numFmtId="0" fontId="3" fillId="0" borderId="0" xfId="3" applyFont="1" applyFill="1"/>
    <xf numFmtId="3" fontId="9" fillId="0" borderId="0" xfId="3" quotePrefix="1" applyNumberFormat="1" applyFont="1" applyFill="1" applyAlignment="1">
      <alignment horizontal="center" vertical="center" wrapText="1"/>
    </xf>
    <xf numFmtId="3" fontId="9" fillId="0" borderId="0" xfId="1" applyNumberFormat="1" applyFont="1" applyFill="1" applyAlignment="1">
      <alignment horizontal="center"/>
    </xf>
    <xf numFmtId="3" fontId="9" fillId="0" borderId="30" xfId="1" applyNumberFormat="1" applyFont="1" applyFill="1" applyBorder="1" applyAlignment="1">
      <alignment horizontal="center"/>
    </xf>
    <xf numFmtId="3" fontId="3" fillId="22" borderId="0" xfId="3" applyNumberFormat="1" applyFont="1" applyFill="1" applyBorder="1" applyAlignment="1">
      <alignment horizontal="center"/>
    </xf>
    <xf numFmtId="3" fontId="3" fillId="22" borderId="18" xfId="3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34" xfId="3" applyFont="1" applyBorder="1" applyAlignment="1">
      <alignment horizontal="center"/>
    </xf>
    <xf numFmtId="183" fontId="8" fillId="0" borderId="35" xfId="3" applyNumberFormat="1" applyFont="1" applyBorder="1" applyAlignment="1" applyProtection="1">
      <alignment horizontal="center"/>
    </xf>
    <xf numFmtId="0" fontId="2" fillId="0" borderId="34" xfId="0" applyFont="1" applyBorder="1" applyAlignment="1">
      <alignment horizontal="center"/>
    </xf>
    <xf numFmtId="0" fontId="2" fillId="0" borderId="34" xfId="0" applyFont="1" applyFill="1" applyBorder="1" applyAlignment="1">
      <alignment horizontal="center" wrapText="1"/>
    </xf>
    <xf numFmtId="165" fontId="0" fillId="0" borderId="27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73" fontId="0" fillId="0" borderId="37" xfId="2" applyNumberFormat="1" applyFont="1" applyBorder="1" applyAlignment="1">
      <alignment horizontal="center"/>
    </xf>
    <xf numFmtId="173" fontId="0" fillId="0" borderId="35" xfId="2" applyNumberFormat="1" applyFont="1" applyBorder="1" applyAlignment="1">
      <alignment horizontal="center"/>
    </xf>
    <xf numFmtId="173" fontId="0" fillId="0" borderId="36" xfId="2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0" fillId="0" borderId="27" xfId="1" applyNumberFormat="1" applyFont="1" applyBorder="1" applyAlignment="1">
      <alignment horizontal="center"/>
    </xf>
    <xf numFmtId="173" fontId="0" fillId="0" borderId="34" xfId="2" applyNumberFormat="1" applyFont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9" fontId="7" fillId="0" borderId="0" xfId="3" applyNumberFormat="1" applyFont="1" applyFill="1" applyAlignment="1">
      <alignment horizontal="center"/>
    </xf>
    <xf numFmtId="169" fontId="7" fillId="22" borderId="0" xfId="3" applyNumberFormat="1" applyFont="1" applyFill="1" applyAlignment="1">
      <alignment horizontal="center"/>
    </xf>
    <xf numFmtId="169" fontId="7" fillId="0" borderId="0" xfId="3" applyNumberFormat="1" applyFont="1" applyFill="1" applyBorder="1" applyAlignment="1">
      <alignment horizontal="center"/>
    </xf>
    <xf numFmtId="0" fontId="3" fillId="0" borderId="0" xfId="3" applyAlignment="1">
      <alignment horizontal="center"/>
    </xf>
    <xf numFmtId="169" fontId="6" fillId="0" borderId="8" xfId="3" applyNumberFormat="1" applyFont="1" applyBorder="1" applyAlignment="1">
      <alignment horizontal="center"/>
    </xf>
    <xf numFmtId="169" fontId="6" fillId="0" borderId="9" xfId="3" applyNumberFormat="1" applyFont="1" applyBorder="1" applyAlignment="1">
      <alignment horizontal="center"/>
    </xf>
    <xf numFmtId="169" fontId="6" fillId="0" borderId="10" xfId="3" applyNumberFormat="1" applyFont="1" applyBorder="1" applyAlignment="1">
      <alignment horizontal="center"/>
    </xf>
    <xf numFmtId="169" fontId="6" fillId="0" borderId="2" xfId="3" applyNumberFormat="1" applyFont="1" applyBorder="1" applyAlignment="1">
      <alignment horizontal="center"/>
    </xf>
    <xf numFmtId="169" fontId="6" fillId="0" borderId="3" xfId="3" applyNumberFormat="1" applyFont="1" applyBorder="1" applyAlignment="1">
      <alignment horizontal="center"/>
    </xf>
    <xf numFmtId="169" fontId="6" fillId="0" borderId="4" xfId="3" applyNumberFormat="1" applyFont="1" applyBorder="1" applyAlignment="1">
      <alignment horizontal="center"/>
    </xf>
    <xf numFmtId="169" fontId="7" fillId="0" borderId="12" xfId="3" applyNumberFormat="1" applyFont="1" applyFill="1" applyBorder="1" applyAlignment="1">
      <alignment horizontal="center"/>
    </xf>
    <xf numFmtId="169" fontId="7" fillId="0" borderId="14" xfId="3" applyNumberFormat="1" applyFont="1" applyFill="1" applyBorder="1" applyAlignment="1">
      <alignment horizontal="center"/>
    </xf>
    <xf numFmtId="169" fontId="7" fillId="0" borderId="13" xfId="3" applyNumberFormat="1" applyFont="1" applyFill="1" applyBorder="1" applyAlignment="1">
      <alignment horizontal="center"/>
    </xf>
    <xf numFmtId="169" fontId="7" fillId="0" borderId="28" xfId="3" applyNumberFormat="1" applyFont="1" applyFill="1" applyBorder="1" applyAlignment="1">
      <alignment horizontal="center"/>
    </xf>
    <xf numFmtId="169" fontId="7" fillId="0" borderId="11" xfId="3" applyNumberFormat="1" applyFont="1" applyFill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169" fontId="6" fillId="0" borderId="5" xfId="3" applyNumberFormat="1" applyFont="1" applyBorder="1" applyAlignment="1">
      <alignment horizontal="center"/>
    </xf>
    <xf numFmtId="169" fontId="6" fillId="0" borderId="6" xfId="3" applyNumberFormat="1" applyFont="1" applyBorder="1" applyAlignment="1">
      <alignment horizontal="center"/>
    </xf>
    <xf numFmtId="0" fontId="8" fillId="0" borderId="0" xfId="3" applyFont="1" applyAlignment="1">
      <alignment horizontal="center"/>
    </xf>
  </cellXfs>
  <cellStyles count="114">
    <cellStyle name="Comma" xfId="1" builtinId="3"/>
    <cellStyle name="Comma 2" xfId="4"/>
    <cellStyle name="Comma 2 2" xfId="5"/>
    <cellStyle name="Comma 3" xfId="6"/>
    <cellStyle name="Comma 3 2" xfId="7"/>
    <cellStyle name="Comma 4" xfId="8"/>
    <cellStyle name="Comma 5" xfId="9"/>
    <cellStyle name="Comma 6" xfId="10"/>
    <cellStyle name="Comma 7" xfId="11"/>
    <cellStyle name="Comma 8" xfId="12"/>
    <cellStyle name="Currency 2" xfId="13"/>
    <cellStyle name="Currency 3" xfId="14"/>
    <cellStyle name="Currency 4" xfId="15"/>
    <cellStyle name="Currency 5" xfId="16"/>
    <cellStyle name="Currency 6" xfId="17"/>
    <cellStyle name="Currency 7" xfId="18"/>
    <cellStyle name="Normal" xfId="0" builtinId="0"/>
    <cellStyle name="Normal 2" xfId="3"/>
    <cellStyle name="Normal 2 2" xfId="19"/>
    <cellStyle name="Normal 3" xfId="20"/>
    <cellStyle name="Normal 3 2" xfId="21"/>
    <cellStyle name="Normal 4" xfId="22"/>
    <cellStyle name="Normal 4 2" xfId="23"/>
    <cellStyle name="Normal 5" xfId="24"/>
    <cellStyle name="Normal 5 2" xfId="25"/>
    <cellStyle name="Normal 6" xfId="26"/>
    <cellStyle name="Normal 6 2" xfId="27"/>
    <cellStyle name="Normal 9" xfId="28"/>
    <cellStyle name="Normal 9 2" xfId="29"/>
    <cellStyle name="Percent" xfId="2" builtinId="5"/>
    <cellStyle name="Percent 2" xfId="30"/>
    <cellStyle name="Percent 2 2" xfId="31"/>
    <cellStyle name="Percent 3" xfId="32"/>
    <cellStyle name="Percent 3 2" xfId="33"/>
    <cellStyle name="Percent 4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7 2" xfId="41"/>
    <cellStyle name="SAPBEXexcBad8" xfId="42"/>
    <cellStyle name="SAPBEXexcBad8 2" xfId="43"/>
    <cellStyle name="SAPBEXexcBad9" xfId="44"/>
    <cellStyle name="SAPBEXexcBad9 2" xfId="45"/>
    <cellStyle name="SAPBEXexcCritical4" xfId="46"/>
    <cellStyle name="SAPBEXexcCritical4 2" xfId="47"/>
    <cellStyle name="SAPBEXexcCritical5" xfId="48"/>
    <cellStyle name="SAPBEXexcCritical5 2" xfId="49"/>
    <cellStyle name="SAPBEXexcCritical6" xfId="50"/>
    <cellStyle name="SAPBEXexcCritical6 2" xfId="51"/>
    <cellStyle name="SAPBEXexcGood1" xfId="52"/>
    <cellStyle name="SAPBEXexcGood1 2" xfId="53"/>
    <cellStyle name="SAPBEXexcGood2" xfId="54"/>
    <cellStyle name="SAPBEXexcGood2 2" xfId="55"/>
    <cellStyle name="SAPBEXexcGood3" xfId="56"/>
    <cellStyle name="SAPBEXexcGood3 2" xfId="57"/>
    <cellStyle name="SAPBEXfilterDrill" xfId="58"/>
    <cellStyle name="SAPBEXfilterDrill 2" xfId="59"/>
    <cellStyle name="SAPBEXfilterDrill_Feb 12 Revenue Trend (2)" xfId="60"/>
    <cellStyle name="SAPBEXfilterItem" xfId="61"/>
    <cellStyle name="SAPBEXfilterItem 2" xfId="62"/>
    <cellStyle name="SAPBEXfilterText" xfId="63"/>
    <cellStyle name="SAPBEXformats" xfId="64"/>
    <cellStyle name="SAPBEXformats 2" xfId="65"/>
    <cellStyle name="SAPBEXheaderItem" xfId="66"/>
    <cellStyle name="SAPBEXheaderItem 2" xfId="67"/>
    <cellStyle name="SAPBEXheaderItem 3" xfId="68"/>
    <cellStyle name="SAPBEXheaderItem 4" xfId="69"/>
    <cellStyle name="SAPBEXheaderItem 5" xfId="70"/>
    <cellStyle name="SAPBEXheaderItem 6" xfId="71"/>
    <cellStyle name="SAPBEXheaderItem 7" xfId="72"/>
    <cellStyle name="SAPBEXheaderItem 8" xfId="73"/>
    <cellStyle name="SAPBEXheaderText" xfId="74"/>
    <cellStyle name="SAPBEXheaderText 2" xfId="75"/>
    <cellStyle name="SAPBEXheaderText 3" xfId="76"/>
    <cellStyle name="SAPBEXheaderText 4" xfId="77"/>
    <cellStyle name="SAPBEXheaderText 5" xfId="78"/>
    <cellStyle name="SAPBEXheaderText 6" xfId="79"/>
    <cellStyle name="SAPBEXheaderText 7" xfId="80"/>
    <cellStyle name="SAPBEXheaderText 8" xfId="81"/>
    <cellStyle name="SAPBEXHLevel0" xfId="82"/>
    <cellStyle name="SAPBEXHLevel0X" xfId="83"/>
    <cellStyle name="SAPBEXHLevel1" xfId="84"/>
    <cellStyle name="SAPBEXHLevel1 2" xfId="85"/>
    <cellStyle name="SAPBEXHLevel1_Feb 12 Revenue Trend (2)" xfId="86"/>
    <cellStyle name="SAPBEXHLevel1X" xfId="87"/>
    <cellStyle name="SAPBEXHLevel2" xfId="88"/>
    <cellStyle name="SAPBEXHLevel2 2" xfId="89"/>
    <cellStyle name="SAPBEXHLevel2 3" xfId="90"/>
    <cellStyle name="SAPBEXHLevel2_Feb 12 Revenue Trend (2)" xfId="91"/>
    <cellStyle name="SAPBEXHLevel2X" xfId="92"/>
    <cellStyle name="SAPBEXHLevel3" xfId="93"/>
    <cellStyle name="SAPBEXHLevel3X" xfId="94"/>
    <cellStyle name="SAPBEXinputData" xfId="95"/>
    <cellStyle name="SAPBEXresData" xfId="96"/>
    <cellStyle name="SAPBEXresData 2" xfId="97"/>
    <cellStyle name="SAPBEXresDataEmph" xfId="98"/>
    <cellStyle name="SAPBEXresItem" xfId="99"/>
    <cellStyle name="SAPBEXresItem 2" xfId="100"/>
    <cellStyle name="SAPBEXresItemX" xfId="101"/>
    <cellStyle name="SAPBEXresItemX 2" xfId="102"/>
    <cellStyle name="SAPBEXstdData" xfId="103"/>
    <cellStyle name="SAPBEXstdData 2" xfId="104"/>
    <cellStyle name="SAPBEXstdData 3" xfId="105"/>
    <cellStyle name="SAPBEXstdData_Feb 12 Revenue Trend (2)" xfId="106"/>
    <cellStyle name="SAPBEXstdDataEmph" xfId="107"/>
    <cellStyle name="SAPBEXstdItem" xfId="108"/>
    <cellStyle name="SAPBEXstdItemX" xfId="109"/>
    <cellStyle name="SAPBEXtitle" xfId="110"/>
    <cellStyle name="SAPBEXundefined" xfId="111"/>
    <cellStyle name="SAPBEXundefined 2" xfId="112"/>
    <cellStyle name="Style 1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127</xdr:row>
      <xdr:rowOff>123825</xdr:rowOff>
    </xdr:from>
    <xdr:to>
      <xdr:col>6</xdr:col>
      <xdr:colOff>152400</xdr:colOff>
      <xdr:row>141</xdr:row>
      <xdr:rowOff>38100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9010650" y="8869680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127</xdr:row>
      <xdr:rowOff>142875</xdr:rowOff>
    </xdr:from>
    <xdr:to>
      <xdr:col>7</xdr:col>
      <xdr:colOff>428625</xdr:colOff>
      <xdr:row>141</xdr:row>
      <xdr:rowOff>85725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896475" y="88715850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104775</xdr:colOff>
      <xdr:row>127</xdr:row>
      <xdr:rowOff>142875</xdr:rowOff>
    </xdr:from>
    <xdr:to>
      <xdr:col>9</xdr:col>
      <xdr:colOff>104775</xdr:colOff>
      <xdr:row>141</xdr:row>
      <xdr:rowOff>57150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10791825" y="88715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2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1" sqref="G1"/>
    </sheetView>
  </sheetViews>
  <sheetFormatPr defaultRowHeight="15" x14ac:dyDescent="0.25"/>
  <cols>
    <col min="1" max="1" width="31.140625" customWidth="1"/>
    <col min="2" max="2" width="10.85546875" bestFit="1" customWidth="1"/>
    <col min="3" max="3" width="12.140625" customWidth="1"/>
    <col min="4" max="4" width="12.42578125" customWidth="1"/>
    <col min="5" max="5" width="8" customWidth="1"/>
    <col min="6" max="7" width="11.5703125" customWidth="1"/>
    <col min="8" max="8" width="3.140625" customWidth="1"/>
    <col min="9" max="10" width="11.7109375" customWidth="1"/>
    <col min="11" max="11" width="10.28515625" bestFit="1" customWidth="1"/>
    <col min="12" max="12" width="12.85546875" customWidth="1"/>
    <col min="13" max="13" width="10.5703125" customWidth="1"/>
    <col min="14" max="14" width="11.85546875" customWidth="1"/>
    <col min="15" max="15" width="12.28515625" customWidth="1"/>
  </cols>
  <sheetData>
    <row r="1" spans="1:16" x14ac:dyDescent="0.25">
      <c r="A1" s="6" t="s">
        <v>0</v>
      </c>
      <c r="B1" s="6" t="s">
        <v>1</v>
      </c>
      <c r="C1" s="6" t="s">
        <v>2</v>
      </c>
      <c r="D1" s="6" t="s">
        <v>3</v>
      </c>
      <c r="E1" s="361" t="s">
        <v>4</v>
      </c>
      <c r="G1" s="452" t="s">
        <v>115</v>
      </c>
    </row>
    <row r="2" spans="1:16" x14ac:dyDescent="0.25">
      <c r="A2" s="15" t="s">
        <v>6</v>
      </c>
      <c r="B2" s="362">
        <v>0.75136408321374937</v>
      </c>
      <c r="C2" s="363">
        <v>0.14791025998429436</v>
      </c>
      <c r="D2" s="363">
        <v>5.0798645292999414</v>
      </c>
      <c r="E2" s="364">
        <v>1.840576582143927E-6</v>
      </c>
      <c r="G2" s="453" t="s">
        <v>116</v>
      </c>
    </row>
    <row r="3" spans="1:16" x14ac:dyDescent="0.25">
      <c r="A3" s="365" t="s">
        <v>93</v>
      </c>
      <c r="B3" s="366">
        <v>2.0948612997249484E-3</v>
      </c>
      <c r="C3" s="363">
        <v>5.3682025587715505E-5</v>
      </c>
      <c r="D3" s="363">
        <v>39.023514422010422</v>
      </c>
      <c r="E3" s="364">
        <v>3.9754782797129288E-37</v>
      </c>
    </row>
    <row r="4" spans="1:16" x14ac:dyDescent="0.25">
      <c r="A4" s="367" t="s">
        <v>94</v>
      </c>
      <c r="B4" s="366">
        <v>1.8517955772816676E-3</v>
      </c>
      <c r="C4" s="363">
        <v>1.6587916260738127E-4</v>
      </c>
      <c r="D4" s="363">
        <v>11.163521374078041</v>
      </c>
      <c r="E4" s="364">
        <v>2.6554397748029839E-16</v>
      </c>
    </row>
    <row r="5" spans="1:16" x14ac:dyDescent="0.25">
      <c r="A5" s="163" t="s">
        <v>95</v>
      </c>
      <c r="B5" s="362">
        <v>1.5973041164971915E-2</v>
      </c>
      <c r="C5" s="363">
        <v>4.7783044904933696E-3</v>
      </c>
      <c r="D5" s="363">
        <v>3.3428261419402903</v>
      </c>
      <c r="E5" s="364">
        <v>1.112100849046361E-3</v>
      </c>
    </row>
    <row r="6" spans="1:16" x14ac:dyDescent="0.25">
      <c r="A6" s="163" t="s">
        <v>96</v>
      </c>
      <c r="B6" s="362">
        <v>-3.6100526055958392E-2</v>
      </c>
      <c r="C6" s="363">
        <v>1.4223284411123355E-2</v>
      </c>
      <c r="D6" s="363">
        <v>-2.5381286777705072</v>
      </c>
      <c r="E6" s="364">
        <v>1.2407998993257471E-2</v>
      </c>
    </row>
    <row r="7" spans="1:16" x14ac:dyDescent="0.25">
      <c r="A7" s="163" t="s">
        <v>97</v>
      </c>
      <c r="B7" s="362">
        <v>-5.9042638125449808E-3</v>
      </c>
      <c r="C7" s="363">
        <v>3.4245656946517043E-3</v>
      </c>
      <c r="D7" s="363">
        <v>-1.7240912684974714</v>
      </c>
      <c r="E7" s="364">
        <v>8.7251578055624626E-2</v>
      </c>
    </row>
    <row r="9" spans="1:16" s="5" customFormat="1" ht="18" x14ac:dyDescent="0.25">
      <c r="B9" s="28"/>
      <c r="C9" s="457" t="s">
        <v>28</v>
      </c>
      <c r="D9" s="457"/>
      <c r="E9" s="457"/>
      <c r="F9" s="458" t="s">
        <v>29</v>
      </c>
      <c r="G9" s="458"/>
      <c r="H9" s="28"/>
      <c r="I9" s="457" t="s">
        <v>30</v>
      </c>
      <c r="J9" s="457"/>
      <c r="K9" s="457"/>
      <c r="L9" s="457"/>
      <c r="M9" s="28"/>
    </row>
    <row r="10" spans="1:16" s="371" customFormat="1" ht="39.75" customHeight="1" x14ac:dyDescent="0.2">
      <c r="A10" s="368" t="s">
        <v>31</v>
      </c>
      <c r="B10" s="368" t="s">
        <v>32</v>
      </c>
      <c r="C10" s="369" t="s">
        <v>93</v>
      </c>
      <c r="D10" s="370" t="s">
        <v>94</v>
      </c>
      <c r="E10" s="370"/>
      <c r="F10" s="369" t="s">
        <v>93</v>
      </c>
      <c r="G10" s="370" t="s">
        <v>94</v>
      </c>
      <c r="I10" s="369" t="s">
        <v>93</v>
      </c>
      <c r="J10" s="370" t="s">
        <v>94</v>
      </c>
      <c r="K10" s="372" t="s">
        <v>35</v>
      </c>
      <c r="L10" s="373" t="s">
        <v>98</v>
      </c>
      <c r="M10" s="373" t="s">
        <v>99</v>
      </c>
      <c r="N10" s="374" t="s">
        <v>80</v>
      </c>
      <c r="O10" s="375" t="s">
        <v>100</v>
      </c>
      <c r="P10" s="376" t="s">
        <v>82</v>
      </c>
    </row>
    <row r="11" spans="1:16" s="371" customFormat="1" x14ac:dyDescent="0.25">
      <c r="A11" s="368">
        <v>1991</v>
      </c>
      <c r="B11" s="377">
        <v>1</v>
      </c>
      <c r="C11" s="378">
        <v>34.661127124401681</v>
      </c>
      <c r="D11" s="378">
        <v>84.711434828629194</v>
      </c>
      <c r="E11" s="370"/>
      <c r="F11" s="379">
        <v>54.5</v>
      </c>
      <c r="G11" s="379">
        <v>26.541666666666657</v>
      </c>
      <c r="I11" s="380">
        <f t="shared" ref="I11:I74" si="0">+$B$3*(F11-C11)</f>
        <v>4.1559687017253918E-2</v>
      </c>
      <c r="J11" s="380">
        <f t="shared" ref="J11:J74" si="1">+$B$4*(G11-D11)</f>
        <v>-0.10771851941382218</v>
      </c>
      <c r="K11" s="381">
        <f t="shared" ref="K11:K74" si="2">SUM(I11:J11)</f>
        <v>-6.6158832396568265E-2</v>
      </c>
      <c r="L11" s="382">
        <v>2863612</v>
      </c>
      <c r="M11" s="383">
        <f t="shared" ref="M11:M74" si="3">+L11*K11</f>
        <v>-189453.22635680164</v>
      </c>
      <c r="N11" s="219">
        <v>2413808.6970000002</v>
      </c>
      <c r="O11" s="384">
        <f t="shared" ref="O11:O74" si="4">+N11-M11</f>
        <v>2603261.9233568017</v>
      </c>
      <c r="P11" s="219">
        <f t="shared" ref="P11:P74" si="5">+O11/L11*1000</f>
        <v>909.0833267065517</v>
      </c>
    </row>
    <row r="12" spans="1:16" s="371" customFormat="1" x14ac:dyDescent="0.25">
      <c r="A12" s="368">
        <f>A11</f>
        <v>1991</v>
      </c>
      <c r="B12" s="377">
        <v>2</v>
      </c>
      <c r="C12" s="378">
        <v>30.798265729077841</v>
      </c>
      <c r="D12" s="378">
        <v>80.980530904111944</v>
      </c>
      <c r="E12" s="370"/>
      <c r="F12" s="379">
        <v>43.4375</v>
      </c>
      <c r="G12" s="379">
        <v>41.687499999999993</v>
      </c>
      <c r="I12" s="380">
        <f t="shared" si="0"/>
        <v>2.6477442732312104E-2</v>
      </c>
      <c r="J12" s="380">
        <f t="shared" si="1"/>
        <v>-7.2762660846226401E-2</v>
      </c>
      <c r="K12" s="381">
        <f t="shared" si="2"/>
        <v>-4.6285218113914298E-2</v>
      </c>
      <c r="L12" s="382">
        <v>2873938</v>
      </c>
      <c r="M12" s="383">
        <f t="shared" si="3"/>
        <v>-133020.84717586663</v>
      </c>
      <c r="N12" s="219">
        <v>2252665.594</v>
      </c>
      <c r="O12" s="384">
        <f t="shared" si="4"/>
        <v>2385686.4411758669</v>
      </c>
      <c r="P12" s="219">
        <f t="shared" si="5"/>
        <v>830.11061518232714</v>
      </c>
    </row>
    <row r="13" spans="1:16" s="371" customFormat="1" x14ac:dyDescent="0.25">
      <c r="A13" s="368">
        <f t="shared" ref="A13:A22" si="6">A12</f>
        <v>1991</v>
      </c>
      <c r="B13" s="377">
        <v>3</v>
      </c>
      <c r="C13" s="378">
        <v>50.906388729186801</v>
      </c>
      <c r="D13" s="378">
        <v>43.541291222508221</v>
      </c>
      <c r="E13" s="370"/>
      <c r="F13" s="379">
        <v>54.229166666666671</v>
      </c>
      <c r="G13" s="379">
        <v>36.479166666666671</v>
      </c>
      <c r="I13" s="380">
        <f t="shared" si="0"/>
        <v>6.9607589088064642E-3</v>
      </c>
      <c r="J13" s="380">
        <f t="shared" si="1"/>
        <v>-1.3077611018719643E-2</v>
      </c>
      <c r="K13" s="381">
        <f t="shared" si="2"/>
        <v>-6.1168521099131791E-3</v>
      </c>
      <c r="L13" s="382">
        <v>2881526</v>
      </c>
      <c r="M13" s="383">
        <f t="shared" si="3"/>
        <v>-17625.868392869685</v>
      </c>
      <c r="N13" s="219">
        <v>2358646.5720000002</v>
      </c>
      <c r="O13" s="384">
        <f t="shared" si="4"/>
        <v>2376272.44039287</v>
      </c>
      <c r="P13" s="219">
        <f t="shared" si="5"/>
        <v>824.65764334344715</v>
      </c>
    </row>
    <row r="14" spans="1:16" s="371" customFormat="1" x14ac:dyDescent="0.25">
      <c r="A14" s="368">
        <f t="shared" si="6"/>
        <v>1991</v>
      </c>
      <c r="B14" s="377">
        <v>4</v>
      </c>
      <c r="C14" s="378">
        <v>92.25873715316439</v>
      </c>
      <c r="D14" s="378">
        <v>14.56695045838303</v>
      </c>
      <c r="E14" s="370"/>
      <c r="F14" s="379">
        <v>113.1875</v>
      </c>
      <c r="G14" s="379">
        <v>9.6041666666666714</v>
      </c>
      <c r="I14" s="380">
        <f t="shared" si="0"/>
        <v>4.3842855338957258E-2</v>
      </c>
      <c r="J14" s="380">
        <f t="shared" si="1"/>
        <v>-9.1900610765054975E-3</v>
      </c>
      <c r="K14" s="381">
        <f t="shared" si="2"/>
        <v>3.4652794262451762E-2</v>
      </c>
      <c r="L14" s="382">
        <v>2871191</v>
      </c>
      <c r="M14" s="383">
        <f t="shared" si="3"/>
        <v>99494.791011203139</v>
      </c>
      <c r="N14" s="219">
        <v>2363691.8560000001</v>
      </c>
      <c r="O14" s="384">
        <f t="shared" si="4"/>
        <v>2264197.0649887971</v>
      </c>
      <c r="P14" s="219">
        <f t="shared" si="5"/>
        <v>788.59158620544474</v>
      </c>
    </row>
    <row r="15" spans="1:16" s="371" customFormat="1" x14ac:dyDescent="0.25">
      <c r="A15" s="368">
        <f t="shared" si="6"/>
        <v>1991</v>
      </c>
      <c r="B15" s="377">
        <v>5</v>
      </c>
      <c r="C15" s="378">
        <v>161.65050003731275</v>
      </c>
      <c r="D15" s="378">
        <v>0</v>
      </c>
      <c r="E15" s="370"/>
      <c r="F15" s="379">
        <v>199.70833333333331</v>
      </c>
      <c r="G15" s="379">
        <v>0</v>
      </c>
      <c r="I15" s="380">
        <f t="shared" si="0"/>
        <v>7.9725882123217046E-2</v>
      </c>
      <c r="J15" s="380">
        <f t="shared" si="1"/>
        <v>0</v>
      </c>
      <c r="K15" s="381">
        <f t="shared" si="2"/>
        <v>7.9725882123217046E-2</v>
      </c>
      <c r="L15" s="382">
        <v>2850529</v>
      </c>
      <c r="M15" s="383">
        <f t="shared" si="3"/>
        <v>227260.93904281175</v>
      </c>
      <c r="N15" s="219">
        <v>2890872.48</v>
      </c>
      <c r="O15" s="384">
        <f t="shared" si="4"/>
        <v>2663611.5409571882</v>
      </c>
      <c r="P15" s="219">
        <f t="shared" si="5"/>
        <v>934.42709790259573</v>
      </c>
    </row>
    <row r="16" spans="1:16" s="371" customFormat="1" x14ac:dyDescent="0.25">
      <c r="A16" s="368">
        <f t="shared" si="6"/>
        <v>1991</v>
      </c>
      <c r="B16" s="377">
        <v>6</v>
      </c>
      <c r="C16" s="378">
        <v>239.83482026903096</v>
      </c>
      <c r="D16" s="378">
        <v>0</v>
      </c>
      <c r="E16" s="370"/>
      <c r="F16" s="379">
        <v>256.16666666666669</v>
      </c>
      <c r="G16" s="379">
        <v>0</v>
      </c>
      <c r="I16" s="380">
        <f t="shared" si="0"/>
        <v>3.4212952971459397E-2</v>
      </c>
      <c r="J16" s="380">
        <f t="shared" si="1"/>
        <v>0</v>
      </c>
      <c r="K16" s="381">
        <f t="shared" si="2"/>
        <v>3.4212952971459397E-2</v>
      </c>
      <c r="L16" s="382">
        <v>2844161</v>
      </c>
      <c r="M16" s="383">
        <f t="shared" si="3"/>
        <v>97307.146536258937</v>
      </c>
      <c r="N16" s="219">
        <v>3231633.1069999998</v>
      </c>
      <c r="O16" s="384">
        <f t="shared" si="4"/>
        <v>3134325.9604637409</v>
      </c>
      <c r="P16" s="219">
        <f t="shared" si="5"/>
        <v>1102.0212851746933</v>
      </c>
    </row>
    <row r="17" spans="1:16" s="371" customFormat="1" x14ac:dyDescent="0.25">
      <c r="A17" s="368">
        <f t="shared" si="6"/>
        <v>1991</v>
      </c>
      <c r="B17" s="377">
        <v>7</v>
      </c>
      <c r="C17" s="378">
        <v>298.50611919012817</v>
      </c>
      <c r="D17" s="378">
        <v>0</v>
      </c>
      <c r="E17" s="370"/>
      <c r="F17" s="379">
        <v>286.47916666666669</v>
      </c>
      <c r="G17" s="379">
        <v>0</v>
      </c>
      <c r="I17" s="380">
        <f t="shared" si="0"/>
        <v>-2.5194797395028782E-2</v>
      </c>
      <c r="J17" s="380">
        <f t="shared" si="1"/>
        <v>0</v>
      </c>
      <c r="K17" s="381">
        <f t="shared" si="2"/>
        <v>-2.5194797395028782E-2</v>
      </c>
      <c r="L17" s="382">
        <v>2843789</v>
      </c>
      <c r="M17" s="383">
        <f t="shared" si="3"/>
        <v>-71648.687689211511</v>
      </c>
      <c r="N17" s="219">
        <v>3482513.5690000001</v>
      </c>
      <c r="O17" s="384">
        <f t="shared" si="4"/>
        <v>3554162.2566892118</v>
      </c>
      <c r="P17" s="219">
        <f t="shared" si="5"/>
        <v>1249.7981589665096</v>
      </c>
    </row>
    <row r="18" spans="1:16" s="371" customFormat="1" x14ac:dyDescent="0.25">
      <c r="A18" s="368">
        <f t="shared" si="6"/>
        <v>1991</v>
      </c>
      <c r="B18" s="377">
        <v>8</v>
      </c>
      <c r="C18" s="378">
        <v>326.47320018030592</v>
      </c>
      <c r="D18" s="378">
        <v>0</v>
      </c>
      <c r="E18" s="370"/>
      <c r="F18" s="379">
        <v>323.47916666666669</v>
      </c>
      <c r="G18" s="379">
        <v>0</v>
      </c>
      <c r="I18" s="380">
        <f t="shared" si="0"/>
        <v>-6.2720849378023477E-3</v>
      </c>
      <c r="J18" s="380">
        <f t="shared" si="1"/>
        <v>0</v>
      </c>
      <c r="K18" s="381">
        <f t="shared" si="2"/>
        <v>-6.2720849378023477E-3</v>
      </c>
      <c r="L18" s="382">
        <v>2846483</v>
      </c>
      <c r="M18" s="383">
        <f t="shared" si="3"/>
        <v>-17853.383150010439</v>
      </c>
      <c r="N18" s="219">
        <v>3757996.3429999999</v>
      </c>
      <c r="O18" s="384">
        <f t="shared" si="4"/>
        <v>3775849.7261500102</v>
      </c>
      <c r="P18" s="219">
        <f t="shared" si="5"/>
        <v>1326.4964962552071</v>
      </c>
    </row>
    <row r="19" spans="1:16" s="371" customFormat="1" x14ac:dyDescent="0.25">
      <c r="A19" s="368">
        <f t="shared" si="6"/>
        <v>1991</v>
      </c>
      <c r="B19" s="377">
        <v>9</v>
      </c>
      <c r="C19" s="378">
        <v>303.9711914609627</v>
      </c>
      <c r="D19" s="378">
        <v>0</v>
      </c>
      <c r="E19" s="370"/>
      <c r="F19" s="379">
        <v>307.33333333333337</v>
      </c>
      <c r="G19" s="379">
        <v>0</v>
      </c>
      <c r="I19" s="380">
        <f t="shared" si="0"/>
        <v>7.0432208926140957E-3</v>
      </c>
      <c r="J19" s="380">
        <f t="shared" si="1"/>
        <v>0</v>
      </c>
      <c r="K19" s="381">
        <f t="shared" si="2"/>
        <v>7.0432208926140957E-3</v>
      </c>
      <c r="L19" s="382">
        <v>2850191</v>
      </c>
      <c r="M19" s="383">
        <f t="shared" si="3"/>
        <v>20074.524799140661</v>
      </c>
      <c r="N19" s="219">
        <v>3620150.1639999999</v>
      </c>
      <c r="O19" s="384">
        <f t="shared" si="4"/>
        <v>3600075.6392008592</v>
      </c>
      <c r="P19" s="219">
        <f t="shared" si="5"/>
        <v>1263.0997849620812</v>
      </c>
    </row>
    <row r="20" spans="1:16" s="371" customFormat="1" x14ac:dyDescent="0.25">
      <c r="A20" s="368">
        <f t="shared" si="6"/>
        <v>1991</v>
      </c>
      <c r="B20" s="377">
        <v>10</v>
      </c>
      <c r="C20" s="378">
        <v>238.52377373576331</v>
      </c>
      <c r="D20" s="378">
        <v>0</v>
      </c>
      <c r="E20" s="370"/>
      <c r="F20" s="379">
        <v>224.54166666666669</v>
      </c>
      <c r="G20" s="379">
        <v>0</v>
      </c>
      <c r="I20" s="380">
        <f t="shared" si="0"/>
        <v>-2.9290574987661151E-2</v>
      </c>
      <c r="J20" s="380">
        <f t="shared" si="1"/>
        <v>0</v>
      </c>
      <c r="K20" s="381">
        <f t="shared" si="2"/>
        <v>-2.9290574987661151E-2</v>
      </c>
      <c r="L20" s="382">
        <v>2857859</v>
      </c>
      <c r="M20" s="383">
        <f t="shared" si="3"/>
        <v>-83708.333343662307</v>
      </c>
      <c r="N20" s="219">
        <v>3209587.73</v>
      </c>
      <c r="O20" s="384">
        <f t="shared" si="4"/>
        <v>3293296.0633436623</v>
      </c>
      <c r="P20" s="219">
        <f t="shared" si="5"/>
        <v>1152.3647819376893</v>
      </c>
    </row>
    <row r="21" spans="1:16" s="371" customFormat="1" x14ac:dyDescent="0.25">
      <c r="A21" s="368">
        <f>A20</f>
        <v>1991</v>
      </c>
      <c r="B21" s="377">
        <v>11</v>
      </c>
      <c r="C21" s="378">
        <v>137.25192955352946</v>
      </c>
      <c r="D21" s="378">
        <v>0</v>
      </c>
      <c r="E21" s="370"/>
      <c r="F21" s="379">
        <v>118.5</v>
      </c>
      <c r="G21" s="379">
        <v>0</v>
      </c>
      <c r="I21" s="380">
        <f t="shared" si="0"/>
        <v>-3.9282691516857406E-2</v>
      </c>
      <c r="J21" s="380">
        <f t="shared" si="1"/>
        <v>0</v>
      </c>
      <c r="K21" s="381">
        <f t="shared" si="2"/>
        <v>-3.9282691516857406E-2</v>
      </c>
      <c r="L21" s="382">
        <v>2878308</v>
      </c>
      <c r="M21" s="383">
        <f t="shared" si="3"/>
        <v>-113067.68525450281</v>
      </c>
      <c r="N21" s="219">
        <v>2641065.4210000001</v>
      </c>
      <c r="O21" s="384">
        <f t="shared" si="4"/>
        <v>2754133.1062545031</v>
      </c>
      <c r="P21" s="219">
        <f t="shared" si="5"/>
        <v>956.85837174287929</v>
      </c>
    </row>
    <row r="22" spans="1:16" s="371" customFormat="1" x14ac:dyDescent="0.25">
      <c r="A22" s="368">
        <f t="shared" si="6"/>
        <v>1991</v>
      </c>
      <c r="B22" s="377">
        <v>12</v>
      </c>
      <c r="C22" s="378">
        <v>59.058459028179144</v>
      </c>
      <c r="D22" s="378">
        <v>32.705244688642438</v>
      </c>
      <c r="E22" s="370"/>
      <c r="F22" s="379">
        <v>56.291666666666664</v>
      </c>
      <c r="G22" s="379">
        <v>14.8125</v>
      </c>
      <c r="I22" s="380">
        <f t="shared" si="0"/>
        <v>-5.7960462425070917E-3</v>
      </c>
      <c r="J22" s="380">
        <f t="shared" si="1"/>
        <v>-3.3133705479858118E-2</v>
      </c>
      <c r="K22" s="381">
        <f t="shared" si="2"/>
        <v>-3.8929751722365208E-2</v>
      </c>
      <c r="L22" s="382">
        <v>2896783</v>
      </c>
      <c r="M22" s="383">
        <f t="shared" si="3"/>
        <v>-112771.04298356826</v>
      </c>
      <c r="N22" s="219">
        <v>2394845.298</v>
      </c>
      <c r="O22" s="384">
        <f t="shared" si="4"/>
        <v>2507616.3409835682</v>
      </c>
      <c r="P22" s="219">
        <f t="shared" si="5"/>
        <v>865.65557067394002</v>
      </c>
    </row>
    <row r="23" spans="1:16" s="371" customFormat="1" x14ac:dyDescent="0.25">
      <c r="A23" s="368">
        <f>A11+1</f>
        <v>1992</v>
      </c>
      <c r="B23" s="377">
        <v>1</v>
      </c>
      <c r="C23" s="378">
        <f>C11</f>
        <v>34.661127124401681</v>
      </c>
      <c r="D23" s="378">
        <f>D11</f>
        <v>84.711434828629194</v>
      </c>
      <c r="E23" s="370"/>
      <c r="F23" s="379">
        <v>32.25</v>
      </c>
      <c r="G23" s="379">
        <v>66.229166666666686</v>
      </c>
      <c r="I23" s="380">
        <f t="shared" si="0"/>
        <v>-5.0509769016261821E-3</v>
      </c>
      <c r="J23" s="380">
        <f t="shared" si="1"/>
        <v>-3.4225382440455948E-2</v>
      </c>
      <c r="K23" s="381">
        <f t="shared" si="2"/>
        <v>-3.927635934208213E-2</v>
      </c>
      <c r="L23" s="382">
        <v>2912885</v>
      </c>
      <c r="M23" s="383">
        <f t="shared" si="3"/>
        <v>-114407.51798216091</v>
      </c>
      <c r="N23" s="219">
        <v>2482754.4349999996</v>
      </c>
      <c r="O23" s="384">
        <f t="shared" si="4"/>
        <v>2597161.9529821603</v>
      </c>
      <c r="P23" s="219">
        <f t="shared" si="5"/>
        <v>891.61156481706644</v>
      </c>
    </row>
    <row r="24" spans="1:16" s="371" customFormat="1" x14ac:dyDescent="0.25">
      <c r="A24" s="368">
        <f t="shared" ref="A24:A87" si="7">A12+1</f>
        <v>1992</v>
      </c>
      <c r="B24" s="377">
        <v>2</v>
      </c>
      <c r="C24" s="378">
        <f t="shared" ref="C24:D39" si="8">C12</f>
        <v>30.798265729077841</v>
      </c>
      <c r="D24" s="378">
        <f t="shared" si="8"/>
        <v>80.980530904111944</v>
      </c>
      <c r="E24" s="370"/>
      <c r="F24" s="379">
        <v>24.75</v>
      </c>
      <c r="G24" s="379">
        <v>74.312500000000028</v>
      </c>
      <c r="I24" s="380">
        <f t="shared" si="0"/>
        <v>-1.2670277806297868E-2</v>
      </c>
      <c r="J24" s="380">
        <f t="shared" si="1"/>
        <v>-1.2347830137411924E-2</v>
      </c>
      <c r="K24" s="381">
        <f t="shared" si="2"/>
        <v>-2.5018107943709792E-2</v>
      </c>
      <c r="L24" s="382">
        <v>2923007</v>
      </c>
      <c r="M24" s="383">
        <f t="shared" si="3"/>
        <v>-73128.104646219334</v>
      </c>
      <c r="N24" s="219">
        <v>2426343.355</v>
      </c>
      <c r="O24" s="384">
        <f t="shared" si="4"/>
        <v>2499471.4596462194</v>
      </c>
      <c r="P24" s="219">
        <f t="shared" si="5"/>
        <v>855.10279641691568</v>
      </c>
    </row>
    <row r="25" spans="1:16" s="371" customFormat="1" x14ac:dyDescent="0.25">
      <c r="A25" s="368">
        <f t="shared" si="7"/>
        <v>1992</v>
      </c>
      <c r="B25" s="377">
        <v>3</v>
      </c>
      <c r="C25" s="378">
        <f t="shared" si="8"/>
        <v>50.906388729186801</v>
      </c>
      <c r="D25" s="378">
        <f t="shared" si="8"/>
        <v>43.541291222508221</v>
      </c>
      <c r="E25" s="370"/>
      <c r="F25" s="379">
        <v>42.958333333333336</v>
      </c>
      <c r="G25" s="379">
        <v>36.604166666666664</v>
      </c>
      <c r="I25" s="380">
        <f t="shared" si="0"/>
        <v>-1.665007365684348E-2</v>
      </c>
      <c r="J25" s="380">
        <f t="shared" si="1"/>
        <v>-1.2846136571559447E-2</v>
      </c>
      <c r="K25" s="381">
        <f t="shared" si="2"/>
        <v>-2.9496210228402927E-2</v>
      </c>
      <c r="L25" s="382">
        <v>2928941</v>
      </c>
      <c r="M25" s="383">
        <f t="shared" si="3"/>
        <v>-86392.6594825887</v>
      </c>
      <c r="N25" s="219">
        <v>2313464.8220000002</v>
      </c>
      <c r="O25" s="384">
        <f t="shared" si="4"/>
        <v>2399857.4814825887</v>
      </c>
      <c r="P25" s="219">
        <f t="shared" si="5"/>
        <v>819.3601310106925</v>
      </c>
    </row>
    <row r="26" spans="1:16" s="371" customFormat="1" x14ac:dyDescent="0.25">
      <c r="A26" s="368">
        <f t="shared" si="7"/>
        <v>1992</v>
      </c>
      <c r="B26" s="377">
        <v>4</v>
      </c>
      <c r="C26" s="378">
        <f t="shared" si="8"/>
        <v>92.25873715316439</v>
      </c>
      <c r="D26" s="378">
        <f t="shared" si="8"/>
        <v>14.56695045838303</v>
      </c>
      <c r="E26" s="370"/>
      <c r="F26" s="379">
        <v>64.645833333333329</v>
      </c>
      <c r="G26" s="379">
        <v>13.708333333333325</v>
      </c>
      <c r="I26" s="380">
        <f t="shared" si="0"/>
        <v>-5.7845203585191289E-2</v>
      </c>
      <c r="J26" s="380">
        <f t="shared" si="1"/>
        <v>-1.5899833947453435E-3</v>
      </c>
      <c r="K26" s="381">
        <f t="shared" si="2"/>
        <v>-5.9435186979936633E-2</v>
      </c>
      <c r="L26" s="382">
        <v>2920001</v>
      </c>
      <c r="M26" s="383">
        <f t="shared" si="3"/>
        <v>-173550.80541660194</v>
      </c>
      <c r="N26" s="219">
        <v>2209814.3589999997</v>
      </c>
      <c r="O26" s="384">
        <f t="shared" si="4"/>
        <v>2383365.1644166019</v>
      </c>
      <c r="P26" s="219">
        <f t="shared" si="5"/>
        <v>816.22066719038855</v>
      </c>
    </row>
    <row r="27" spans="1:16" s="371" customFormat="1" x14ac:dyDescent="0.25">
      <c r="A27" s="368">
        <f t="shared" si="7"/>
        <v>1992</v>
      </c>
      <c r="B27" s="377">
        <v>5</v>
      </c>
      <c r="C27" s="378">
        <f t="shared" si="8"/>
        <v>161.65050003731275</v>
      </c>
      <c r="D27" s="378">
        <f t="shared" si="8"/>
        <v>0</v>
      </c>
      <c r="E27" s="370"/>
      <c r="F27" s="379">
        <v>119.91666666666669</v>
      </c>
      <c r="G27" s="379">
        <v>0</v>
      </c>
      <c r="I27" s="380">
        <f t="shared" si="0"/>
        <v>-8.7426592417336038E-2</v>
      </c>
      <c r="J27" s="380">
        <f t="shared" si="1"/>
        <v>0</v>
      </c>
      <c r="K27" s="381">
        <f t="shared" si="2"/>
        <v>-8.7426592417336038E-2</v>
      </c>
      <c r="L27" s="382">
        <v>2897947</v>
      </c>
      <c r="M27" s="383">
        <f t="shared" si="3"/>
        <v>-253357.63121604171</v>
      </c>
      <c r="N27" s="219">
        <v>2339384.949</v>
      </c>
      <c r="O27" s="384">
        <f t="shared" si="4"/>
        <v>2592742.5802160418</v>
      </c>
      <c r="P27" s="219">
        <f t="shared" si="5"/>
        <v>894.68253912719649</v>
      </c>
    </row>
    <row r="28" spans="1:16" s="371" customFormat="1" x14ac:dyDescent="0.25">
      <c r="A28" s="368">
        <f t="shared" si="7"/>
        <v>1992</v>
      </c>
      <c r="B28" s="377">
        <v>6</v>
      </c>
      <c r="C28" s="378">
        <f t="shared" si="8"/>
        <v>239.83482026903096</v>
      </c>
      <c r="D28" s="378">
        <f t="shared" si="8"/>
        <v>0</v>
      </c>
      <c r="E28" s="370"/>
      <c r="F28" s="379">
        <v>199.1875</v>
      </c>
      <c r="G28" s="379">
        <v>0</v>
      </c>
      <c r="I28" s="380">
        <f t="shared" si="0"/>
        <v>-8.5150498169118433E-2</v>
      </c>
      <c r="J28" s="380">
        <f t="shared" si="1"/>
        <v>0</v>
      </c>
      <c r="K28" s="381">
        <f t="shared" si="2"/>
        <v>-8.5150498169118433E-2</v>
      </c>
      <c r="L28" s="382">
        <v>2892243</v>
      </c>
      <c r="M28" s="383">
        <f t="shared" si="3"/>
        <v>-246275.93227614561</v>
      </c>
      <c r="N28" s="219">
        <v>2985755.1239999998</v>
      </c>
      <c r="O28" s="384">
        <f t="shared" si="4"/>
        <v>3232031.0562761454</v>
      </c>
      <c r="P28" s="219">
        <f t="shared" si="5"/>
        <v>1117.482540808689</v>
      </c>
    </row>
    <row r="29" spans="1:16" s="371" customFormat="1" x14ac:dyDescent="0.25">
      <c r="A29" s="368">
        <f t="shared" si="7"/>
        <v>1992</v>
      </c>
      <c r="B29" s="377">
        <v>7</v>
      </c>
      <c r="C29" s="378">
        <f t="shared" si="8"/>
        <v>298.50611919012817</v>
      </c>
      <c r="D29" s="378">
        <f t="shared" si="8"/>
        <v>0</v>
      </c>
      <c r="E29" s="370"/>
      <c r="F29" s="379">
        <v>296.52083333333337</v>
      </c>
      <c r="G29" s="379">
        <v>0</v>
      </c>
      <c r="I29" s="380">
        <f t="shared" si="0"/>
        <v>-4.1588985102907197E-3</v>
      </c>
      <c r="J29" s="380">
        <f t="shared" si="1"/>
        <v>0</v>
      </c>
      <c r="K29" s="381">
        <f t="shared" si="2"/>
        <v>-4.1588985102907197E-3</v>
      </c>
      <c r="L29" s="382">
        <v>2894196</v>
      </c>
      <c r="M29" s="383">
        <f t="shared" si="3"/>
        <v>-12036.66743288936</v>
      </c>
      <c r="N29" s="219">
        <v>3605374.4780000001</v>
      </c>
      <c r="O29" s="384">
        <f t="shared" si="4"/>
        <v>3617411.1454328895</v>
      </c>
      <c r="P29" s="219">
        <f t="shared" si="5"/>
        <v>1249.8846468701117</v>
      </c>
    </row>
    <row r="30" spans="1:16" s="371" customFormat="1" x14ac:dyDescent="0.25">
      <c r="A30" s="368">
        <f t="shared" si="7"/>
        <v>1992</v>
      </c>
      <c r="B30" s="377">
        <v>8</v>
      </c>
      <c r="C30" s="378">
        <f t="shared" si="8"/>
        <v>326.47320018030592</v>
      </c>
      <c r="D30" s="378">
        <f t="shared" si="8"/>
        <v>0</v>
      </c>
      <c r="E30" s="370"/>
      <c r="F30" s="379">
        <v>331.81250000000006</v>
      </c>
      <c r="G30" s="379">
        <v>0</v>
      </c>
      <c r="I30" s="380">
        <f t="shared" si="0"/>
        <v>1.1185092559905635E-2</v>
      </c>
      <c r="J30" s="380">
        <f t="shared" si="1"/>
        <v>0</v>
      </c>
      <c r="K30" s="381">
        <f t="shared" si="2"/>
        <v>1.1185092559905635E-2</v>
      </c>
      <c r="L30" s="382">
        <v>2898600</v>
      </c>
      <c r="M30" s="383">
        <f t="shared" si="3"/>
        <v>32421.109294142472</v>
      </c>
      <c r="N30" s="219">
        <v>3823185.7060000002</v>
      </c>
      <c r="O30" s="384">
        <f t="shared" si="4"/>
        <v>3790764.5967058577</v>
      </c>
      <c r="P30" s="219">
        <f t="shared" si="5"/>
        <v>1307.791553407113</v>
      </c>
    </row>
    <row r="31" spans="1:16" s="371" customFormat="1" x14ac:dyDescent="0.25">
      <c r="A31" s="368">
        <f t="shared" si="7"/>
        <v>1992</v>
      </c>
      <c r="B31" s="377">
        <v>9</v>
      </c>
      <c r="C31" s="378">
        <f t="shared" si="8"/>
        <v>303.9711914609627</v>
      </c>
      <c r="D31" s="378">
        <f t="shared" si="8"/>
        <v>0</v>
      </c>
      <c r="E31" s="370"/>
      <c r="F31" s="379">
        <v>294.58333333333337</v>
      </c>
      <c r="G31" s="379">
        <v>0</v>
      </c>
      <c r="I31" s="380">
        <f t="shared" si="0"/>
        <v>-1.9666260678878996E-2</v>
      </c>
      <c r="J31" s="380">
        <f t="shared" si="1"/>
        <v>0</v>
      </c>
      <c r="K31" s="381">
        <f t="shared" si="2"/>
        <v>-1.9666260678878996E-2</v>
      </c>
      <c r="L31" s="382">
        <v>2900139</v>
      </c>
      <c r="M31" s="383">
        <f t="shared" si="3"/>
        <v>-57034.88957898345</v>
      </c>
      <c r="N31" s="219">
        <v>3555332.8930000002</v>
      </c>
      <c r="O31" s="384">
        <f t="shared" si="4"/>
        <v>3612367.7825789838</v>
      </c>
      <c r="P31" s="219">
        <f t="shared" si="5"/>
        <v>1245.5843608113212</v>
      </c>
    </row>
    <row r="32" spans="1:16" s="371" customFormat="1" x14ac:dyDescent="0.25">
      <c r="A32" s="368">
        <f t="shared" si="7"/>
        <v>1992</v>
      </c>
      <c r="B32" s="377">
        <v>10</v>
      </c>
      <c r="C32" s="378">
        <f t="shared" si="8"/>
        <v>238.52377373576331</v>
      </c>
      <c r="D32" s="378">
        <f t="shared" si="8"/>
        <v>0</v>
      </c>
      <c r="E32" s="370"/>
      <c r="F32" s="379">
        <v>224.4375</v>
      </c>
      <c r="G32" s="379">
        <v>0</v>
      </c>
      <c r="I32" s="380">
        <f t="shared" si="0"/>
        <v>-2.950878970638254E-2</v>
      </c>
      <c r="J32" s="380">
        <f t="shared" si="1"/>
        <v>0</v>
      </c>
      <c r="K32" s="381">
        <f t="shared" si="2"/>
        <v>-2.950878970638254E-2</v>
      </c>
      <c r="L32" s="382">
        <v>2904309</v>
      </c>
      <c r="M32" s="383">
        <f t="shared" si="3"/>
        <v>-85702.643523354171</v>
      </c>
      <c r="N32" s="219">
        <v>3187849.9330000002</v>
      </c>
      <c r="O32" s="384">
        <f t="shared" si="4"/>
        <v>3273552.5765233543</v>
      </c>
      <c r="P32" s="219">
        <f t="shared" si="5"/>
        <v>1127.136463965561</v>
      </c>
    </row>
    <row r="33" spans="1:16" s="371" customFormat="1" x14ac:dyDescent="0.25">
      <c r="A33" s="368">
        <f t="shared" si="7"/>
        <v>1992</v>
      </c>
      <c r="B33" s="377">
        <v>11</v>
      </c>
      <c r="C33" s="378">
        <f t="shared" si="8"/>
        <v>137.25192955352946</v>
      </c>
      <c r="D33" s="378">
        <f t="shared" si="8"/>
        <v>0</v>
      </c>
      <c r="E33" s="370"/>
      <c r="F33" s="379">
        <v>143.97916666666669</v>
      </c>
      <c r="G33" s="379">
        <v>0</v>
      </c>
      <c r="I33" s="380">
        <f t="shared" si="0"/>
        <v>1.4092628682384548E-2</v>
      </c>
      <c r="J33" s="380">
        <f t="shared" si="1"/>
        <v>0</v>
      </c>
      <c r="K33" s="381">
        <f t="shared" si="2"/>
        <v>1.4092628682384548E-2</v>
      </c>
      <c r="L33" s="382">
        <v>2925526</v>
      </c>
      <c r="M33" s="383">
        <f t="shared" si="3"/>
        <v>41228.351618661734</v>
      </c>
      <c r="N33" s="219">
        <v>2693315.3119999999</v>
      </c>
      <c r="O33" s="384">
        <f t="shared" si="4"/>
        <v>2652086.9603813384</v>
      </c>
      <c r="P33" s="219">
        <f t="shared" si="5"/>
        <v>906.5333756669188</v>
      </c>
    </row>
    <row r="34" spans="1:16" s="371" customFormat="1" x14ac:dyDescent="0.25">
      <c r="A34" s="368">
        <f t="shared" si="7"/>
        <v>1992</v>
      </c>
      <c r="B34" s="377">
        <v>12</v>
      </c>
      <c r="C34" s="378">
        <f t="shared" si="8"/>
        <v>59.058459028179144</v>
      </c>
      <c r="D34" s="378">
        <f t="shared" si="8"/>
        <v>32.705244688642438</v>
      </c>
      <c r="E34" s="370"/>
      <c r="F34" s="379">
        <v>79.958333333333343</v>
      </c>
      <c r="G34" s="379">
        <v>16.791666666666664</v>
      </c>
      <c r="I34" s="380">
        <f t="shared" si="0"/>
        <v>4.3782337850983379E-2</v>
      </c>
      <c r="J34" s="380">
        <f t="shared" si="1"/>
        <v>-2.9468693399821486E-2</v>
      </c>
      <c r="K34" s="381">
        <f t="shared" si="2"/>
        <v>1.4313644451161893E-2</v>
      </c>
      <c r="L34" s="382">
        <v>2943890</v>
      </c>
      <c r="M34" s="383">
        <f t="shared" si="3"/>
        <v>42137.794763330981</v>
      </c>
      <c r="N34" s="219">
        <v>2575726.4270000001</v>
      </c>
      <c r="O34" s="384">
        <f t="shared" si="4"/>
        <v>2533588.6322366693</v>
      </c>
      <c r="P34" s="219">
        <f t="shared" si="5"/>
        <v>860.62612130095533</v>
      </c>
    </row>
    <row r="35" spans="1:16" s="371" customFormat="1" x14ac:dyDescent="0.25">
      <c r="A35" s="368">
        <f>A23+1</f>
        <v>1993</v>
      </c>
      <c r="B35" s="377">
        <v>1</v>
      </c>
      <c r="C35" s="378">
        <f t="shared" si="8"/>
        <v>34.661127124401681</v>
      </c>
      <c r="D35" s="378">
        <f t="shared" si="8"/>
        <v>84.711434828629194</v>
      </c>
      <c r="E35" s="370"/>
      <c r="F35" s="379">
        <v>44.375</v>
      </c>
      <c r="G35" s="379">
        <v>27.583333333333325</v>
      </c>
      <c r="I35" s="380">
        <f t="shared" si="0"/>
        <v>2.0349216357538818E-2</v>
      </c>
      <c r="J35" s="380">
        <f t="shared" si="1"/>
        <v>-0.10578956568748711</v>
      </c>
      <c r="K35" s="381">
        <f t="shared" si="2"/>
        <v>-8.544034932994829E-2</v>
      </c>
      <c r="L35" s="382">
        <v>2958573</v>
      </c>
      <c r="M35" s="383">
        <f t="shared" si="3"/>
        <v>-252781.51063815309</v>
      </c>
      <c r="N35" s="219">
        <v>2569529.5270000002</v>
      </c>
      <c r="O35" s="384">
        <f t="shared" si="4"/>
        <v>2822311.0376381534</v>
      </c>
      <c r="P35" s="219">
        <f t="shared" si="5"/>
        <v>953.943349593927</v>
      </c>
    </row>
    <row r="36" spans="1:16" s="371" customFormat="1" x14ac:dyDescent="0.25">
      <c r="A36" s="368">
        <f t="shared" si="7"/>
        <v>1993</v>
      </c>
      <c r="B36" s="377">
        <v>2</v>
      </c>
      <c r="C36" s="378">
        <f t="shared" si="8"/>
        <v>30.798265729077841</v>
      </c>
      <c r="D36" s="378">
        <f t="shared" si="8"/>
        <v>80.980530904111944</v>
      </c>
      <c r="E36" s="370"/>
      <c r="F36" s="379">
        <v>32.520833333333329</v>
      </c>
      <c r="G36" s="379">
        <v>36.541666666666657</v>
      </c>
      <c r="I36" s="380">
        <f t="shared" si="0"/>
        <v>3.6085402103147421E-3</v>
      </c>
      <c r="J36" s="380">
        <f t="shared" si="1"/>
        <v>-8.2291692254321647E-2</v>
      </c>
      <c r="K36" s="381">
        <f t="shared" si="2"/>
        <v>-7.8683152044006902E-2</v>
      </c>
      <c r="L36" s="382">
        <v>2970571</v>
      </c>
      <c r="M36" s="383">
        <f t="shared" si="3"/>
        <v>-233733.88965051764</v>
      </c>
      <c r="N36" s="219">
        <v>2369539</v>
      </c>
      <c r="O36" s="384">
        <f t="shared" si="4"/>
        <v>2603272.8896505176</v>
      </c>
      <c r="P36" s="219">
        <f t="shared" si="5"/>
        <v>876.35437417604817</v>
      </c>
    </row>
    <row r="37" spans="1:16" s="371" customFormat="1" x14ac:dyDescent="0.25">
      <c r="A37" s="368">
        <f t="shared" si="7"/>
        <v>1993</v>
      </c>
      <c r="B37" s="377">
        <v>3</v>
      </c>
      <c r="C37" s="378">
        <f t="shared" si="8"/>
        <v>50.906388729186801</v>
      </c>
      <c r="D37" s="378">
        <f t="shared" si="8"/>
        <v>43.541291222508221</v>
      </c>
      <c r="E37" s="370"/>
      <c r="F37" s="379">
        <v>29.166666666666671</v>
      </c>
      <c r="G37" s="379">
        <v>45.145833333333329</v>
      </c>
      <c r="I37" s="380">
        <f t="shared" si="0"/>
        <v>-4.5541702415550056E-2</v>
      </c>
      <c r="J37" s="380">
        <f t="shared" si="1"/>
        <v>2.9712839843881256E-3</v>
      </c>
      <c r="K37" s="381">
        <f t="shared" si="2"/>
        <v>-4.2570418431161931E-2</v>
      </c>
      <c r="L37" s="382">
        <v>2977770</v>
      </c>
      <c r="M37" s="383">
        <f t="shared" si="3"/>
        <v>-126764.91489176106</v>
      </c>
      <c r="N37" s="219">
        <v>2410497</v>
      </c>
      <c r="O37" s="384">
        <f t="shared" si="4"/>
        <v>2537261.9148917613</v>
      </c>
      <c r="P37" s="219">
        <f t="shared" si="5"/>
        <v>852.06779398400852</v>
      </c>
    </row>
    <row r="38" spans="1:16" s="371" customFormat="1" x14ac:dyDescent="0.25">
      <c r="A38" s="368">
        <f t="shared" si="7"/>
        <v>1993</v>
      </c>
      <c r="B38" s="377">
        <v>4</v>
      </c>
      <c r="C38" s="378">
        <f t="shared" si="8"/>
        <v>92.25873715316439</v>
      </c>
      <c r="D38" s="378">
        <f t="shared" si="8"/>
        <v>14.56695045838303</v>
      </c>
      <c r="E38" s="370"/>
      <c r="F38" s="379">
        <v>55.833333333333329</v>
      </c>
      <c r="G38" s="379">
        <v>19.395833333333332</v>
      </c>
      <c r="I38" s="380">
        <f t="shared" si="0"/>
        <v>-7.6306168789017401E-2</v>
      </c>
      <c r="J38" s="380">
        <f t="shared" si="1"/>
        <v>8.9421039510441547E-3</v>
      </c>
      <c r="K38" s="381">
        <f t="shared" si="2"/>
        <v>-6.7364064837973248E-2</v>
      </c>
      <c r="L38" s="382">
        <v>3010037</v>
      </c>
      <c r="M38" s="383">
        <f t="shared" si="3"/>
        <v>-202768.32763269849</v>
      </c>
      <c r="N38" s="219">
        <v>2479200.3830000004</v>
      </c>
      <c r="O38" s="384">
        <f t="shared" si="4"/>
        <v>2681968.7106326991</v>
      </c>
      <c r="P38" s="219">
        <f t="shared" si="5"/>
        <v>891.00855259676177</v>
      </c>
    </row>
    <row r="39" spans="1:16" s="371" customFormat="1" x14ac:dyDescent="0.25">
      <c r="A39" s="368">
        <f t="shared" si="7"/>
        <v>1993</v>
      </c>
      <c r="B39" s="377">
        <v>5</v>
      </c>
      <c r="C39" s="378">
        <f t="shared" si="8"/>
        <v>161.65050003731275</v>
      </c>
      <c r="D39" s="378">
        <f t="shared" si="8"/>
        <v>0</v>
      </c>
      <c r="E39" s="370"/>
      <c r="F39" s="379">
        <v>119.02083333333334</v>
      </c>
      <c r="G39" s="379">
        <v>0</v>
      </c>
      <c r="I39" s="380">
        <f t="shared" si="0"/>
        <v>-8.9303238998339668E-2</v>
      </c>
      <c r="J39" s="380">
        <f t="shared" si="1"/>
        <v>0</v>
      </c>
      <c r="K39" s="381">
        <f t="shared" si="2"/>
        <v>-8.9303238998339668E-2</v>
      </c>
      <c r="L39" s="382">
        <v>2967267</v>
      </c>
      <c r="M39" s="383">
        <f t="shared" si="3"/>
        <v>-264986.55407288636</v>
      </c>
      <c r="N39" s="219">
        <v>2437066.0529999998</v>
      </c>
      <c r="O39" s="384">
        <f t="shared" si="4"/>
        <v>2702052.6070728861</v>
      </c>
      <c r="P39" s="219">
        <f t="shared" si="5"/>
        <v>910.61997692586681</v>
      </c>
    </row>
    <row r="40" spans="1:16" s="371" customFormat="1" x14ac:dyDescent="0.25">
      <c r="A40" s="368">
        <f t="shared" si="7"/>
        <v>1993</v>
      </c>
      <c r="B40" s="377">
        <v>6</v>
      </c>
      <c r="C40" s="378">
        <f t="shared" ref="C40:D55" si="9">C28</f>
        <v>239.83482026903096</v>
      </c>
      <c r="D40" s="378">
        <f t="shared" si="9"/>
        <v>0</v>
      </c>
      <c r="E40" s="370"/>
      <c r="F40" s="379">
        <v>228.25</v>
      </c>
      <c r="G40" s="379">
        <v>0</v>
      </c>
      <c r="I40" s="380">
        <f t="shared" si="0"/>
        <v>-2.4268591645862116E-2</v>
      </c>
      <c r="J40" s="380">
        <f t="shared" si="1"/>
        <v>0</v>
      </c>
      <c r="K40" s="381">
        <f t="shared" si="2"/>
        <v>-2.4268591645862116E-2</v>
      </c>
      <c r="L40" s="382">
        <v>2957190</v>
      </c>
      <c r="M40" s="383">
        <f t="shared" si="3"/>
        <v>-71766.836529226988</v>
      </c>
      <c r="N40" s="219">
        <v>3187669.7579999999</v>
      </c>
      <c r="O40" s="384">
        <f t="shared" si="4"/>
        <v>3259436.5945292269</v>
      </c>
      <c r="P40" s="219">
        <f t="shared" si="5"/>
        <v>1102.207363926304</v>
      </c>
    </row>
    <row r="41" spans="1:16" s="371" customFormat="1" x14ac:dyDescent="0.25">
      <c r="A41" s="368">
        <f t="shared" si="7"/>
        <v>1993</v>
      </c>
      <c r="B41" s="377">
        <v>7</v>
      </c>
      <c r="C41" s="378">
        <f t="shared" si="9"/>
        <v>298.50611919012817</v>
      </c>
      <c r="D41" s="378">
        <f t="shared" si="9"/>
        <v>0</v>
      </c>
      <c r="E41" s="370"/>
      <c r="F41" s="379">
        <v>309.70833333333337</v>
      </c>
      <c r="G41" s="379">
        <v>0</v>
      </c>
      <c r="I41" s="380">
        <f t="shared" si="0"/>
        <v>2.3467084879832036E-2</v>
      </c>
      <c r="J41" s="380">
        <f t="shared" si="1"/>
        <v>0</v>
      </c>
      <c r="K41" s="381">
        <f t="shared" si="2"/>
        <v>2.3467084879832036E-2</v>
      </c>
      <c r="L41" s="382">
        <v>2961143</v>
      </c>
      <c r="M41" s="383">
        <f t="shared" si="3"/>
        <v>69489.394122320475</v>
      </c>
      <c r="N41" s="219">
        <v>3777728.0639999998</v>
      </c>
      <c r="O41" s="384">
        <f t="shared" si="4"/>
        <v>3708238.6698776791</v>
      </c>
      <c r="P41" s="219">
        <f t="shared" si="5"/>
        <v>1252.2997605578923</v>
      </c>
    </row>
    <row r="42" spans="1:16" s="371" customFormat="1" x14ac:dyDescent="0.25">
      <c r="A42" s="368">
        <f t="shared" si="7"/>
        <v>1993</v>
      </c>
      <c r="B42" s="377">
        <v>8</v>
      </c>
      <c r="C42" s="378">
        <f t="shared" si="9"/>
        <v>326.47320018030592</v>
      </c>
      <c r="D42" s="378">
        <f t="shared" si="9"/>
        <v>0</v>
      </c>
      <c r="E42" s="370"/>
      <c r="F42" s="379">
        <v>331.91666666666669</v>
      </c>
      <c r="G42" s="379">
        <v>0</v>
      </c>
      <c r="I42" s="380">
        <f t="shared" si="0"/>
        <v>1.1403307278626904E-2</v>
      </c>
      <c r="J42" s="380">
        <f t="shared" si="1"/>
        <v>0</v>
      </c>
      <c r="K42" s="381">
        <f t="shared" si="2"/>
        <v>1.1403307278626904E-2</v>
      </c>
      <c r="L42" s="382">
        <v>2968272</v>
      </c>
      <c r="M42" s="383">
        <f t="shared" si="3"/>
        <v>33848.117702544441</v>
      </c>
      <c r="N42" s="219">
        <v>4077756</v>
      </c>
      <c r="O42" s="384">
        <f t="shared" si="4"/>
        <v>4043907.8822974553</v>
      </c>
      <c r="P42" s="219">
        <f t="shared" si="5"/>
        <v>1362.3778017302509</v>
      </c>
    </row>
    <row r="43" spans="1:16" s="371" customFormat="1" x14ac:dyDescent="0.25">
      <c r="A43" s="368">
        <f t="shared" si="7"/>
        <v>1993</v>
      </c>
      <c r="B43" s="377">
        <v>9</v>
      </c>
      <c r="C43" s="378">
        <f t="shared" si="9"/>
        <v>303.9711914609627</v>
      </c>
      <c r="D43" s="378">
        <f t="shared" si="9"/>
        <v>0</v>
      </c>
      <c r="E43" s="370"/>
      <c r="F43" s="379">
        <v>309.66666666666663</v>
      </c>
      <c r="G43" s="379">
        <v>0</v>
      </c>
      <c r="I43" s="380">
        <f t="shared" si="0"/>
        <v>1.1931230591972149E-2</v>
      </c>
      <c r="J43" s="380">
        <f t="shared" si="1"/>
        <v>0</v>
      </c>
      <c r="K43" s="381">
        <f t="shared" si="2"/>
        <v>1.1931230591972149E-2</v>
      </c>
      <c r="L43" s="382">
        <v>2970527</v>
      </c>
      <c r="M43" s="383">
        <f t="shared" si="3"/>
        <v>35442.042616679253</v>
      </c>
      <c r="N43" s="219">
        <v>3863845</v>
      </c>
      <c r="O43" s="384">
        <f t="shared" si="4"/>
        <v>3828402.9573833207</v>
      </c>
      <c r="P43" s="219">
        <f t="shared" si="5"/>
        <v>1288.7958794460783</v>
      </c>
    </row>
    <row r="44" spans="1:16" s="371" customFormat="1" x14ac:dyDescent="0.25">
      <c r="A44" s="368">
        <f t="shared" si="7"/>
        <v>1993</v>
      </c>
      <c r="B44" s="377">
        <v>10</v>
      </c>
      <c r="C44" s="378">
        <f t="shared" si="9"/>
        <v>238.52377373576331</v>
      </c>
      <c r="D44" s="378">
        <f t="shared" si="9"/>
        <v>0</v>
      </c>
      <c r="E44" s="370"/>
      <c r="F44" s="379">
        <v>240.91666666666663</v>
      </c>
      <c r="G44" s="379">
        <v>0</v>
      </c>
      <c r="I44" s="380">
        <f t="shared" si="0"/>
        <v>5.0127787953347597E-3</v>
      </c>
      <c r="J44" s="380">
        <f t="shared" si="1"/>
        <v>0</v>
      </c>
      <c r="K44" s="381">
        <f t="shared" si="2"/>
        <v>5.0127787953347597E-3</v>
      </c>
      <c r="L44" s="382">
        <v>2975728</v>
      </c>
      <c r="M44" s="383">
        <f t="shared" si="3"/>
        <v>14916.666219083914</v>
      </c>
      <c r="N44" s="219">
        <v>3430812.0060000001</v>
      </c>
      <c r="O44" s="384">
        <f t="shared" si="4"/>
        <v>3415895.339780916</v>
      </c>
      <c r="P44" s="219">
        <f t="shared" si="5"/>
        <v>1147.919211628521</v>
      </c>
    </row>
    <row r="45" spans="1:16" s="371" customFormat="1" x14ac:dyDescent="0.25">
      <c r="A45" s="368">
        <f t="shared" si="7"/>
        <v>1993</v>
      </c>
      <c r="B45" s="377">
        <v>11</v>
      </c>
      <c r="C45" s="378">
        <f t="shared" si="9"/>
        <v>137.25192955352946</v>
      </c>
      <c r="D45" s="378">
        <f t="shared" si="9"/>
        <v>0</v>
      </c>
      <c r="E45" s="370"/>
      <c r="F45" s="379">
        <v>147.60416666666666</v>
      </c>
      <c r="G45" s="379">
        <v>0</v>
      </c>
      <c r="I45" s="380">
        <f t="shared" si="0"/>
        <v>2.1686500893887427E-2</v>
      </c>
      <c r="J45" s="380">
        <f t="shared" si="1"/>
        <v>0</v>
      </c>
      <c r="K45" s="381">
        <f t="shared" si="2"/>
        <v>2.1686500893887427E-2</v>
      </c>
      <c r="L45" s="382">
        <v>2996373</v>
      </c>
      <c r="M45" s="383">
        <f t="shared" si="3"/>
        <v>64980.845742920152</v>
      </c>
      <c r="N45" s="219">
        <v>2982749.7949999999</v>
      </c>
      <c r="O45" s="384">
        <f t="shared" si="4"/>
        <v>2917768.94925708</v>
      </c>
      <c r="P45" s="219">
        <f t="shared" si="5"/>
        <v>973.7669339755364</v>
      </c>
    </row>
    <row r="46" spans="1:16" s="371" customFormat="1" x14ac:dyDescent="0.25">
      <c r="A46" s="368">
        <f t="shared" si="7"/>
        <v>1993</v>
      </c>
      <c r="B46" s="377">
        <v>12</v>
      </c>
      <c r="C46" s="378">
        <f t="shared" si="9"/>
        <v>59.058459028179144</v>
      </c>
      <c r="D46" s="378">
        <f t="shared" si="9"/>
        <v>32.705244688642438</v>
      </c>
      <c r="E46" s="370"/>
      <c r="F46" s="379">
        <v>63.395833333333336</v>
      </c>
      <c r="G46" s="379">
        <v>41.145833333333336</v>
      </c>
      <c r="I46" s="380">
        <f t="shared" si="0"/>
        <v>9.0861975742889053E-3</v>
      </c>
      <c r="J46" s="380">
        <f t="shared" si="1"/>
        <v>1.5630244721892471E-2</v>
      </c>
      <c r="K46" s="381">
        <f t="shared" si="2"/>
        <v>2.4716442296181376E-2</v>
      </c>
      <c r="L46" s="382">
        <v>3013112</v>
      </c>
      <c r="M46" s="383">
        <f t="shared" si="3"/>
        <v>74473.408879931652</v>
      </c>
      <c r="N46" s="219">
        <v>2773510.7800000003</v>
      </c>
      <c r="O46" s="384">
        <f t="shared" si="4"/>
        <v>2699037.3711200687</v>
      </c>
      <c r="P46" s="219">
        <f t="shared" si="5"/>
        <v>895.76403768597663</v>
      </c>
    </row>
    <row r="47" spans="1:16" s="371" customFormat="1" x14ac:dyDescent="0.25">
      <c r="A47" s="368">
        <f>A35+1</f>
        <v>1994</v>
      </c>
      <c r="B47" s="377">
        <v>1</v>
      </c>
      <c r="C47" s="378">
        <f t="shared" si="9"/>
        <v>34.661127124401681</v>
      </c>
      <c r="D47" s="378">
        <f t="shared" si="9"/>
        <v>84.711434828629194</v>
      </c>
      <c r="E47" s="370"/>
      <c r="F47" s="379">
        <v>22.916666666666668</v>
      </c>
      <c r="G47" s="379">
        <v>74.9375</v>
      </c>
      <c r="I47" s="380">
        <f t="shared" si="0"/>
        <v>-2.4603015699059032E-2</v>
      </c>
      <c r="J47" s="380">
        <f t="shared" si="1"/>
        <v>-1.8099329288294795E-2</v>
      </c>
      <c r="K47" s="381">
        <f t="shared" si="2"/>
        <v>-4.2702344987353827E-2</v>
      </c>
      <c r="L47" s="382">
        <v>3027857</v>
      </c>
      <c r="M47" s="383">
        <f t="shared" si="3"/>
        <v>-129296.59418637419</v>
      </c>
      <c r="N47" s="219">
        <v>2821979.2490000003</v>
      </c>
      <c r="O47" s="384">
        <f t="shared" si="4"/>
        <v>2951275.8431863743</v>
      </c>
      <c r="P47" s="219">
        <f t="shared" si="5"/>
        <v>974.70780264271878</v>
      </c>
    </row>
    <row r="48" spans="1:16" s="371" customFormat="1" x14ac:dyDescent="0.25">
      <c r="A48" s="368">
        <f t="shared" si="7"/>
        <v>1994</v>
      </c>
      <c r="B48" s="377">
        <v>2</v>
      </c>
      <c r="C48" s="378">
        <f t="shared" si="9"/>
        <v>30.798265729077841</v>
      </c>
      <c r="D48" s="378">
        <f t="shared" si="9"/>
        <v>80.980530904111944</v>
      </c>
      <c r="E48" s="370"/>
      <c r="F48" s="379">
        <v>35.041666666666671</v>
      </c>
      <c r="G48" s="379">
        <v>46.520833333333329</v>
      </c>
      <c r="I48" s="380">
        <f t="shared" si="0"/>
        <v>8.8893364033714034E-3</v>
      </c>
      <c r="J48" s="380">
        <f t="shared" si="1"/>
        <v>-6.381231555603166E-2</v>
      </c>
      <c r="K48" s="381">
        <f t="shared" si="2"/>
        <v>-5.4922979152660256E-2</v>
      </c>
      <c r="L48" s="382">
        <v>3038702</v>
      </c>
      <c r="M48" s="383">
        <f t="shared" si="3"/>
        <v>-166894.56659714703</v>
      </c>
      <c r="N48" s="219">
        <v>2643030.9720000001</v>
      </c>
      <c r="O48" s="384">
        <f t="shared" si="4"/>
        <v>2809925.538597147</v>
      </c>
      <c r="P48" s="219">
        <f t="shared" si="5"/>
        <v>924.71243925766555</v>
      </c>
    </row>
    <row r="49" spans="1:16" s="371" customFormat="1" x14ac:dyDescent="0.25">
      <c r="A49" s="368">
        <f t="shared" si="7"/>
        <v>1994</v>
      </c>
      <c r="B49" s="377">
        <v>3</v>
      </c>
      <c r="C49" s="378">
        <f t="shared" si="9"/>
        <v>50.906388729186801</v>
      </c>
      <c r="D49" s="378">
        <f t="shared" si="9"/>
        <v>43.541291222508221</v>
      </c>
      <c r="E49" s="370"/>
      <c r="F49" s="379">
        <v>67.625000000000014</v>
      </c>
      <c r="G49" s="379">
        <v>21.187500000000004</v>
      </c>
      <c r="I49" s="380">
        <f t="shared" si="0"/>
        <v>3.5023171736371934E-2</v>
      </c>
      <c r="J49" s="380">
        <f t="shared" si="1"/>
        <v>-4.1394651721318482E-2</v>
      </c>
      <c r="K49" s="381">
        <f t="shared" si="2"/>
        <v>-6.3714799849465473E-3</v>
      </c>
      <c r="L49" s="382">
        <v>3046388</v>
      </c>
      <c r="M49" s="383">
        <f t="shared" si="3"/>
        <v>-19410.000168381343</v>
      </c>
      <c r="N49" s="219">
        <v>2554883.804</v>
      </c>
      <c r="O49" s="384">
        <f t="shared" si="4"/>
        <v>2574293.8041683813</v>
      </c>
      <c r="P49" s="219">
        <f t="shared" si="5"/>
        <v>845.03149440202003</v>
      </c>
    </row>
    <row r="50" spans="1:16" s="371" customFormat="1" x14ac:dyDescent="0.25">
      <c r="A50" s="368">
        <f t="shared" si="7"/>
        <v>1994</v>
      </c>
      <c r="B50" s="377">
        <v>4</v>
      </c>
      <c r="C50" s="378">
        <f t="shared" si="9"/>
        <v>92.25873715316439</v>
      </c>
      <c r="D50" s="378">
        <f t="shared" si="9"/>
        <v>14.56695045838303</v>
      </c>
      <c r="E50" s="370"/>
      <c r="F50" s="379">
        <v>115.70833333333334</v>
      </c>
      <c r="G50" s="379">
        <v>8.4583333333333357</v>
      </c>
      <c r="I50" s="380">
        <f t="shared" si="0"/>
        <v>4.9123651532013916E-2</v>
      </c>
      <c r="J50" s="380">
        <f t="shared" si="1"/>
        <v>-1.1311910175474079E-2</v>
      </c>
      <c r="K50" s="381">
        <f t="shared" si="2"/>
        <v>3.7811741356539835E-2</v>
      </c>
      <c r="L50" s="382">
        <v>3043543</v>
      </c>
      <c r="M50" s="383">
        <f t="shared" si="3"/>
        <v>115081.66072350732</v>
      </c>
      <c r="N50" s="219">
        <v>2760704.0429999996</v>
      </c>
      <c r="O50" s="384">
        <f t="shared" si="4"/>
        <v>2645622.3822764922</v>
      </c>
      <c r="P50" s="219">
        <f t="shared" si="5"/>
        <v>869.25743525768883</v>
      </c>
    </row>
    <row r="51" spans="1:16" s="371" customFormat="1" x14ac:dyDescent="0.25">
      <c r="A51" s="368">
        <f t="shared" si="7"/>
        <v>1994</v>
      </c>
      <c r="B51" s="377">
        <v>5</v>
      </c>
      <c r="C51" s="378">
        <f t="shared" si="9"/>
        <v>161.65050003731275</v>
      </c>
      <c r="D51" s="378">
        <f t="shared" si="9"/>
        <v>0</v>
      </c>
      <c r="E51" s="370"/>
      <c r="F51" s="379">
        <v>191.87499999999997</v>
      </c>
      <c r="G51" s="379">
        <v>0</v>
      </c>
      <c r="I51" s="380">
        <f t="shared" si="0"/>
        <v>6.3316135275371596E-2</v>
      </c>
      <c r="J51" s="380">
        <f t="shared" si="1"/>
        <v>0</v>
      </c>
      <c r="K51" s="381">
        <f t="shared" si="2"/>
        <v>6.3316135275371596E-2</v>
      </c>
      <c r="L51" s="382">
        <v>3028412</v>
      </c>
      <c r="M51" s="383">
        <f t="shared" si="3"/>
        <v>191747.34386155865</v>
      </c>
      <c r="N51" s="219">
        <v>3136447.8980000005</v>
      </c>
      <c r="O51" s="384">
        <f t="shared" si="4"/>
        <v>2944700.554138442</v>
      </c>
      <c r="P51" s="219">
        <f t="shared" si="5"/>
        <v>972.3579731352412</v>
      </c>
    </row>
    <row r="52" spans="1:16" s="371" customFormat="1" x14ac:dyDescent="0.25">
      <c r="A52" s="368">
        <f t="shared" si="7"/>
        <v>1994</v>
      </c>
      <c r="B52" s="377">
        <v>6</v>
      </c>
      <c r="C52" s="378">
        <f t="shared" si="9"/>
        <v>239.83482026903096</v>
      </c>
      <c r="D52" s="378">
        <f t="shared" si="9"/>
        <v>0</v>
      </c>
      <c r="E52" s="370"/>
      <c r="F52" s="379">
        <v>263.85416666666663</v>
      </c>
      <c r="G52" s="379">
        <v>0</v>
      </c>
      <c r="I52" s="380">
        <f t="shared" si="0"/>
        <v>5.031719921309482E-2</v>
      </c>
      <c r="J52" s="380">
        <f t="shared" si="1"/>
        <v>0</v>
      </c>
      <c r="K52" s="381">
        <f t="shared" si="2"/>
        <v>5.031719921309482E-2</v>
      </c>
      <c r="L52" s="382">
        <v>3020716</v>
      </c>
      <c r="M52" s="383">
        <f t="shared" si="3"/>
        <v>151993.96873818294</v>
      </c>
      <c r="N52" s="219">
        <v>3543694.8289999999</v>
      </c>
      <c r="O52" s="384">
        <f t="shared" si="4"/>
        <v>3391700.860261817</v>
      </c>
      <c r="P52" s="219">
        <f t="shared" si="5"/>
        <v>1122.8135515757908</v>
      </c>
    </row>
    <row r="53" spans="1:16" s="371" customFormat="1" x14ac:dyDescent="0.25">
      <c r="A53" s="368">
        <f t="shared" si="7"/>
        <v>1994</v>
      </c>
      <c r="B53" s="377">
        <v>7</v>
      </c>
      <c r="C53" s="378">
        <f t="shared" si="9"/>
        <v>298.50611919012817</v>
      </c>
      <c r="D53" s="378">
        <f t="shared" si="9"/>
        <v>0</v>
      </c>
      <c r="E53" s="370"/>
      <c r="F53" s="379">
        <v>297.4375</v>
      </c>
      <c r="G53" s="379">
        <v>0</v>
      </c>
      <c r="I53" s="380">
        <f t="shared" si="0"/>
        <v>-2.2386089855429294E-3</v>
      </c>
      <c r="J53" s="380">
        <f t="shared" si="1"/>
        <v>0</v>
      </c>
      <c r="K53" s="381">
        <f t="shared" si="2"/>
        <v>-2.2386089855429294E-3</v>
      </c>
      <c r="L53" s="382">
        <v>3018690</v>
      </c>
      <c r="M53" s="383">
        <f t="shared" si="3"/>
        <v>-6757.6665585685851</v>
      </c>
      <c r="N53" s="219">
        <v>4007940.8709999998</v>
      </c>
      <c r="O53" s="384">
        <f t="shared" si="4"/>
        <v>4014698.5375585682</v>
      </c>
      <c r="P53" s="219">
        <f t="shared" si="5"/>
        <v>1329.9472743337569</v>
      </c>
    </row>
    <row r="54" spans="1:16" s="371" customFormat="1" x14ac:dyDescent="0.25">
      <c r="A54" s="368">
        <f t="shared" si="7"/>
        <v>1994</v>
      </c>
      <c r="B54" s="377">
        <v>8</v>
      </c>
      <c r="C54" s="378">
        <f t="shared" si="9"/>
        <v>326.47320018030592</v>
      </c>
      <c r="D54" s="378">
        <f t="shared" si="9"/>
        <v>0</v>
      </c>
      <c r="E54" s="370"/>
      <c r="F54" s="379">
        <v>295.58333333333337</v>
      </c>
      <c r="G54" s="379">
        <v>0</v>
      </c>
      <c r="I54" s="380">
        <f t="shared" si="0"/>
        <v>-6.4709986611379514E-2</v>
      </c>
      <c r="J54" s="380">
        <f t="shared" si="1"/>
        <v>0</v>
      </c>
      <c r="K54" s="381">
        <f t="shared" si="2"/>
        <v>-6.4709986611379514E-2</v>
      </c>
      <c r="L54" s="382">
        <v>3026580</v>
      </c>
      <c r="M54" s="383">
        <f t="shared" si="3"/>
        <v>-195849.951278269</v>
      </c>
      <c r="N54" s="219">
        <v>3827665.0199999996</v>
      </c>
      <c r="O54" s="384">
        <f t="shared" si="4"/>
        <v>4023514.9712782684</v>
      </c>
      <c r="P54" s="219">
        <f t="shared" si="5"/>
        <v>1329.3932330479513</v>
      </c>
    </row>
    <row r="55" spans="1:16" s="371" customFormat="1" x14ac:dyDescent="0.25">
      <c r="A55" s="368">
        <f t="shared" si="7"/>
        <v>1994</v>
      </c>
      <c r="B55" s="377">
        <v>9</v>
      </c>
      <c r="C55" s="378">
        <f t="shared" si="9"/>
        <v>303.9711914609627</v>
      </c>
      <c r="D55" s="378">
        <f t="shared" si="9"/>
        <v>0</v>
      </c>
      <c r="E55" s="370"/>
      <c r="F55" s="379">
        <v>266.54166666666663</v>
      </c>
      <c r="G55" s="379">
        <v>0</v>
      </c>
      <c r="I55" s="380">
        <f t="shared" si="0"/>
        <v>-7.8409662958666249E-2</v>
      </c>
      <c r="J55" s="380">
        <f t="shared" si="1"/>
        <v>0</v>
      </c>
      <c r="K55" s="381">
        <f t="shared" si="2"/>
        <v>-7.8409662958666249E-2</v>
      </c>
      <c r="L55" s="382">
        <v>3030160</v>
      </c>
      <c r="M55" s="383">
        <f t="shared" si="3"/>
        <v>-237593.82431083213</v>
      </c>
      <c r="N55" s="219">
        <v>3821957.1039999998</v>
      </c>
      <c r="O55" s="384">
        <f t="shared" si="4"/>
        <v>4059550.928310832</v>
      </c>
      <c r="P55" s="219">
        <f t="shared" si="5"/>
        <v>1339.7150408925047</v>
      </c>
    </row>
    <row r="56" spans="1:16" s="371" customFormat="1" x14ac:dyDescent="0.25">
      <c r="A56" s="368">
        <f t="shared" si="7"/>
        <v>1994</v>
      </c>
      <c r="B56" s="377">
        <v>10</v>
      </c>
      <c r="C56" s="378">
        <f t="shared" ref="C56:D71" si="10">C44</f>
        <v>238.52377373576331</v>
      </c>
      <c r="D56" s="378">
        <f t="shared" si="10"/>
        <v>0</v>
      </c>
      <c r="E56" s="370"/>
      <c r="F56" s="379">
        <v>218.875</v>
      </c>
      <c r="G56" s="379">
        <v>0</v>
      </c>
      <c r="I56" s="380">
        <f t="shared" si="0"/>
        <v>-4.1161455686102563E-2</v>
      </c>
      <c r="J56" s="380">
        <f t="shared" si="1"/>
        <v>0</v>
      </c>
      <c r="K56" s="381">
        <f t="shared" si="2"/>
        <v>-4.1161455686102563E-2</v>
      </c>
      <c r="L56" s="382">
        <v>3036364</v>
      </c>
      <c r="M56" s="383">
        <f t="shared" si="3"/>
        <v>-124981.16223287712</v>
      </c>
      <c r="N56" s="219">
        <v>3467158.611</v>
      </c>
      <c r="O56" s="384">
        <f t="shared" si="4"/>
        <v>3592139.7732328773</v>
      </c>
      <c r="P56" s="219">
        <f t="shared" si="5"/>
        <v>1183.0399033952706</v>
      </c>
    </row>
    <row r="57" spans="1:16" s="371" customFormat="1" x14ac:dyDescent="0.25">
      <c r="A57" s="368">
        <f t="shared" si="7"/>
        <v>1994</v>
      </c>
      <c r="B57" s="377">
        <v>11</v>
      </c>
      <c r="C57" s="378">
        <f t="shared" si="10"/>
        <v>137.25192955352946</v>
      </c>
      <c r="D57" s="378">
        <f t="shared" si="10"/>
        <v>0</v>
      </c>
      <c r="E57" s="370"/>
      <c r="F57" s="379">
        <v>151.16666666666669</v>
      </c>
      <c r="G57" s="379">
        <v>0</v>
      </c>
      <c r="I57" s="380">
        <f t="shared" si="0"/>
        <v>2.9149444274157613E-2</v>
      </c>
      <c r="J57" s="380">
        <f t="shared" si="1"/>
        <v>0</v>
      </c>
      <c r="K57" s="381">
        <f t="shared" si="2"/>
        <v>2.9149444274157613E-2</v>
      </c>
      <c r="L57" s="382">
        <v>3057775</v>
      </c>
      <c r="M57" s="383">
        <f t="shared" si="3"/>
        <v>89132.44196541229</v>
      </c>
      <c r="N57" s="219">
        <v>3190272.9069999997</v>
      </c>
      <c r="O57" s="384">
        <f t="shared" si="4"/>
        <v>3101140.4650345873</v>
      </c>
      <c r="P57" s="219">
        <f t="shared" si="5"/>
        <v>1014.1820326984777</v>
      </c>
    </row>
    <row r="58" spans="1:16" s="371" customFormat="1" x14ac:dyDescent="0.25">
      <c r="A58" s="368">
        <f t="shared" si="7"/>
        <v>1994</v>
      </c>
      <c r="B58" s="377">
        <v>12</v>
      </c>
      <c r="C58" s="378">
        <f t="shared" si="10"/>
        <v>59.058459028179144</v>
      </c>
      <c r="D58" s="378">
        <f t="shared" si="10"/>
        <v>32.705244688642438</v>
      </c>
      <c r="E58" s="370"/>
      <c r="F58" s="379">
        <v>81.270833333333343</v>
      </c>
      <c r="G58" s="379">
        <v>18.479166666666664</v>
      </c>
      <c r="I58" s="380">
        <f t="shared" si="0"/>
        <v>4.6531843306872371E-2</v>
      </c>
      <c r="J58" s="380">
        <f t="shared" si="1"/>
        <v>-2.634378836315867E-2</v>
      </c>
      <c r="K58" s="381">
        <f t="shared" si="2"/>
        <v>2.0188054943713701E-2</v>
      </c>
      <c r="L58" s="382">
        <v>3076365</v>
      </c>
      <c r="M58" s="383">
        <f t="shared" si="3"/>
        <v>62105.825646917801</v>
      </c>
      <c r="N58" s="219">
        <v>2940172.0239999997</v>
      </c>
      <c r="O58" s="384">
        <f t="shared" si="4"/>
        <v>2878066.1983530819</v>
      </c>
      <c r="P58" s="219">
        <f t="shared" si="5"/>
        <v>935.54119824958411</v>
      </c>
    </row>
    <row r="59" spans="1:16" s="371" customFormat="1" x14ac:dyDescent="0.25">
      <c r="A59" s="368">
        <f>A47+1</f>
        <v>1995</v>
      </c>
      <c r="B59" s="377">
        <v>1</v>
      </c>
      <c r="C59" s="378">
        <f t="shared" si="10"/>
        <v>34.661127124401681</v>
      </c>
      <c r="D59" s="378">
        <f t="shared" si="10"/>
        <v>84.711434828629194</v>
      </c>
      <c r="E59" s="370"/>
      <c r="F59" s="379">
        <v>33.708333333333329</v>
      </c>
      <c r="G59" s="379">
        <v>75.354166666666657</v>
      </c>
      <c r="I59" s="380">
        <f t="shared" si="0"/>
        <v>-1.9959708395273085E-3</v>
      </c>
      <c r="J59" s="380">
        <f t="shared" si="1"/>
        <v>-1.7327747797760785E-2</v>
      </c>
      <c r="K59" s="381">
        <f t="shared" si="2"/>
        <v>-1.9323718637288094E-2</v>
      </c>
      <c r="L59" s="382">
        <v>3091289</v>
      </c>
      <c r="M59" s="383">
        <f t="shared" si="3"/>
        <v>-59735.198862543672</v>
      </c>
      <c r="N59" s="219">
        <v>2810104.7209999999</v>
      </c>
      <c r="O59" s="384">
        <f t="shared" si="4"/>
        <v>2869839.9198625437</v>
      </c>
      <c r="P59" s="219">
        <f t="shared" si="5"/>
        <v>928.36351433416405</v>
      </c>
    </row>
    <row r="60" spans="1:16" s="371" customFormat="1" x14ac:dyDescent="0.25">
      <c r="A60" s="368">
        <f t="shared" si="7"/>
        <v>1995</v>
      </c>
      <c r="B60" s="377">
        <v>2</v>
      </c>
      <c r="C60" s="378">
        <f t="shared" si="10"/>
        <v>30.798265729077841</v>
      </c>
      <c r="D60" s="378">
        <f t="shared" si="10"/>
        <v>80.980530904111944</v>
      </c>
      <c r="E60" s="370"/>
      <c r="F60" s="379">
        <v>21.25</v>
      </c>
      <c r="G60" s="379">
        <v>105.89583333333334</v>
      </c>
      <c r="I60" s="380">
        <f t="shared" si="0"/>
        <v>-2.0002292355335186E-2</v>
      </c>
      <c r="J60" s="380">
        <f t="shared" si="1"/>
        <v>4.6138046845067372E-2</v>
      </c>
      <c r="K60" s="381">
        <f t="shared" si="2"/>
        <v>2.6135754489732186E-2</v>
      </c>
      <c r="L60" s="382">
        <v>3100476</v>
      </c>
      <c r="M60" s="383">
        <f t="shared" si="3"/>
        <v>81033.279537306895</v>
      </c>
      <c r="N60" s="219">
        <v>3032835.2650000001</v>
      </c>
      <c r="O60" s="384">
        <f t="shared" si="4"/>
        <v>2951801.985462693</v>
      </c>
      <c r="P60" s="219">
        <f t="shared" si="5"/>
        <v>952.04800342356884</v>
      </c>
    </row>
    <row r="61" spans="1:16" s="371" customFormat="1" x14ac:dyDescent="0.25">
      <c r="A61" s="368">
        <f t="shared" si="7"/>
        <v>1995</v>
      </c>
      <c r="B61" s="377">
        <v>3</v>
      </c>
      <c r="C61" s="378">
        <f t="shared" si="10"/>
        <v>50.906388729186801</v>
      </c>
      <c r="D61" s="378">
        <f t="shared" si="10"/>
        <v>43.541291222508221</v>
      </c>
      <c r="E61" s="370"/>
      <c r="F61" s="379">
        <v>43.854166666666671</v>
      </c>
      <c r="G61" s="379">
        <v>51.458333333333343</v>
      </c>
      <c r="I61" s="380">
        <f t="shared" si="0"/>
        <v>-1.4773427075839875E-2</v>
      </c>
      <c r="J61" s="380">
        <f t="shared" si="1"/>
        <v>1.4660743565978679E-2</v>
      </c>
      <c r="K61" s="381">
        <f t="shared" si="2"/>
        <v>-1.126835098611955E-4</v>
      </c>
      <c r="L61" s="382">
        <v>3105323</v>
      </c>
      <c r="M61" s="383">
        <f t="shared" si="3"/>
        <v>-349.9186948926972</v>
      </c>
      <c r="N61" s="219">
        <v>2569733.48</v>
      </c>
      <c r="O61" s="384">
        <f t="shared" si="4"/>
        <v>2570083.3986948929</v>
      </c>
      <c r="P61" s="219">
        <f t="shared" si="5"/>
        <v>827.63802628418784</v>
      </c>
    </row>
    <row r="62" spans="1:16" s="371" customFormat="1" x14ac:dyDescent="0.25">
      <c r="A62" s="368">
        <f t="shared" si="7"/>
        <v>1995</v>
      </c>
      <c r="B62" s="377">
        <v>4</v>
      </c>
      <c r="C62" s="378">
        <f t="shared" si="10"/>
        <v>92.25873715316439</v>
      </c>
      <c r="D62" s="378">
        <f t="shared" si="10"/>
        <v>14.56695045838303</v>
      </c>
      <c r="E62" s="370"/>
      <c r="F62" s="379">
        <v>93.458333333333343</v>
      </c>
      <c r="G62" s="379">
        <v>2.4375</v>
      </c>
      <c r="I62" s="380">
        <f t="shared" si="0"/>
        <v>2.5129876131338167E-3</v>
      </c>
      <c r="J62" s="380">
        <f t="shared" si="1"/>
        <v>-2.246126271369079E-2</v>
      </c>
      <c r="K62" s="381">
        <f t="shared" si="2"/>
        <v>-1.9948275100556974E-2</v>
      </c>
      <c r="L62" s="382">
        <v>3099816</v>
      </c>
      <c r="M62" s="383">
        <f t="shared" si="3"/>
        <v>-61835.982329108119</v>
      </c>
      <c r="N62" s="219">
        <v>2645474.4370000004</v>
      </c>
      <c r="O62" s="384">
        <f t="shared" si="4"/>
        <v>2707310.4193291087</v>
      </c>
      <c r="P62" s="219">
        <f t="shared" si="5"/>
        <v>873.3777809163862</v>
      </c>
    </row>
    <row r="63" spans="1:16" s="371" customFormat="1" x14ac:dyDescent="0.25">
      <c r="A63" s="368">
        <f t="shared" si="7"/>
        <v>1995</v>
      </c>
      <c r="B63" s="377">
        <v>5</v>
      </c>
      <c r="C63" s="378">
        <f t="shared" si="10"/>
        <v>161.65050003731275</v>
      </c>
      <c r="D63" s="378">
        <f t="shared" si="10"/>
        <v>0</v>
      </c>
      <c r="E63" s="370"/>
      <c r="F63" s="379">
        <v>205.35416666666669</v>
      </c>
      <c r="G63" s="379">
        <v>0</v>
      </c>
      <c r="I63" s="380">
        <f t="shared" si="0"/>
        <v>9.155311987791423E-2</v>
      </c>
      <c r="J63" s="380">
        <f t="shared" si="1"/>
        <v>0</v>
      </c>
      <c r="K63" s="381">
        <f t="shared" si="2"/>
        <v>9.155311987791423E-2</v>
      </c>
      <c r="L63" s="382">
        <v>3085128</v>
      </c>
      <c r="M63" s="383">
        <f t="shared" si="3"/>
        <v>282453.0936227098</v>
      </c>
      <c r="N63" s="219">
        <v>3266090.8480000002</v>
      </c>
      <c r="O63" s="384">
        <f t="shared" si="4"/>
        <v>2983637.7543772906</v>
      </c>
      <c r="P63" s="219">
        <f t="shared" si="5"/>
        <v>967.10339226680071</v>
      </c>
    </row>
    <row r="64" spans="1:16" s="371" customFormat="1" x14ac:dyDescent="0.25">
      <c r="A64" s="368">
        <f t="shared" si="7"/>
        <v>1995</v>
      </c>
      <c r="B64" s="377">
        <v>6</v>
      </c>
      <c r="C64" s="378">
        <f t="shared" si="10"/>
        <v>239.83482026903096</v>
      </c>
      <c r="D64" s="378">
        <f t="shared" si="10"/>
        <v>0</v>
      </c>
      <c r="E64" s="370"/>
      <c r="F64" s="379">
        <v>271.58333333333337</v>
      </c>
      <c r="G64" s="379">
        <v>0</v>
      </c>
      <c r="I64" s="380">
        <f t="shared" si="0"/>
        <v>6.650873134221906E-2</v>
      </c>
      <c r="J64" s="380">
        <f t="shared" si="1"/>
        <v>0</v>
      </c>
      <c r="K64" s="381">
        <f t="shared" si="2"/>
        <v>6.650873134221906E-2</v>
      </c>
      <c r="L64" s="382">
        <v>3082695</v>
      </c>
      <c r="M64" s="383">
        <f t="shared" si="3"/>
        <v>205026.13356500198</v>
      </c>
      <c r="N64" s="219">
        <v>4012454.8739999998</v>
      </c>
      <c r="O64" s="384">
        <f t="shared" si="4"/>
        <v>3807428.7404349977</v>
      </c>
      <c r="P64" s="219">
        <f t="shared" si="5"/>
        <v>1235.0974522082131</v>
      </c>
    </row>
    <row r="65" spans="1:16" s="371" customFormat="1" x14ac:dyDescent="0.25">
      <c r="A65" s="368">
        <f t="shared" si="7"/>
        <v>1995</v>
      </c>
      <c r="B65" s="377">
        <v>7</v>
      </c>
      <c r="C65" s="378">
        <f t="shared" si="10"/>
        <v>298.50611919012817</v>
      </c>
      <c r="D65" s="378">
        <f t="shared" si="10"/>
        <v>0</v>
      </c>
      <c r="E65" s="370"/>
      <c r="F65" s="379">
        <v>288.9375</v>
      </c>
      <c r="G65" s="379">
        <v>0</v>
      </c>
      <c r="I65" s="380">
        <f t="shared" si="0"/>
        <v>-2.004493003320499E-2</v>
      </c>
      <c r="J65" s="380">
        <f t="shared" si="1"/>
        <v>0</v>
      </c>
      <c r="K65" s="381">
        <f t="shared" si="2"/>
        <v>-2.004493003320499E-2</v>
      </c>
      <c r="L65" s="382">
        <v>3082700</v>
      </c>
      <c r="M65" s="383">
        <f t="shared" si="3"/>
        <v>-61792.505813361022</v>
      </c>
      <c r="N65" s="219">
        <v>4002728.1270000003</v>
      </c>
      <c r="O65" s="384">
        <f t="shared" si="4"/>
        <v>4064520.6328133615</v>
      </c>
      <c r="P65" s="219">
        <f t="shared" si="5"/>
        <v>1318.4937336793594</v>
      </c>
    </row>
    <row r="66" spans="1:16" s="371" customFormat="1" x14ac:dyDescent="0.25">
      <c r="A66" s="368">
        <f t="shared" si="7"/>
        <v>1995</v>
      </c>
      <c r="B66" s="377">
        <v>8</v>
      </c>
      <c r="C66" s="378">
        <f t="shared" si="10"/>
        <v>326.47320018030592</v>
      </c>
      <c r="D66" s="378">
        <f t="shared" si="10"/>
        <v>0</v>
      </c>
      <c r="E66" s="370"/>
      <c r="F66" s="379">
        <v>321.625</v>
      </c>
      <c r="G66" s="379">
        <v>0</v>
      </c>
      <c r="I66" s="380">
        <f t="shared" si="0"/>
        <v>-1.0156306931042396E-2</v>
      </c>
      <c r="J66" s="380">
        <f t="shared" si="1"/>
        <v>0</v>
      </c>
      <c r="K66" s="381">
        <f t="shared" si="2"/>
        <v>-1.0156306931042396E-2</v>
      </c>
      <c r="L66" s="382">
        <v>3085507</v>
      </c>
      <c r="M66" s="383">
        <f t="shared" si="3"/>
        <v>-31337.35612987983</v>
      </c>
      <c r="N66" s="219">
        <v>4014868.5690000001</v>
      </c>
      <c r="O66" s="384">
        <f t="shared" si="4"/>
        <v>4046205.9251298802</v>
      </c>
      <c r="P66" s="219">
        <f t="shared" si="5"/>
        <v>1311.3585304230003</v>
      </c>
    </row>
    <row r="67" spans="1:16" s="371" customFormat="1" x14ac:dyDescent="0.25">
      <c r="A67" s="368">
        <f t="shared" si="7"/>
        <v>1995</v>
      </c>
      <c r="B67" s="377">
        <v>9</v>
      </c>
      <c r="C67" s="378">
        <f t="shared" si="10"/>
        <v>303.9711914609627</v>
      </c>
      <c r="D67" s="378">
        <f t="shared" si="10"/>
        <v>0</v>
      </c>
      <c r="E67" s="370"/>
      <c r="F67" s="379">
        <v>304.70833333333326</v>
      </c>
      <c r="G67" s="379">
        <v>0</v>
      </c>
      <c r="I67" s="380">
        <f t="shared" si="0"/>
        <v>1.5442099808358678E-3</v>
      </c>
      <c r="J67" s="380">
        <f t="shared" si="1"/>
        <v>0</v>
      </c>
      <c r="K67" s="381">
        <f t="shared" si="2"/>
        <v>1.5442099808358678E-3</v>
      </c>
      <c r="L67" s="382">
        <v>3091480</v>
      </c>
      <c r="M67" s="383">
        <f t="shared" si="3"/>
        <v>4773.8942715544681</v>
      </c>
      <c r="N67" s="219">
        <v>4128811.5799999996</v>
      </c>
      <c r="O67" s="384">
        <f t="shared" si="4"/>
        <v>4124037.6857284452</v>
      </c>
      <c r="P67" s="219">
        <f t="shared" si="5"/>
        <v>1334.0010887110527</v>
      </c>
    </row>
    <row r="68" spans="1:16" s="371" customFormat="1" x14ac:dyDescent="0.25">
      <c r="A68" s="368">
        <f t="shared" si="7"/>
        <v>1995</v>
      </c>
      <c r="B68" s="377">
        <v>10</v>
      </c>
      <c r="C68" s="378">
        <f t="shared" si="10"/>
        <v>238.52377373576331</v>
      </c>
      <c r="D68" s="378">
        <f t="shared" si="10"/>
        <v>0</v>
      </c>
      <c r="E68" s="370"/>
      <c r="F68" s="379">
        <v>262.41666666666657</v>
      </c>
      <c r="G68" s="379">
        <v>0</v>
      </c>
      <c r="I68" s="380">
        <f t="shared" si="0"/>
        <v>5.0052296739421027E-2</v>
      </c>
      <c r="J68" s="380">
        <f t="shared" si="1"/>
        <v>0</v>
      </c>
      <c r="K68" s="381">
        <f t="shared" si="2"/>
        <v>5.0052296739421027E-2</v>
      </c>
      <c r="L68" s="382">
        <v>3098011</v>
      </c>
      <c r="M68" s="383">
        <f t="shared" si="3"/>
        <v>155062.56587399048</v>
      </c>
      <c r="N68" s="219">
        <v>3967588.0160000003</v>
      </c>
      <c r="O68" s="384">
        <f t="shared" si="4"/>
        <v>3812525.45012601</v>
      </c>
      <c r="P68" s="219">
        <f t="shared" si="5"/>
        <v>1230.6365116605493</v>
      </c>
    </row>
    <row r="69" spans="1:16" s="371" customFormat="1" x14ac:dyDescent="0.25">
      <c r="A69" s="368">
        <f t="shared" si="7"/>
        <v>1995</v>
      </c>
      <c r="B69" s="377">
        <v>11</v>
      </c>
      <c r="C69" s="378">
        <f t="shared" si="10"/>
        <v>137.25192955352946</v>
      </c>
      <c r="D69" s="378">
        <f t="shared" si="10"/>
        <v>0</v>
      </c>
      <c r="E69" s="370"/>
      <c r="F69" s="379">
        <v>155.33333333333329</v>
      </c>
      <c r="G69" s="379">
        <v>0</v>
      </c>
      <c r="I69" s="380">
        <f t="shared" si="0"/>
        <v>3.7878033023011425E-2</v>
      </c>
      <c r="J69" s="380">
        <f t="shared" si="1"/>
        <v>0</v>
      </c>
      <c r="K69" s="381">
        <f t="shared" si="2"/>
        <v>3.7878033023011425E-2</v>
      </c>
      <c r="L69" s="382">
        <v>3114036</v>
      </c>
      <c r="M69" s="383">
        <f t="shared" si="3"/>
        <v>117953.55844284641</v>
      </c>
      <c r="N69" s="219">
        <v>3336610.4649999999</v>
      </c>
      <c r="O69" s="384">
        <f t="shared" si="4"/>
        <v>3218656.9065571534</v>
      </c>
      <c r="P69" s="219">
        <f t="shared" si="5"/>
        <v>1033.5965629675295</v>
      </c>
    </row>
    <row r="70" spans="1:16" s="371" customFormat="1" x14ac:dyDescent="0.25">
      <c r="A70" s="368">
        <f t="shared" si="7"/>
        <v>1995</v>
      </c>
      <c r="B70" s="377">
        <v>12</v>
      </c>
      <c r="C70" s="378">
        <f t="shared" si="10"/>
        <v>59.058459028179144</v>
      </c>
      <c r="D70" s="378">
        <f t="shared" si="10"/>
        <v>32.705244688642438</v>
      </c>
      <c r="E70" s="370"/>
      <c r="F70" s="379">
        <v>52.8125</v>
      </c>
      <c r="G70" s="379">
        <v>63.833333333333329</v>
      </c>
      <c r="I70" s="380">
        <f t="shared" si="0"/>
        <v>-1.3084417847800137E-2</v>
      </c>
      <c r="J70" s="380">
        <f t="shared" si="1"/>
        <v>5.7642856881470292E-2</v>
      </c>
      <c r="K70" s="381">
        <f t="shared" si="2"/>
        <v>4.4558439033670155E-2</v>
      </c>
      <c r="L70" s="382">
        <v>3129838</v>
      </c>
      <c r="M70" s="383">
        <f t="shared" si="3"/>
        <v>139460.69570826413</v>
      </c>
      <c r="N70" s="219">
        <v>2768222.2880000002</v>
      </c>
      <c r="O70" s="384">
        <f t="shared" si="4"/>
        <v>2628761.592291736</v>
      </c>
      <c r="P70" s="219">
        <f t="shared" si="5"/>
        <v>839.9034046783687</v>
      </c>
    </row>
    <row r="71" spans="1:16" s="371" customFormat="1" x14ac:dyDescent="0.25">
      <c r="A71" s="368">
        <f>A59+1</f>
        <v>1996</v>
      </c>
      <c r="B71" s="377">
        <v>1</v>
      </c>
      <c r="C71" s="378">
        <f t="shared" si="10"/>
        <v>34.661127124401681</v>
      </c>
      <c r="D71" s="378">
        <f t="shared" si="10"/>
        <v>84.711434828629194</v>
      </c>
      <c r="E71" s="370"/>
      <c r="F71" s="379">
        <v>28.854166666666664</v>
      </c>
      <c r="G71" s="379">
        <v>123.99999999999999</v>
      </c>
      <c r="I71" s="380">
        <f t="shared" si="0"/>
        <v>-1.2164776731942157E-2</v>
      </c>
      <c r="J71" s="380">
        <f t="shared" si="1"/>
        <v>7.2754391222086989E-2</v>
      </c>
      <c r="K71" s="381">
        <f t="shared" si="2"/>
        <v>6.0589614490144834E-2</v>
      </c>
      <c r="L71" s="382">
        <v>3147199</v>
      </c>
      <c r="M71" s="383">
        <f t="shared" si="3"/>
        <v>190687.57413376935</v>
      </c>
      <c r="N71" s="219">
        <v>3665414.6899999995</v>
      </c>
      <c r="O71" s="384">
        <f t="shared" si="4"/>
        <v>3474727.1158662303</v>
      </c>
      <c r="P71" s="219">
        <f t="shared" si="5"/>
        <v>1104.0697190950525</v>
      </c>
    </row>
    <row r="72" spans="1:16" s="371" customFormat="1" x14ac:dyDescent="0.25">
      <c r="A72" s="368">
        <f t="shared" si="7"/>
        <v>1996</v>
      </c>
      <c r="B72" s="377">
        <v>2</v>
      </c>
      <c r="C72" s="378">
        <f t="shared" ref="C72:D87" si="11">C60</f>
        <v>30.798265729077841</v>
      </c>
      <c r="D72" s="378">
        <f t="shared" si="11"/>
        <v>80.980530904111944</v>
      </c>
      <c r="E72" s="370"/>
      <c r="F72" s="379">
        <v>29.833333333333336</v>
      </c>
      <c r="G72" s="379">
        <v>119.77083333333331</v>
      </c>
      <c r="I72" s="380">
        <f t="shared" si="0"/>
        <v>-2.0213995326960415E-3</v>
      </c>
      <c r="J72" s="380">
        <f t="shared" si="1"/>
        <v>7.1831710479850458E-2</v>
      </c>
      <c r="K72" s="381">
        <f t="shared" si="2"/>
        <v>6.9810310947154411E-2</v>
      </c>
      <c r="L72" s="382">
        <v>3154142</v>
      </c>
      <c r="M72" s="383">
        <f t="shared" si="3"/>
        <v>220191.63379147951</v>
      </c>
      <c r="N72" s="219">
        <v>3081803.9929999998</v>
      </c>
      <c r="O72" s="384">
        <f t="shared" si="4"/>
        <v>2861612.3592085205</v>
      </c>
      <c r="P72" s="219">
        <f t="shared" si="5"/>
        <v>907.25539915721004</v>
      </c>
    </row>
    <row r="73" spans="1:16" s="371" customFormat="1" x14ac:dyDescent="0.25">
      <c r="A73" s="368">
        <f t="shared" si="7"/>
        <v>1996</v>
      </c>
      <c r="B73" s="377">
        <v>3</v>
      </c>
      <c r="C73" s="378">
        <f t="shared" si="11"/>
        <v>50.906388729186801</v>
      </c>
      <c r="D73" s="378">
        <f t="shared" si="11"/>
        <v>43.541291222508221</v>
      </c>
      <c r="E73" s="370"/>
      <c r="F73" s="379">
        <v>41.8125</v>
      </c>
      <c r="G73" s="379">
        <v>101.77083333333333</v>
      </c>
      <c r="I73" s="380">
        <f t="shared" si="0"/>
        <v>-1.9050435562778321E-2</v>
      </c>
      <c r="J73" s="380">
        <f t="shared" si="1"/>
        <v>0.10782920854796256</v>
      </c>
      <c r="K73" s="381">
        <f t="shared" si="2"/>
        <v>8.8778772985184246E-2</v>
      </c>
      <c r="L73" s="382">
        <v>3158499</v>
      </c>
      <c r="M73" s="383">
        <f t="shared" si="3"/>
        <v>280407.66569493146</v>
      </c>
      <c r="N73" s="219">
        <v>2902590.4210000006</v>
      </c>
      <c r="O73" s="384">
        <f t="shared" si="4"/>
        <v>2622182.755305069</v>
      </c>
      <c r="P73" s="219">
        <f t="shared" si="5"/>
        <v>830.19901393195596</v>
      </c>
    </row>
    <row r="74" spans="1:16" s="371" customFormat="1" x14ac:dyDescent="0.25">
      <c r="A74" s="368">
        <f t="shared" si="7"/>
        <v>1996</v>
      </c>
      <c r="B74" s="377">
        <v>4</v>
      </c>
      <c r="C74" s="378">
        <f t="shared" si="11"/>
        <v>92.25873715316439</v>
      </c>
      <c r="D74" s="378">
        <f t="shared" si="11"/>
        <v>14.56695045838303</v>
      </c>
      <c r="E74" s="370"/>
      <c r="F74" s="379">
        <v>74.250000000000014</v>
      </c>
      <c r="G74" s="379">
        <v>42.166666666666671</v>
      </c>
      <c r="I74" s="380">
        <f t="shared" si="0"/>
        <v>-3.7725806519082888E-2</v>
      </c>
      <c r="J74" s="380">
        <f t="shared" si="1"/>
        <v>5.1109032408728806E-2</v>
      </c>
      <c r="K74" s="381">
        <f t="shared" si="2"/>
        <v>1.3383225889645918E-2</v>
      </c>
      <c r="L74" s="382">
        <v>3157765</v>
      </c>
      <c r="M74" s="383">
        <f t="shared" si="3"/>
        <v>42261.082301417744</v>
      </c>
      <c r="N74" s="219">
        <v>2727920.4939999999</v>
      </c>
      <c r="O74" s="384">
        <f t="shared" si="4"/>
        <v>2685659.4116985821</v>
      </c>
      <c r="P74" s="219">
        <f t="shared" si="5"/>
        <v>850.4937548229783</v>
      </c>
    </row>
    <row r="75" spans="1:16" s="371" customFormat="1" x14ac:dyDescent="0.25">
      <c r="A75" s="368">
        <f t="shared" si="7"/>
        <v>1996</v>
      </c>
      <c r="B75" s="377">
        <v>5</v>
      </c>
      <c r="C75" s="378">
        <f t="shared" si="11"/>
        <v>161.65050003731275</v>
      </c>
      <c r="D75" s="378">
        <f t="shared" si="11"/>
        <v>0</v>
      </c>
      <c r="E75" s="370"/>
      <c r="F75" s="379">
        <v>155.95833333333337</v>
      </c>
      <c r="G75" s="379">
        <v>0</v>
      </c>
      <c r="I75" s="380">
        <f t="shared" ref="I75:I138" si="12">+$B$3*(F75-C75)</f>
        <v>-1.1924299739749324E-2</v>
      </c>
      <c r="J75" s="380">
        <f t="shared" ref="J75:J138" si="13">+$B$4*(G75-D75)</f>
        <v>0</v>
      </c>
      <c r="K75" s="381">
        <f t="shared" ref="K75:K138" si="14">SUM(I75:J75)</f>
        <v>-1.1924299739749324E-2</v>
      </c>
      <c r="L75" s="382">
        <v>3143915</v>
      </c>
      <c r="M75" s="383">
        <f t="shared" ref="M75:M138" si="15">+L75*K75</f>
        <v>-37488.984816293996</v>
      </c>
      <c r="N75" s="219">
        <v>2999105.0310000004</v>
      </c>
      <c r="O75" s="384">
        <f t="shared" ref="O75:O138" si="16">+N75-M75</f>
        <v>3036594.0158162946</v>
      </c>
      <c r="P75" s="219">
        <f t="shared" ref="P75:P138" si="17">+O75/L75*1000</f>
        <v>965.86390402294421</v>
      </c>
    </row>
    <row r="76" spans="1:16" s="371" customFormat="1" x14ac:dyDescent="0.25">
      <c r="A76" s="368">
        <f t="shared" si="7"/>
        <v>1996</v>
      </c>
      <c r="B76" s="377">
        <v>6</v>
      </c>
      <c r="C76" s="378">
        <f t="shared" si="11"/>
        <v>239.83482026903096</v>
      </c>
      <c r="D76" s="378">
        <f t="shared" si="11"/>
        <v>0</v>
      </c>
      <c r="E76" s="370"/>
      <c r="F76" s="379">
        <v>225.08333333333337</v>
      </c>
      <c r="G76" s="379">
        <v>0</v>
      </c>
      <c r="I76" s="380">
        <f t="shared" si="12"/>
        <v>-3.090231909499104E-2</v>
      </c>
      <c r="J76" s="380">
        <f t="shared" si="13"/>
        <v>0</v>
      </c>
      <c r="K76" s="381">
        <f t="shared" si="14"/>
        <v>-3.090231909499104E-2</v>
      </c>
      <c r="L76" s="382">
        <v>3140094</v>
      </c>
      <c r="M76" s="383">
        <f t="shared" si="15"/>
        <v>-97036.186776266797</v>
      </c>
      <c r="N76" s="219">
        <v>3632915.023</v>
      </c>
      <c r="O76" s="384">
        <f t="shared" si="16"/>
        <v>3729951.2097762669</v>
      </c>
      <c r="P76" s="219">
        <f t="shared" si="17"/>
        <v>1187.8469911334714</v>
      </c>
    </row>
    <row r="77" spans="1:16" s="371" customFormat="1" x14ac:dyDescent="0.25">
      <c r="A77" s="368">
        <f t="shared" si="7"/>
        <v>1996</v>
      </c>
      <c r="B77" s="377">
        <v>7</v>
      </c>
      <c r="C77" s="378">
        <f t="shared" si="11"/>
        <v>298.50611919012817</v>
      </c>
      <c r="D77" s="378">
        <f t="shared" si="11"/>
        <v>0</v>
      </c>
      <c r="E77" s="370"/>
      <c r="F77" s="379">
        <v>291.91666666666674</v>
      </c>
      <c r="G77" s="379">
        <v>0</v>
      </c>
      <c r="I77" s="380">
        <f t="shared" si="12"/>
        <v>-1.3803989077774257E-2</v>
      </c>
      <c r="J77" s="380">
        <f t="shared" si="13"/>
        <v>0</v>
      </c>
      <c r="K77" s="381">
        <f t="shared" si="14"/>
        <v>-1.3803989077774257E-2</v>
      </c>
      <c r="L77" s="382">
        <v>3140301</v>
      </c>
      <c r="M77" s="383">
        <f t="shared" si="15"/>
        <v>-43348.680704923579</v>
      </c>
      <c r="N77" s="219">
        <v>4017444.3660000004</v>
      </c>
      <c r="O77" s="384">
        <f t="shared" si="16"/>
        <v>4060793.0467049237</v>
      </c>
      <c r="P77" s="219">
        <f t="shared" si="17"/>
        <v>1293.1222346854406</v>
      </c>
    </row>
    <row r="78" spans="1:16" s="371" customFormat="1" x14ac:dyDescent="0.25">
      <c r="A78" s="368">
        <f t="shared" si="7"/>
        <v>1996</v>
      </c>
      <c r="B78" s="377">
        <v>8</v>
      </c>
      <c r="C78" s="378">
        <f t="shared" si="11"/>
        <v>326.47320018030592</v>
      </c>
      <c r="D78" s="378">
        <f t="shared" si="11"/>
        <v>0</v>
      </c>
      <c r="E78" s="370"/>
      <c r="F78" s="379">
        <v>322.9375</v>
      </c>
      <c r="G78" s="379">
        <v>0</v>
      </c>
      <c r="I78" s="380">
        <f t="shared" si="12"/>
        <v>-7.4068014751534012E-3</v>
      </c>
      <c r="J78" s="380">
        <f t="shared" si="13"/>
        <v>0</v>
      </c>
      <c r="K78" s="381">
        <f t="shared" si="14"/>
        <v>-7.4068014751534012E-3</v>
      </c>
      <c r="L78" s="382">
        <v>3143491</v>
      </c>
      <c r="M78" s="383">
        <f t="shared" si="15"/>
        <v>-23283.213775931439</v>
      </c>
      <c r="N78" s="219">
        <v>4396652.2119999994</v>
      </c>
      <c r="O78" s="384">
        <f t="shared" si="16"/>
        <v>4419935.4257759312</v>
      </c>
      <c r="P78" s="219">
        <f t="shared" si="17"/>
        <v>1406.0595133804841</v>
      </c>
    </row>
    <row r="79" spans="1:16" s="371" customFormat="1" x14ac:dyDescent="0.25">
      <c r="A79" s="368">
        <f t="shared" si="7"/>
        <v>1996</v>
      </c>
      <c r="B79" s="377">
        <v>9</v>
      </c>
      <c r="C79" s="378">
        <f t="shared" si="11"/>
        <v>303.9711914609627</v>
      </c>
      <c r="D79" s="378">
        <f t="shared" si="11"/>
        <v>0</v>
      </c>
      <c r="E79" s="370"/>
      <c r="F79" s="379">
        <v>292.60416666666663</v>
      </c>
      <c r="G79" s="379">
        <v>0</v>
      </c>
      <c r="I79" s="380">
        <f t="shared" si="12"/>
        <v>-2.3812340334584781E-2</v>
      </c>
      <c r="J79" s="380">
        <f t="shared" si="13"/>
        <v>0</v>
      </c>
      <c r="K79" s="381">
        <f t="shared" si="14"/>
        <v>-2.3812340334584781E-2</v>
      </c>
      <c r="L79" s="382">
        <v>3146569</v>
      </c>
      <c r="M79" s="383">
        <f t="shared" si="15"/>
        <v>-74927.171914254097</v>
      </c>
      <c r="N79" s="219">
        <v>4189030.7149999999</v>
      </c>
      <c r="O79" s="384">
        <f t="shared" si="16"/>
        <v>4263957.8869142542</v>
      </c>
      <c r="P79" s="219">
        <f t="shared" si="17"/>
        <v>1355.1134225609717</v>
      </c>
    </row>
    <row r="80" spans="1:16" s="371" customFormat="1" x14ac:dyDescent="0.25">
      <c r="A80" s="368">
        <f t="shared" si="7"/>
        <v>1996</v>
      </c>
      <c r="B80" s="377">
        <v>10</v>
      </c>
      <c r="C80" s="378">
        <f t="shared" si="11"/>
        <v>238.52377373576331</v>
      </c>
      <c r="D80" s="378">
        <f t="shared" si="11"/>
        <v>0</v>
      </c>
      <c r="E80" s="370"/>
      <c r="F80" s="379">
        <v>227.54166666666669</v>
      </c>
      <c r="G80" s="379">
        <v>0</v>
      </c>
      <c r="I80" s="380">
        <f t="shared" si="12"/>
        <v>-2.3005991088486305E-2</v>
      </c>
      <c r="J80" s="380">
        <f t="shared" si="13"/>
        <v>0</v>
      </c>
      <c r="K80" s="381">
        <f t="shared" si="14"/>
        <v>-2.3005991088486305E-2</v>
      </c>
      <c r="L80" s="382">
        <v>3151602</v>
      </c>
      <c r="M80" s="383">
        <f t="shared" si="15"/>
        <v>-72505.727526455623</v>
      </c>
      <c r="N80" s="219">
        <v>3810146.4389999998</v>
      </c>
      <c r="O80" s="384">
        <f t="shared" si="16"/>
        <v>3882652.1665264554</v>
      </c>
      <c r="P80" s="219">
        <f t="shared" si="17"/>
        <v>1231.9614489794255</v>
      </c>
    </row>
    <row r="81" spans="1:16" s="371" customFormat="1" x14ac:dyDescent="0.25">
      <c r="A81" s="368">
        <f t="shared" si="7"/>
        <v>1996</v>
      </c>
      <c r="B81" s="377">
        <v>11</v>
      </c>
      <c r="C81" s="378">
        <f t="shared" si="11"/>
        <v>137.25192955352946</v>
      </c>
      <c r="D81" s="378">
        <f t="shared" si="11"/>
        <v>0</v>
      </c>
      <c r="E81" s="370"/>
      <c r="F81" s="379">
        <v>120.08333333333337</v>
      </c>
      <c r="G81" s="379">
        <v>0</v>
      </c>
      <c r="I81" s="380">
        <f t="shared" si="12"/>
        <v>-3.596582779229282E-2</v>
      </c>
      <c r="J81" s="380">
        <f t="shared" si="13"/>
        <v>0</v>
      </c>
      <c r="K81" s="381">
        <f t="shared" si="14"/>
        <v>-3.596582779229282E-2</v>
      </c>
      <c r="L81" s="382">
        <v>3165144</v>
      </c>
      <c r="M81" s="383">
        <f t="shared" si="15"/>
        <v>-113837.02404180887</v>
      </c>
      <c r="N81" s="219">
        <v>3090486.2250000001</v>
      </c>
      <c r="O81" s="384">
        <f t="shared" si="16"/>
        <v>3204323.2490418088</v>
      </c>
      <c r="P81" s="219">
        <f t="shared" si="17"/>
        <v>1012.3783464644289</v>
      </c>
    </row>
    <row r="82" spans="1:16" s="371" customFormat="1" x14ac:dyDescent="0.25">
      <c r="A82" s="368">
        <f t="shared" si="7"/>
        <v>1996</v>
      </c>
      <c r="B82" s="377">
        <v>12</v>
      </c>
      <c r="C82" s="378">
        <f t="shared" si="11"/>
        <v>59.058459028179144</v>
      </c>
      <c r="D82" s="378">
        <f t="shared" si="11"/>
        <v>32.705244688642438</v>
      </c>
      <c r="E82" s="370"/>
      <c r="F82" s="379">
        <v>52.687500000000007</v>
      </c>
      <c r="G82" s="379">
        <v>24.562499999999996</v>
      </c>
      <c r="I82" s="380">
        <f t="shared" si="12"/>
        <v>-1.3346275510265739E-2</v>
      </c>
      <c r="J82" s="380">
        <f t="shared" si="13"/>
        <v>-1.5078698601361863E-2</v>
      </c>
      <c r="K82" s="381">
        <f t="shared" si="14"/>
        <v>-2.8424974111627602E-2</v>
      </c>
      <c r="L82" s="382">
        <v>3182783</v>
      </c>
      <c r="M82" s="383">
        <f t="shared" si="15"/>
        <v>-90470.524377928436</v>
      </c>
      <c r="N82" s="219">
        <v>2788020.3530000001</v>
      </c>
      <c r="O82" s="384">
        <f t="shared" si="16"/>
        <v>2878490.8773779287</v>
      </c>
      <c r="P82" s="219">
        <f t="shared" si="17"/>
        <v>904.39432326298368</v>
      </c>
    </row>
    <row r="83" spans="1:16" s="371" customFormat="1" x14ac:dyDescent="0.25">
      <c r="A83" s="368">
        <f>A71+1</f>
        <v>1997</v>
      </c>
      <c r="B83" s="377">
        <v>1</v>
      </c>
      <c r="C83" s="378">
        <f t="shared" si="11"/>
        <v>34.661127124401681</v>
      </c>
      <c r="D83" s="378">
        <f t="shared" si="11"/>
        <v>84.711434828629194</v>
      </c>
      <c r="E83" s="370"/>
      <c r="F83" s="379">
        <v>34.208333333333329</v>
      </c>
      <c r="G83" s="379">
        <v>70.041666666666671</v>
      </c>
      <c r="I83" s="380">
        <f t="shared" si="12"/>
        <v>-9.4854018966483451E-4</v>
      </c>
      <c r="J83" s="380">
        <f t="shared" si="13"/>
        <v>-2.7165411802069619E-2</v>
      </c>
      <c r="K83" s="381">
        <f t="shared" si="14"/>
        <v>-2.8113951991734453E-2</v>
      </c>
      <c r="L83" s="382">
        <v>3196886</v>
      </c>
      <c r="M83" s="383">
        <f t="shared" si="15"/>
        <v>-89877.099527047991</v>
      </c>
      <c r="N83" s="219">
        <v>3096186.6669999999</v>
      </c>
      <c r="O83" s="384">
        <f t="shared" si="16"/>
        <v>3186063.7665270478</v>
      </c>
      <c r="P83" s="219">
        <f t="shared" si="17"/>
        <v>996.61475777586304</v>
      </c>
    </row>
    <row r="84" spans="1:16" s="371" customFormat="1" x14ac:dyDescent="0.25">
      <c r="A84" s="368">
        <f t="shared" si="7"/>
        <v>1997</v>
      </c>
      <c r="B84" s="377">
        <v>2</v>
      </c>
      <c r="C84" s="378">
        <f t="shared" si="11"/>
        <v>30.798265729077841</v>
      </c>
      <c r="D84" s="378">
        <f t="shared" si="11"/>
        <v>80.980530904111944</v>
      </c>
      <c r="E84" s="370"/>
      <c r="F84" s="379">
        <v>46.541666666666671</v>
      </c>
      <c r="G84" s="379">
        <v>53.791666666666671</v>
      </c>
      <c r="I84" s="380">
        <f t="shared" si="12"/>
        <v>3.2980241350208307E-2</v>
      </c>
      <c r="J84" s="380">
        <f t="shared" si="13"/>
        <v>-5.034821854621286E-2</v>
      </c>
      <c r="K84" s="381">
        <f t="shared" si="14"/>
        <v>-1.7367977196004553E-2</v>
      </c>
      <c r="L84" s="382">
        <v>3206611</v>
      </c>
      <c r="M84" s="383">
        <f t="shared" si="15"/>
        <v>-55692.346724457355</v>
      </c>
      <c r="N84" s="219">
        <v>3048373.4299999997</v>
      </c>
      <c r="O84" s="384">
        <f t="shared" si="16"/>
        <v>3104065.7767244573</v>
      </c>
      <c r="P84" s="219">
        <f t="shared" si="17"/>
        <v>968.02068499249128</v>
      </c>
    </row>
    <row r="85" spans="1:16" s="371" customFormat="1" x14ac:dyDescent="0.25">
      <c r="A85" s="368">
        <f t="shared" si="7"/>
        <v>1997</v>
      </c>
      <c r="B85" s="377">
        <v>3</v>
      </c>
      <c r="C85" s="378">
        <f t="shared" si="11"/>
        <v>50.906388729186801</v>
      </c>
      <c r="D85" s="378">
        <f t="shared" si="11"/>
        <v>43.541291222508221</v>
      </c>
      <c r="E85" s="370"/>
      <c r="F85" s="379">
        <v>83.000000000000014</v>
      </c>
      <c r="G85" s="379">
        <v>8.3125</v>
      </c>
      <c r="I85" s="380">
        <f t="shared" si="12"/>
        <v>6.7231664219643023E-2</v>
      </c>
      <c r="J85" s="380">
        <f t="shared" si="13"/>
        <v>-6.523651977881996E-2</v>
      </c>
      <c r="K85" s="381">
        <f t="shared" si="14"/>
        <v>1.9951444408230629E-3</v>
      </c>
      <c r="L85" s="382">
        <v>3214954</v>
      </c>
      <c r="M85" s="383">
        <f t="shared" si="15"/>
        <v>6414.2976006018689</v>
      </c>
      <c r="N85" s="219">
        <v>2971359.5439999998</v>
      </c>
      <c r="O85" s="384">
        <f t="shared" si="16"/>
        <v>2964945.246399398</v>
      </c>
      <c r="P85" s="219">
        <f t="shared" si="17"/>
        <v>922.23566694870215</v>
      </c>
    </row>
    <row r="86" spans="1:16" s="371" customFormat="1" x14ac:dyDescent="0.25">
      <c r="A86" s="368">
        <f t="shared" si="7"/>
        <v>1997</v>
      </c>
      <c r="B86" s="377">
        <v>4</v>
      </c>
      <c r="C86" s="378">
        <f t="shared" si="11"/>
        <v>92.25873715316439</v>
      </c>
      <c r="D86" s="378">
        <f t="shared" si="11"/>
        <v>14.56695045838303</v>
      </c>
      <c r="E86" s="370"/>
      <c r="F86" s="379">
        <v>103.16666666666669</v>
      </c>
      <c r="G86" s="379">
        <v>0</v>
      </c>
      <c r="I86" s="380">
        <f t="shared" si="12"/>
        <v>2.2850599397963543E-2</v>
      </c>
      <c r="J86" s="380">
        <f t="shared" si="13"/>
        <v>-2.6975014433314855E-2</v>
      </c>
      <c r="K86" s="381">
        <f t="shared" si="14"/>
        <v>-4.1244150353513115E-3</v>
      </c>
      <c r="L86" s="382">
        <v>3212409</v>
      </c>
      <c r="M86" s="383">
        <f t="shared" si="15"/>
        <v>-13249.307979297871</v>
      </c>
      <c r="N86" s="219">
        <v>2894632.4480000003</v>
      </c>
      <c r="O86" s="384">
        <f t="shared" si="16"/>
        <v>2907881.7559792981</v>
      </c>
      <c r="P86" s="219">
        <f t="shared" si="17"/>
        <v>905.20284184837556</v>
      </c>
    </row>
    <row r="87" spans="1:16" s="371" customFormat="1" x14ac:dyDescent="0.25">
      <c r="A87" s="368">
        <f t="shared" si="7"/>
        <v>1997</v>
      </c>
      <c r="B87" s="377">
        <v>5</v>
      </c>
      <c r="C87" s="378">
        <f t="shared" si="11"/>
        <v>161.65050003731275</v>
      </c>
      <c r="D87" s="378">
        <f t="shared" si="11"/>
        <v>0</v>
      </c>
      <c r="E87" s="370"/>
      <c r="F87" s="379">
        <v>154.58333333333334</v>
      </c>
      <c r="G87" s="379">
        <v>0</v>
      </c>
      <c r="I87" s="380">
        <f t="shared" si="12"/>
        <v>-1.4804734026871186E-2</v>
      </c>
      <c r="J87" s="380">
        <f t="shared" si="13"/>
        <v>0</v>
      </c>
      <c r="K87" s="381">
        <f t="shared" si="14"/>
        <v>-1.4804734026871186E-2</v>
      </c>
      <c r="L87" s="382">
        <v>3198836</v>
      </c>
      <c r="M87" s="383">
        <f t="shared" si="15"/>
        <v>-47357.916175580518</v>
      </c>
      <c r="N87" s="219">
        <v>3047602.2670000005</v>
      </c>
      <c r="O87" s="384">
        <f t="shared" si="16"/>
        <v>3094960.183175581</v>
      </c>
      <c r="P87" s="219">
        <f t="shared" si="17"/>
        <v>967.52699518686825</v>
      </c>
    </row>
    <row r="88" spans="1:16" s="371" customFormat="1" x14ac:dyDescent="0.25">
      <c r="A88" s="368">
        <f t="shared" ref="A88:A94" si="18">A76+1</f>
        <v>1997</v>
      </c>
      <c r="B88" s="377">
        <v>6</v>
      </c>
      <c r="C88" s="378">
        <f t="shared" ref="C88:D103" si="19">C76</f>
        <v>239.83482026903096</v>
      </c>
      <c r="D88" s="378">
        <f t="shared" si="19"/>
        <v>0</v>
      </c>
      <c r="E88" s="370"/>
      <c r="F88" s="379">
        <v>233.66666666666671</v>
      </c>
      <c r="G88" s="379">
        <v>0</v>
      </c>
      <c r="I88" s="380">
        <f t="shared" si="12"/>
        <v>-1.2921426272351879E-2</v>
      </c>
      <c r="J88" s="380">
        <f t="shared" si="13"/>
        <v>0</v>
      </c>
      <c r="K88" s="381">
        <f t="shared" si="14"/>
        <v>-1.2921426272351879E-2</v>
      </c>
      <c r="L88" s="382">
        <v>3194640</v>
      </c>
      <c r="M88" s="383">
        <f t="shared" si="15"/>
        <v>-41279.305226706208</v>
      </c>
      <c r="N88" s="219">
        <v>3806209.8289999999</v>
      </c>
      <c r="O88" s="384">
        <f t="shared" si="16"/>
        <v>3847489.1342267063</v>
      </c>
      <c r="P88" s="219">
        <f t="shared" si="17"/>
        <v>1204.3576535154841</v>
      </c>
    </row>
    <row r="89" spans="1:16" s="371" customFormat="1" x14ac:dyDescent="0.25">
      <c r="A89" s="368">
        <f t="shared" si="18"/>
        <v>1997</v>
      </c>
      <c r="B89" s="377">
        <v>7</v>
      </c>
      <c r="C89" s="378">
        <f t="shared" si="19"/>
        <v>298.50611919012817</v>
      </c>
      <c r="D89" s="378">
        <f t="shared" si="19"/>
        <v>0</v>
      </c>
      <c r="E89" s="370"/>
      <c r="F89" s="379">
        <v>291.33333333333337</v>
      </c>
      <c r="G89" s="379">
        <v>0</v>
      </c>
      <c r="I89" s="380">
        <f t="shared" si="12"/>
        <v>-1.5025991502613889E-2</v>
      </c>
      <c r="J89" s="380">
        <f t="shared" si="13"/>
        <v>0</v>
      </c>
      <c r="K89" s="381">
        <f t="shared" si="14"/>
        <v>-1.5025991502613889E-2</v>
      </c>
      <c r="L89" s="382">
        <v>3198490</v>
      </c>
      <c r="M89" s="383">
        <f t="shared" si="15"/>
        <v>-48060.483561195499</v>
      </c>
      <c r="N89" s="219">
        <v>4222621.3500000006</v>
      </c>
      <c r="O89" s="384">
        <f t="shared" si="16"/>
        <v>4270681.833561196</v>
      </c>
      <c r="P89" s="219">
        <f t="shared" si="17"/>
        <v>1335.2181290425156</v>
      </c>
    </row>
    <row r="90" spans="1:16" s="371" customFormat="1" x14ac:dyDescent="0.25">
      <c r="A90" s="368">
        <f t="shared" si="18"/>
        <v>1997</v>
      </c>
      <c r="B90" s="377">
        <v>8</v>
      </c>
      <c r="C90" s="378">
        <f t="shared" si="19"/>
        <v>326.47320018030592</v>
      </c>
      <c r="D90" s="378">
        <f t="shared" si="19"/>
        <v>0</v>
      </c>
      <c r="E90" s="370"/>
      <c r="F90" s="379">
        <v>322.625</v>
      </c>
      <c r="G90" s="379">
        <v>0</v>
      </c>
      <c r="I90" s="380">
        <f t="shared" si="12"/>
        <v>-8.0614456313174467E-3</v>
      </c>
      <c r="J90" s="380">
        <f t="shared" si="13"/>
        <v>0</v>
      </c>
      <c r="K90" s="381">
        <f t="shared" si="14"/>
        <v>-8.0614456313174467E-3</v>
      </c>
      <c r="L90" s="382">
        <v>3202409</v>
      </c>
      <c r="M90" s="383">
        <f t="shared" si="15"/>
        <v>-25816.046042741673</v>
      </c>
      <c r="N90" s="219">
        <v>4331571.4019999998</v>
      </c>
      <c r="O90" s="384">
        <f t="shared" si="16"/>
        <v>4357387.448042741</v>
      </c>
      <c r="P90" s="219">
        <f t="shared" si="17"/>
        <v>1360.6592562170356</v>
      </c>
    </row>
    <row r="91" spans="1:16" s="371" customFormat="1" x14ac:dyDescent="0.25">
      <c r="A91" s="368">
        <f t="shared" si="18"/>
        <v>1997</v>
      </c>
      <c r="B91" s="377">
        <v>9</v>
      </c>
      <c r="C91" s="378">
        <f t="shared" si="19"/>
        <v>303.9711914609627</v>
      </c>
      <c r="D91" s="378">
        <f t="shared" si="19"/>
        <v>0</v>
      </c>
      <c r="E91" s="370"/>
      <c r="F91" s="379">
        <v>289.64583333333337</v>
      </c>
      <c r="G91" s="379">
        <v>0</v>
      </c>
      <c r="I91" s="380">
        <f t="shared" si="12"/>
        <v>-3.000963834627093E-2</v>
      </c>
      <c r="J91" s="380">
        <f t="shared" si="13"/>
        <v>0</v>
      </c>
      <c r="K91" s="381">
        <f t="shared" si="14"/>
        <v>-3.000963834627093E-2</v>
      </c>
      <c r="L91" s="382">
        <v>3209319</v>
      </c>
      <c r="M91" s="383">
        <f t="shared" si="15"/>
        <v>-96310.502527815872</v>
      </c>
      <c r="N91" s="219">
        <v>4304523.9109999994</v>
      </c>
      <c r="O91" s="384">
        <f t="shared" si="16"/>
        <v>4400834.4135278156</v>
      </c>
      <c r="P91" s="219">
        <f t="shared" si="17"/>
        <v>1371.2673665434368</v>
      </c>
    </row>
    <row r="92" spans="1:16" s="371" customFormat="1" x14ac:dyDescent="0.25">
      <c r="A92" s="368">
        <f t="shared" si="18"/>
        <v>1997</v>
      </c>
      <c r="B92" s="377">
        <v>10</v>
      </c>
      <c r="C92" s="378">
        <f t="shared" si="19"/>
        <v>238.52377373576331</v>
      </c>
      <c r="D92" s="378">
        <f t="shared" si="19"/>
        <v>0</v>
      </c>
      <c r="E92" s="370"/>
      <c r="F92" s="379">
        <v>218.02083333333337</v>
      </c>
      <c r="G92" s="379">
        <v>0</v>
      </c>
      <c r="I92" s="380">
        <f t="shared" si="12"/>
        <v>-4.2950816379617549E-2</v>
      </c>
      <c r="J92" s="380">
        <f t="shared" si="13"/>
        <v>0</v>
      </c>
      <c r="K92" s="381">
        <f t="shared" si="14"/>
        <v>-4.2950816379617549E-2</v>
      </c>
      <c r="L92" s="382">
        <v>3213236</v>
      </c>
      <c r="M92" s="383">
        <f t="shared" si="15"/>
        <v>-138011.10942037677</v>
      </c>
      <c r="N92" s="219">
        <v>4009594.7299999995</v>
      </c>
      <c r="O92" s="384">
        <f t="shared" si="16"/>
        <v>4147605.8394203763</v>
      </c>
      <c r="P92" s="219">
        <f t="shared" si="17"/>
        <v>1290.7878037655425</v>
      </c>
    </row>
    <row r="93" spans="1:16" s="371" customFormat="1" x14ac:dyDescent="0.25">
      <c r="A93" s="368">
        <f t="shared" si="18"/>
        <v>1997</v>
      </c>
      <c r="B93" s="377">
        <v>11</v>
      </c>
      <c r="C93" s="378">
        <f t="shared" si="19"/>
        <v>137.25192955352946</v>
      </c>
      <c r="D93" s="378">
        <f t="shared" si="19"/>
        <v>0</v>
      </c>
      <c r="E93" s="370"/>
      <c r="F93" s="379">
        <v>120.45833333333336</v>
      </c>
      <c r="G93" s="379">
        <v>0</v>
      </c>
      <c r="I93" s="380">
        <f t="shared" si="12"/>
        <v>-3.5180254804895998E-2</v>
      </c>
      <c r="J93" s="380">
        <f t="shared" si="13"/>
        <v>0</v>
      </c>
      <c r="K93" s="381">
        <f t="shared" si="14"/>
        <v>-3.5180254804895998E-2</v>
      </c>
      <c r="L93" s="382">
        <v>3224383</v>
      </c>
      <c r="M93" s="383">
        <f t="shared" si="15"/>
        <v>-113434.61552857497</v>
      </c>
      <c r="N93" s="219">
        <v>3153359.1880000001</v>
      </c>
      <c r="O93" s="384">
        <f t="shared" si="16"/>
        <v>3266793.8035285752</v>
      </c>
      <c r="P93" s="219">
        <f t="shared" si="17"/>
        <v>1013.1531531857647</v>
      </c>
    </row>
    <row r="94" spans="1:16" s="371" customFormat="1" x14ac:dyDescent="0.25">
      <c r="A94" s="368">
        <f t="shared" si="18"/>
        <v>1997</v>
      </c>
      <c r="B94" s="377">
        <v>12</v>
      </c>
      <c r="C94" s="378">
        <f t="shared" si="19"/>
        <v>59.058459028179144</v>
      </c>
      <c r="D94" s="378">
        <f t="shared" si="19"/>
        <v>32.705244688642438</v>
      </c>
      <c r="E94" s="370"/>
      <c r="F94" s="379">
        <v>51.770833333333329</v>
      </c>
      <c r="G94" s="379">
        <v>50.625</v>
      </c>
      <c r="I94" s="380">
        <f t="shared" si="12"/>
        <v>-1.5266565035013634E-2</v>
      </c>
      <c r="J94" s="380">
        <f t="shared" si="13"/>
        <v>3.3183723631541609E-2</v>
      </c>
      <c r="K94" s="381">
        <f t="shared" si="14"/>
        <v>1.7917158596527975E-2</v>
      </c>
      <c r="L94" s="382">
        <v>3239398</v>
      </c>
      <c r="M94" s="383">
        <f t="shared" si="15"/>
        <v>58040.807723275531</v>
      </c>
      <c r="N94" s="219">
        <v>2963034.83</v>
      </c>
      <c r="O94" s="384">
        <f t="shared" si="16"/>
        <v>2904994.0222767247</v>
      </c>
      <c r="P94" s="219">
        <f t="shared" si="17"/>
        <v>896.7697153226386</v>
      </c>
    </row>
    <row r="95" spans="1:16" s="371" customFormat="1" x14ac:dyDescent="0.25">
      <c r="A95" s="368">
        <f>A83+1</f>
        <v>1998</v>
      </c>
      <c r="B95" s="377">
        <v>1</v>
      </c>
      <c r="C95" s="378">
        <f t="shared" si="19"/>
        <v>34.661127124401681</v>
      </c>
      <c r="D95" s="378">
        <f t="shared" si="19"/>
        <v>84.711434828629194</v>
      </c>
      <c r="E95" s="370"/>
      <c r="F95" s="379">
        <v>33.833333333333329</v>
      </c>
      <c r="G95" s="379">
        <v>76.6875</v>
      </c>
      <c r="I95" s="380">
        <f t="shared" si="12"/>
        <v>-1.7341131770616902E-3</v>
      </c>
      <c r="J95" s="380">
        <f t="shared" si="13"/>
        <v>-1.4858687028051877E-2</v>
      </c>
      <c r="K95" s="381">
        <f t="shared" si="14"/>
        <v>-1.6592800205113566E-2</v>
      </c>
      <c r="L95" s="382">
        <v>3248999</v>
      </c>
      <c r="M95" s="383">
        <f t="shared" si="15"/>
        <v>-53909.99127361377</v>
      </c>
      <c r="N95" s="219">
        <v>3381697.318</v>
      </c>
      <c r="O95" s="384">
        <f t="shared" si="16"/>
        <v>3435607.3092736136</v>
      </c>
      <c r="P95" s="219">
        <f t="shared" si="17"/>
        <v>1057.4356314894569</v>
      </c>
    </row>
    <row r="96" spans="1:16" s="371" customFormat="1" x14ac:dyDescent="0.25">
      <c r="A96" s="368">
        <f t="shared" ref="A96:A106" si="20">A84+1</f>
        <v>1998</v>
      </c>
      <c r="B96" s="377">
        <v>2</v>
      </c>
      <c r="C96" s="378">
        <f t="shared" si="19"/>
        <v>30.798265729077841</v>
      </c>
      <c r="D96" s="378">
        <f t="shared" si="19"/>
        <v>80.980530904111944</v>
      </c>
      <c r="E96" s="370"/>
      <c r="F96" s="379">
        <v>28.291666666666664</v>
      </c>
      <c r="G96" s="379">
        <v>60.1875</v>
      </c>
      <c r="I96" s="380">
        <f t="shared" si="12"/>
        <v>-5.2509773697720138E-3</v>
      </c>
      <c r="J96" s="380">
        <f t="shared" si="13"/>
        <v>-3.850444266651553E-2</v>
      </c>
      <c r="K96" s="381">
        <f t="shared" si="14"/>
        <v>-4.3755420036287546E-2</v>
      </c>
      <c r="L96" s="382">
        <v>3259277</v>
      </c>
      <c r="M96" s="383">
        <f t="shared" si="15"/>
        <v>-142611.03414961117</v>
      </c>
      <c r="N96" s="219">
        <v>2952334.0860000001</v>
      </c>
      <c r="O96" s="384">
        <f t="shared" si="16"/>
        <v>3094945.1201496115</v>
      </c>
      <c r="P96" s="219">
        <f t="shared" si="17"/>
        <v>949.58026585332016</v>
      </c>
    </row>
    <row r="97" spans="1:16" s="371" customFormat="1" x14ac:dyDescent="0.25">
      <c r="A97" s="368">
        <f t="shared" si="20"/>
        <v>1998</v>
      </c>
      <c r="B97" s="377">
        <v>3</v>
      </c>
      <c r="C97" s="378">
        <f t="shared" si="19"/>
        <v>50.906388729186801</v>
      </c>
      <c r="D97" s="378">
        <f t="shared" si="19"/>
        <v>43.541291222508221</v>
      </c>
      <c r="E97" s="370"/>
      <c r="F97" s="379">
        <v>34.9375</v>
      </c>
      <c r="G97" s="379">
        <v>71.270833333333343</v>
      </c>
      <c r="I97" s="380">
        <f t="shared" si="12"/>
        <v>-3.3452606998387341E-2</v>
      </c>
      <c r="J97" s="380">
        <f t="shared" si="13"/>
        <v>5.1349443440871716E-2</v>
      </c>
      <c r="K97" s="381">
        <f t="shared" si="14"/>
        <v>1.7896836442484375E-2</v>
      </c>
      <c r="L97" s="382">
        <v>3266915</v>
      </c>
      <c r="M97" s="383">
        <f t="shared" si="15"/>
        <v>58467.443426498845</v>
      </c>
      <c r="N97" s="219">
        <v>2915802.818</v>
      </c>
      <c r="O97" s="384">
        <f t="shared" si="16"/>
        <v>2857335.3745735013</v>
      </c>
      <c r="P97" s="219">
        <f t="shared" si="17"/>
        <v>874.62801284193222</v>
      </c>
    </row>
    <row r="98" spans="1:16" s="371" customFormat="1" x14ac:dyDescent="0.25">
      <c r="A98" s="368">
        <f t="shared" si="20"/>
        <v>1998</v>
      </c>
      <c r="B98" s="377">
        <v>4</v>
      </c>
      <c r="C98" s="378">
        <f t="shared" si="19"/>
        <v>92.25873715316439</v>
      </c>
      <c r="D98" s="378">
        <f t="shared" si="19"/>
        <v>14.56695045838303</v>
      </c>
      <c r="E98" s="370"/>
      <c r="F98" s="379">
        <v>73.395833333333329</v>
      </c>
      <c r="G98" s="379">
        <v>37.145833333333336</v>
      </c>
      <c r="I98" s="380">
        <f t="shared" si="12"/>
        <v>-3.9515167212597992E-2</v>
      </c>
      <c r="J98" s="380">
        <f t="shared" si="13"/>
        <v>4.1811475447793761E-2</v>
      </c>
      <c r="K98" s="381">
        <f t="shared" si="14"/>
        <v>2.2963082351957695E-3</v>
      </c>
      <c r="L98" s="382">
        <v>3267541</v>
      </c>
      <c r="M98" s="383">
        <f t="shared" si="15"/>
        <v>7503.2813071398195</v>
      </c>
      <c r="N98" s="219">
        <v>2942578.943</v>
      </c>
      <c r="O98" s="384">
        <f t="shared" si="16"/>
        <v>2935075.6616928601</v>
      </c>
      <c r="P98" s="219">
        <f t="shared" si="17"/>
        <v>898.2521295655846</v>
      </c>
    </row>
    <row r="99" spans="1:16" s="371" customFormat="1" x14ac:dyDescent="0.25">
      <c r="A99" s="368">
        <f t="shared" si="20"/>
        <v>1998</v>
      </c>
      <c r="B99" s="377">
        <v>5</v>
      </c>
      <c r="C99" s="378">
        <f t="shared" si="19"/>
        <v>161.65050003731275</v>
      </c>
      <c r="D99" s="378">
        <f t="shared" si="19"/>
        <v>0</v>
      </c>
      <c r="E99" s="370"/>
      <c r="F99" s="379">
        <v>166.97916666666666</v>
      </c>
      <c r="G99" s="379">
        <v>0</v>
      </c>
      <c r="I99" s="380">
        <f t="shared" si="12"/>
        <v>1.116281750096928E-2</v>
      </c>
      <c r="J99" s="380">
        <f t="shared" si="13"/>
        <v>0</v>
      </c>
      <c r="K99" s="381">
        <f t="shared" si="14"/>
        <v>1.116281750096928E-2</v>
      </c>
      <c r="L99" s="382">
        <v>3256075</v>
      </c>
      <c r="M99" s="383">
        <f t="shared" si="15"/>
        <v>36346.970994468546</v>
      </c>
      <c r="N99" s="219">
        <v>3229956.1370000001</v>
      </c>
      <c r="O99" s="384">
        <f t="shared" si="16"/>
        <v>3193609.1660055313</v>
      </c>
      <c r="P99" s="219">
        <f t="shared" si="17"/>
        <v>980.81560345063656</v>
      </c>
    </row>
    <row r="100" spans="1:16" s="371" customFormat="1" x14ac:dyDescent="0.25">
      <c r="A100" s="368">
        <f t="shared" si="20"/>
        <v>1998</v>
      </c>
      <c r="B100" s="377">
        <v>6</v>
      </c>
      <c r="C100" s="378">
        <f t="shared" si="19"/>
        <v>239.83482026903096</v>
      </c>
      <c r="D100" s="378">
        <f t="shared" si="19"/>
        <v>0</v>
      </c>
      <c r="E100" s="370"/>
      <c r="F100" s="379">
        <v>295.27083333333331</v>
      </c>
      <c r="G100" s="379">
        <v>0</v>
      </c>
      <c r="I100" s="380">
        <f t="shared" si="12"/>
        <v>0.11613075837945365</v>
      </c>
      <c r="J100" s="380">
        <f t="shared" si="13"/>
        <v>0</v>
      </c>
      <c r="K100" s="381">
        <f t="shared" si="14"/>
        <v>0.11613075837945365</v>
      </c>
      <c r="L100" s="382">
        <v>3256616</v>
      </c>
      <c r="M100" s="383">
        <f t="shared" si="15"/>
        <v>378193.28583066282</v>
      </c>
      <c r="N100" s="219">
        <v>4430583.9670000002</v>
      </c>
      <c r="O100" s="384">
        <f t="shared" si="16"/>
        <v>4052390.6811693376</v>
      </c>
      <c r="P100" s="219">
        <f t="shared" si="17"/>
        <v>1244.356313783798</v>
      </c>
    </row>
    <row r="101" spans="1:16" s="371" customFormat="1" x14ac:dyDescent="0.25">
      <c r="A101" s="368">
        <f t="shared" si="20"/>
        <v>1998</v>
      </c>
      <c r="B101" s="377">
        <v>7</v>
      </c>
      <c r="C101" s="378">
        <f t="shared" si="19"/>
        <v>298.50611919012817</v>
      </c>
      <c r="D101" s="378">
        <f t="shared" si="19"/>
        <v>0</v>
      </c>
      <c r="E101" s="370"/>
      <c r="F101" s="379">
        <v>357.33333333333326</v>
      </c>
      <c r="G101" s="379">
        <v>0</v>
      </c>
      <c r="I101" s="380">
        <f t="shared" si="12"/>
        <v>0.12323485427923246</v>
      </c>
      <c r="J101" s="380">
        <f t="shared" si="13"/>
        <v>0</v>
      </c>
      <c r="K101" s="381">
        <f t="shared" si="14"/>
        <v>0.12323485427923246</v>
      </c>
      <c r="L101" s="382">
        <v>3261244</v>
      </c>
      <c r="M101" s="383">
        <f t="shared" si="15"/>
        <v>401898.92910902121</v>
      </c>
      <c r="N101" s="219">
        <v>4913987.1009999998</v>
      </c>
      <c r="O101" s="384">
        <f t="shared" si="16"/>
        <v>4512088.1718909787</v>
      </c>
      <c r="P101" s="219">
        <f t="shared" si="17"/>
        <v>1383.5481711552336</v>
      </c>
    </row>
    <row r="102" spans="1:16" s="371" customFormat="1" x14ac:dyDescent="0.25">
      <c r="A102" s="368">
        <f t="shared" si="20"/>
        <v>1998</v>
      </c>
      <c r="B102" s="377">
        <v>8</v>
      </c>
      <c r="C102" s="378">
        <f t="shared" si="19"/>
        <v>326.47320018030592</v>
      </c>
      <c r="D102" s="378">
        <f t="shared" si="19"/>
        <v>0</v>
      </c>
      <c r="E102" s="370"/>
      <c r="F102" s="379">
        <v>350.77083333333337</v>
      </c>
      <c r="G102" s="379">
        <v>0</v>
      </c>
      <c r="I102" s="380">
        <f t="shared" si="12"/>
        <v>5.0900171367191077E-2</v>
      </c>
      <c r="J102" s="380">
        <f t="shared" si="13"/>
        <v>0</v>
      </c>
      <c r="K102" s="381">
        <f t="shared" si="14"/>
        <v>5.0900171367191077E-2</v>
      </c>
      <c r="L102" s="382">
        <v>3262709</v>
      </c>
      <c r="M102" s="383">
        <f t="shared" si="15"/>
        <v>166072.44722127664</v>
      </c>
      <c r="N102" s="219">
        <v>4730847.1979999999</v>
      </c>
      <c r="O102" s="384">
        <f t="shared" si="16"/>
        <v>4564774.7507787235</v>
      </c>
      <c r="P102" s="219">
        <f t="shared" si="17"/>
        <v>1399.0750479980666</v>
      </c>
    </row>
    <row r="103" spans="1:16" s="371" customFormat="1" x14ac:dyDescent="0.25">
      <c r="A103" s="368">
        <f t="shared" si="20"/>
        <v>1998</v>
      </c>
      <c r="B103" s="377">
        <v>9</v>
      </c>
      <c r="C103" s="378">
        <f t="shared" si="19"/>
        <v>303.9711914609627</v>
      </c>
      <c r="D103" s="378">
        <f t="shared" si="19"/>
        <v>0</v>
      </c>
      <c r="E103" s="370"/>
      <c r="F103" s="379">
        <v>320.89583333333337</v>
      </c>
      <c r="G103" s="379">
        <v>0</v>
      </c>
      <c r="I103" s="380">
        <f t="shared" si="12"/>
        <v>3.5454777270133707E-2</v>
      </c>
      <c r="J103" s="380">
        <f t="shared" si="13"/>
        <v>0</v>
      </c>
      <c r="K103" s="381">
        <f t="shared" si="14"/>
        <v>3.5454777270133707E-2</v>
      </c>
      <c r="L103" s="382">
        <v>3266548</v>
      </c>
      <c r="M103" s="383">
        <f t="shared" si="15"/>
        <v>115814.73178220072</v>
      </c>
      <c r="N103" s="219">
        <v>4751157.0870000003</v>
      </c>
      <c r="O103" s="384">
        <f t="shared" si="16"/>
        <v>4635342.3552177995</v>
      </c>
      <c r="P103" s="219">
        <f t="shared" si="17"/>
        <v>1419.0339022165906</v>
      </c>
    </row>
    <row r="104" spans="1:16" s="371" customFormat="1" x14ac:dyDescent="0.25">
      <c r="A104" s="368">
        <f t="shared" si="20"/>
        <v>1998</v>
      </c>
      <c r="B104" s="377">
        <v>10</v>
      </c>
      <c r="C104" s="378">
        <f t="shared" ref="C104:D119" si="21">C92</f>
        <v>238.52377373576331</v>
      </c>
      <c r="D104" s="378">
        <f t="shared" si="21"/>
        <v>0</v>
      </c>
      <c r="E104" s="370"/>
      <c r="F104" s="379">
        <v>257.6875</v>
      </c>
      <c r="G104" s="379">
        <v>0</v>
      </c>
      <c r="I104" s="380">
        <f t="shared" si="12"/>
        <v>4.0145348509471997E-2</v>
      </c>
      <c r="J104" s="380">
        <f t="shared" si="13"/>
        <v>0</v>
      </c>
      <c r="K104" s="381">
        <f t="shared" si="14"/>
        <v>4.0145348509471997E-2</v>
      </c>
      <c r="L104" s="382">
        <v>3269554</v>
      </c>
      <c r="M104" s="383">
        <f t="shared" si="15"/>
        <v>131257.38480053822</v>
      </c>
      <c r="N104" s="219">
        <v>4358287.2919999994</v>
      </c>
      <c r="O104" s="384">
        <f t="shared" si="16"/>
        <v>4227029.907199461</v>
      </c>
      <c r="P104" s="219">
        <f t="shared" si="17"/>
        <v>1292.8460295194577</v>
      </c>
    </row>
    <row r="105" spans="1:16" s="371" customFormat="1" x14ac:dyDescent="0.25">
      <c r="A105" s="368">
        <f t="shared" si="20"/>
        <v>1998</v>
      </c>
      <c r="B105" s="377">
        <v>11</v>
      </c>
      <c r="C105" s="378">
        <f t="shared" si="21"/>
        <v>137.25192955352946</v>
      </c>
      <c r="D105" s="378">
        <f t="shared" si="21"/>
        <v>0</v>
      </c>
      <c r="E105" s="370"/>
      <c r="F105" s="379">
        <v>160.91666666666666</v>
      </c>
      <c r="G105" s="379">
        <v>0</v>
      </c>
      <c r="I105" s="380">
        <f t="shared" si="12"/>
        <v>4.9574341946475801E-2</v>
      </c>
      <c r="J105" s="380">
        <f t="shared" si="13"/>
        <v>0</v>
      </c>
      <c r="K105" s="381">
        <f t="shared" si="14"/>
        <v>4.9574341946475801E-2</v>
      </c>
      <c r="L105" s="382">
        <v>3281826</v>
      </c>
      <c r="M105" s="383">
        <f t="shared" si="15"/>
        <v>162694.3643328349</v>
      </c>
      <c r="N105" s="219">
        <v>3548744.1170000001</v>
      </c>
      <c r="O105" s="384">
        <f t="shared" si="16"/>
        <v>3386049.7526671654</v>
      </c>
      <c r="P105" s="219">
        <f t="shared" si="17"/>
        <v>1031.7578545197598</v>
      </c>
    </row>
    <row r="106" spans="1:16" s="371" customFormat="1" x14ac:dyDescent="0.25">
      <c r="A106" s="368">
        <f t="shared" si="20"/>
        <v>1998</v>
      </c>
      <c r="B106" s="377">
        <v>12</v>
      </c>
      <c r="C106" s="378">
        <f t="shared" si="21"/>
        <v>59.058459028179144</v>
      </c>
      <c r="D106" s="378">
        <f t="shared" si="21"/>
        <v>32.705244688642438</v>
      </c>
      <c r="E106" s="370"/>
      <c r="F106" s="379">
        <v>81.25</v>
      </c>
      <c r="G106" s="379">
        <v>14.770833333333336</v>
      </c>
      <c r="I106" s="380">
        <f t="shared" si="12"/>
        <v>4.6488200363128084E-2</v>
      </c>
      <c r="J106" s="380">
        <f t="shared" si="13"/>
        <v>-3.3210863628911513E-2</v>
      </c>
      <c r="K106" s="381">
        <f t="shared" si="14"/>
        <v>1.327733673421657E-2</v>
      </c>
      <c r="L106" s="382">
        <v>3294826</v>
      </c>
      <c r="M106" s="383">
        <f t="shared" si="15"/>
        <v>43746.514282651842</v>
      </c>
      <c r="N106" s="219">
        <v>3326216.0330000003</v>
      </c>
      <c r="O106" s="384">
        <f t="shared" si="16"/>
        <v>3282469.5187173486</v>
      </c>
      <c r="P106" s="219">
        <f t="shared" si="17"/>
        <v>996.24973176651781</v>
      </c>
    </row>
    <row r="107" spans="1:16" s="371" customFormat="1" x14ac:dyDescent="0.25">
      <c r="A107" s="368">
        <f>A95+1</f>
        <v>1999</v>
      </c>
      <c r="B107" s="377">
        <v>1</v>
      </c>
      <c r="C107" s="378">
        <f t="shared" si="21"/>
        <v>34.661127124401681</v>
      </c>
      <c r="D107" s="378">
        <f t="shared" si="21"/>
        <v>84.711434828629194</v>
      </c>
      <c r="E107" s="370"/>
      <c r="F107" s="379">
        <v>51.208333333333329</v>
      </c>
      <c r="G107" s="379">
        <v>47.791666666666664</v>
      </c>
      <c r="I107" s="380">
        <f t="shared" si="12"/>
        <v>3.4664101905659286E-2</v>
      </c>
      <c r="J107" s="380">
        <f t="shared" si="13"/>
        <v>-6.8367863396586737E-2</v>
      </c>
      <c r="K107" s="381">
        <f t="shared" si="14"/>
        <v>-3.370376149092745E-2</v>
      </c>
      <c r="L107" s="382">
        <v>3309816</v>
      </c>
      <c r="M107" s="383">
        <f t="shared" si="15"/>
        <v>-111553.24904285553</v>
      </c>
      <c r="N107" s="219">
        <v>3473592.8990000002</v>
      </c>
      <c r="O107" s="384">
        <f t="shared" si="16"/>
        <v>3585146.1480428558</v>
      </c>
      <c r="P107" s="219">
        <f t="shared" si="17"/>
        <v>1083.1859378415163</v>
      </c>
    </row>
    <row r="108" spans="1:16" s="371" customFormat="1" x14ac:dyDescent="0.25">
      <c r="A108" s="368">
        <f t="shared" ref="A108:A118" si="22">A96+1</f>
        <v>1999</v>
      </c>
      <c r="B108" s="377">
        <v>2</v>
      </c>
      <c r="C108" s="378">
        <f t="shared" si="21"/>
        <v>30.798265729077841</v>
      </c>
      <c r="D108" s="378">
        <f t="shared" si="21"/>
        <v>80.980530904111944</v>
      </c>
      <c r="E108" s="370"/>
      <c r="F108" s="379">
        <v>34.395833333333343</v>
      </c>
      <c r="G108" s="379">
        <v>61.833333333333329</v>
      </c>
      <c r="I108" s="380">
        <f t="shared" si="12"/>
        <v>7.5364051472990501E-3</v>
      </c>
      <c r="J108" s="380">
        <f t="shared" si="13"/>
        <v>-3.545669577890613E-2</v>
      </c>
      <c r="K108" s="381">
        <f t="shared" si="14"/>
        <v>-2.792029063160708E-2</v>
      </c>
      <c r="L108" s="382">
        <v>3319728</v>
      </c>
      <c r="M108" s="383">
        <f t="shared" si="15"/>
        <v>-92687.770577883712</v>
      </c>
      <c r="N108" s="219">
        <v>2910497.3459999999</v>
      </c>
      <c r="O108" s="384">
        <f t="shared" si="16"/>
        <v>3003185.1165778837</v>
      </c>
      <c r="P108" s="219">
        <f t="shared" si="17"/>
        <v>904.64794602988059</v>
      </c>
    </row>
    <row r="109" spans="1:16" s="371" customFormat="1" x14ac:dyDescent="0.25">
      <c r="A109" s="368">
        <f t="shared" si="22"/>
        <v>1999</v>
      </c>
      <c r="B109" s="377">
        <v>3</v>
      </c>
      <c r="C109" s="378">
        <f t="shared" si="21"/>
        <v>50.906388729186801</v>
      </c>
      <c r="D109" s="378">
        <f t="shared" si="21"/>
        <v>43.541291222508221</v>
      </c>
      <c r="E109" s="370"/>
      <c r="F109" s="379">
        <v>34.6875</v>
      </c>
      <c r="G109" s="379">
        <v>40.270833333333329</v>
      </c>
      <c r="I109" s="380">
        <f t="shared" si="12"/>
        <v>-3.3976322323318577E-2</v>
      </c>
      <c r="J109" s="380">
        <f t="shared" si="13"/>
        <v>-6.0562194548600037E-3</v>
      </c>
      <c r="K109" s="381">
        <f t="shared" si="14"/>
        <v>-4.0032541778178582E-2</v>
      </c>
      <c r="L109" s="382">
        <v>3329454</v>
      </c>
      <c r="M109" s="383">
        <f t="shared" si="15"/>
        <v>-133286.50635352379</v>
      </c>
      <c r="N109" s="219">
        <v>2798420.1560000004</v>
      </c>
      <c r="O109" s="384">
        <f t="shared" si="16"/>
        <v>2931706.662353524</v>
      </c>
      <c r="P109" s="219">
        <f t="shared" si="17"/>
        <v>880.53676739595267</v>
      </c>
    </row>
    <row r="110" spans="1:16" s="371" customFormat="1" x14ac:dyDescent="0.25">
      <c r="A110" s="368">
        <f t="shared" si="22"/>
        <v>1999</v>
      </c>
      <c r="B110" s="377">
        <v>4</v>
      </c>
      <c r="C110" s="378">
        <f t="shared" si="21"/>
        <v>92.25873715316439</v>
      </c>
      <c r="D110" s="378">
        <f t="shared" si="21"/>
        <v>14.56695045838303</v>
      </c>
      <c r="E110" s="370"/>
      <c r="F110" s="379">
        <v>91.500000000000014</v>
      </c>
      <c r="G110" s="379">
        <v>11.458333333333329</v>
      </c>
      <c r="I110" s="380">
        <f t="shared" si="12"/>
        <v>-1.5894490988275307E-3</v>
      </c>
      <c r="J110" s="380">
        <f t="shared" si="13"/>
        <v>-5.7565234436290887E-3</v>
      </c>
      <c r="K110" s="381">
        <f t="shared" si="14"/>
        <v>-7.3459725424566196E-3</v>
      </c>
      <c r="L110" s="382">
        <v>3329366</v>
      </c>
      <c r="M110" s="383">
        <f t="shared" si="15"/>
        <v>-24457.431219788625</v>
      </c>
      <c r="N110" s="219">
        <v>3142795.6810000003</v>
      </c>
      <c r="O110" s="384">
        <f t="shared" si="16"/>
        <v>3167253.1122197891</v>
      </c>
      <c r="P110" s="219">
        <f t="shared" si="17"/>
        <v>951.30818066256131</v>
      </c>
    </row>
    <row r="111" spans="1:16" s="371" customFormat="1" x14ac:dyDescent="0.25">
      <c r="A111" s="368">
        <f t="shared" si="22"/>
        <v>1999</v>
      </c>
      <c r="B111" s="377">
        <v>5</v>
      </c>
      <c r="C111" s="378">
        <f t="shared" si="21"/>
        <v>161.65050003731275</v>
      </c>
      <c r="D111" s="378">
        <f t="shared" si="21"/>
        <v>0</v>
      </c>
      <c r="E111" s="370"/>
      <c r="F111" s="379">
        <v>161.27083333333331</v>
      </c>
      <c r="G111" s="379">
        <v>0</v>
      </c>
      <c r="I111" s="380">
        <f t="shared" si="12"/>
        <v>-7.9534908496065395E-4</v>
      </c>
      <c r="J111" s="380">
        <f t="shared" si="13"/>
        <v>0</v>
      </c>
      <c r="K111" s="381">
        <f t="shared" si="14"/>
        <v>-7.9534908496065395E-4</v>
      </c>
      <c r="L111" s="382">
        <v>3321534</v>
      </c>
      <c r="M111" s="383">
        <f t="shared" si="15"/>
        <v>-2641.7790275657007</v>
      </c>
      <c r="N111" s="219">
        <v>3461715.8590000002</v>
      </c>
      <c r="O111" s="384">
        <f t="shared" si="16"/>
        <v>3464357.638027566</v>
      </c>
      <c r="P111" s="219">
        <f t="shared" si="17"/>
        <v>1042.9993003315835</v>
      </c>
    </row>
    <row r="112" spans="1:16" s="371" customFormat="1" x14ac:dyDescent="0.25">
      <c r="A112" s="368">
        <f t="shared" si="22"/>
        <v>1999</v>
      </c>
      <c r="B112" s="377">
        <v>6</v>
      </c>
      <c r="C112" s="378">
        <f t="shared" si="21"/>
        <v>239.83482026903096</v>
      </c>
      <c r="D112" s="378">
        <f t="shared" si="21"/>
        <v>0</v>
      </c>
      <c r="E112" s="370"/>
      <c r="F112" s="379">
        <v>198.3125</v>
      </c>
      <c r="G112" s="379">
        <v>0</v>
      </c>
      <c r="I112" s="380">
        <f t="shared" si="12"/>
        <v>-8.6983501806377761E-2</v>
      </c>
      <c r="J112" s="380">
        <f t="shared" si="13"/>
        <v>0</v>
      </c>
      <c r="K112" s="381">
        <f t="shared" si="14"/>
        <v>-8.6983501806377761E-2</v>
      </c>
      <c r="L112" s="382">
        <v>3321366</v>
      </c>
      <c r="M112" s="383">
        <f t="shared" si="15"/>
        <v>-288904.04546064168</v>
      </c>
      <c r="N112" s="219">
        <v>3965686.5209999997</v>
      </c>
      <c r="O112" s="384">
        <f t="shared" si="16"/>
        <v>4254590.5664606411</v>
      </c>
      <c r="P112" s="219">
        <f t="shared" si="17"/>
        <v>1280.9761304417043</v>
      </c>
    </row>
    <row r="113" spans="1:22" s="371" customFormat="1" x14ac:dyDescent="0.25">
      <c r="A113" s="368">
        <f t="shared" si="22"/>
        <v>1999</v>
      </c>
      <c r="B113" s="377">
        <v>7</v>
      </c>
      <c r="C113" s="378">
        <f t="shared" si="21"/>
        <v>298.50611919012817</v>
      </c>
      <c r="D113" s="378">
        <f t="shared" si="21"/>
        <v>0</v>
      </c>
      <c r="E113" s="370"/>
      <c r="F113" s="379">
        <v>272.93750000000006</v>
      </c>
      <c r="G113" s="379">
        <v>0</v>
      </c>
      <c r="I113" s="380">
        <f t="shared" si="12"/>
        <v>-5.3562710828804046E-2</v>
      </c>
      <c r="J113" s="380">
        <f t="shared" si="13"/>
        <v>0</v>
      </c>
      <c r="K113" s="381">
        <f t="shared" si="14"/>
        <v>-5.3562710828804046E-2</v>
      </c>
      <c r="L113" s="382">
        <v>3323325</v>
      </c>
      <c r="M113" s="383">
        <f t="shared" si="15"/>
        <v>-178006.29596513521</v>
      </c>
      <c r="N113" s="219">
        <v>4264996.9040000001</v>
      </c>
      <c r="O113" s="384">
        <f t="shared" si="16"/>
        <v>4443003.1999651352</v>
      </c>
      <c r="P113" s="219">
        <f t="shared" si="17"/>
        <v>1336.9150474194173</v>
      </c>
    </row>
    <row r="114" spans="1:22" s="371" customFormat="1" x14ac:dyDescent="0.25">
      <c r="A114" s="368">
        <f t="shared" si="22"/>
        <v>1999</v>
      </c>
      <c r="B114" s="377">
        <v>8</v>
      </c>
      <c r="C114" s="378">
        <f t="shared" si="21"/>
        <v>326.47320018030592</v>
      </c>
      <c r="D114" s="378">
        <f t="shared" si="21"/>
        <v>0</v>
      </c>
      <c r="E114" s="370"/>
      <c r="F114" s="379">
        <v>320.75</v>
      </c>
      <c r="G114" s="379">
        <v>0</v>
      </c>
      <c r="I114" s="380">
        <f t="shared" si="12"/>
        <v>-1.1989310568301725E-2</v>
      </c>
      <c r="J114" s="380">
        <f t="shared" si="13"/>
        <v>0</v>
      </c>
      <c r="K114" s="381">
        <f t="shared" si="14"/>
        <v>-1.1989310568301725E-2</v>
      </c>
      <c r="L114" s="382">
        <v>3329527</v>
      </c>
      <c r="M114" s="383">
        <f t="shared" si="15"/>
        <v>-39918.733248545934</v>
      </c>
      <c r="N114" s="219">
        <v>4937387.9390000002</v>
      </c>
      <c r="O114" s="384">
        <f t="shared" si="16"/>
        <v>4977306.672248546</v>
      </c>
      <c r="P114" s="219">
        <f t="shared" si="17"/>
        <v>1494.8990268733505</v>
      </c>
    </row>
    <row r="115" spans="1:22" s="371" customFormat="1" x14ac:dyDescent="0.25">
      <c r="A115" s="368">
        <f t="shared" si="22"/>
        <v>1999</v>
      </c>
      <c r="B115" s="377">
        <v>9</v>
      </c>
      <c r="C115" s="378">
        <f t="shared" si="21"/>
        <v>303.9711914609627</v>
      </c>
      <c r="D115" s="378">
        <f t="shared" si="21"/>
        <v>0</v>
      </c>
      <c r="E115" s="370"/>
      <c r="F115" s="379">
        <v>282.16666666666669</v>
      </c>
      <c r="G115" s="379">
        <v>0</v>
      </c>
      <c r="I115" s="380">
        <f t="shared" si="12"/>
        <v>-4.5677455150463814E-2</v>
      </c>
      <c r="J115" s="380">
        <f t="shared" si="13"/>
        <v>0</v>
      </c>
      <c r="K115" s="381">
        <f t="shared" si="14"/>
        <v>-4.5677455150463814E-2</v>
      </c>
      <c r="L115" s="382">
        <v>3336447</v>
      </c>
      <c r="M115" s="383">
        <f t="shared" si="15"/>
        <v>-152400.40820439954</v>
      </c>
      <c r="N115" s="219">
        <v>4709735.216</v>
      </c>
      <c r="O115" s="384">
        <f t="shared" si="16"/>
        <v>4862135.6242044</v>
      </c>
      <c r="P115" s="219">
        <f t="shared" si="17"/>
        <v>1457.2794425340489</v>
      </c>
    </row>
    <row r="116" spans="1:22" s="371" customFormat="1" x14ac:dyDescent="0.25">
      <c r="A116" s="368">
        <f t="shared" si="22"/>
        <v>1999</v>
      </c>
      <c r="B116" s="377">
        <v>10</v>
      </c>
      <c r="C116" s="378">
        <f t="shared" si="21"/>
        <v>238.52377373576331</v>
      </c>
      <c r="D116" s="378">
        <f t="shared" si="21"/>
        <v>0</v>
      </c>
      <c r="E116" s="370"/>
      <c r="F116" s="379">
        <v>218.10416666666669</v>
      </c>
      <c r="G116" s="379">
        <v>0</v>
      </c>
      <c r="I116" s="380">
        <f t="shared" si="12"/>
        <v>-4.2776244604640502E-2</v>
      </c>
      <c r="J116" s="380">
        <f t="shared" si="13"/>
        <v>0</v>
      </c>
      <c r="K116" s="381">
        <f t="shared" si="14"/>
        <v>-4.2776244604640502E-2</v>
      </c>
      <c r="L116" s="382">
        <v>3342147</v>
      </c>
      <c r="M116" s="383">
        <f t="shared" si="15"/>
        <v>-142964.49757666545</v>
      </c>
      <c r="N116" s="219">
        <v>4142569.1580000003</v>
      </c>
      <c r="O116" s="384">
        <f t="shared" si="16"/>
        <v>4285533.6555766659</v>
      </c>
      <c r="P116" s="219">
        <f t="shared" si="17"/>
        <v>1282.2696474980501</v>
      </c>
    </row>
    <row r="117" spans="1:22" s="371" customFormat="1" x14ac:dyDescent="0.25">
      <c r="A117" s="368">
        <f t="shared" si="22"/>
        <v>1999</v>
      </c>
      <c r="B117" s="377">
        <v>11</v>
      </c>
      <c r="C117" s="378">
        <f t="shared" si="21"/>
        <v>137.25192955352946</v>
      </c>
      <c r="D117" s="378">
        <f t="shared" si="21"/>
        <v>0</v>
      </c>
      <c r="E117" s="370"/>
      <c r="F117" s="379">
        <v>122.9375</v>
      </c>
      <c r="G117" s="379">
        <v>0</v>
      </c>
      <c r="I117" s="380">
        <f t="shared" si="12"/>
        <v>-2.9986744499327946E-2</v>
      </c>
      <c r="J117" s="380">
        <f t="shared" si="13"/>
        <v>0</v>
      </c>
      <c r="K117" s="381">
        <f t="shared" si="14"/>
        <v>-2.9986744499327946E-2</v>
      </c>
      <c r="L117" s="382">
        <v>3354917</v>
      </c>
      <c r="M117" s="383">
        <f t="shared" si="15"/>
        <v>-100603.03889545181</v>
      </c>
      <c r="N117" s="219">
        <v>3284587.3309999998</v>
      </c>
      <c r="O117" s="384">
        <f t="shared" si="16"/>
        <v>3385190.3698954517</v>
      </c>
      <c r="P117" s="219">
        <f t="shared" si="17"/>
        <v>1009.0235823704288</v>
      </c>
    </row>
    <row r="118" spans="1:22" s="371" customFormat="1" x14ac:dyDescent="0.25">
      <c r="A118" s="368">
        <f t="shared" si="22"/>
        <v>1999</v>
      </c>
      <c r="B118" s="377">
        <v>12</v>
      </c>
      <c r="C118" s="378">
        <f t="shared" si="21"/>
        <v>59.058459028179144</v>
      </c>
      <c r="D118" s="378">
        <f t="shared" si="21"/>
        <v>32.705244688642438</v>
      </c>
      <c r="E118" s="370"/>
      <c r="F118" s="379">
        <v>42.125</v>
      </c>
      <c r="G118" s="379">
        <v>34.041666666666671</v>
      </c>
      <c r="I118" s="380">
        <f t="shared" si="12"/>
        <v>-3.5473247988610519E-2</v>
      </c>
      <c r="J118" s="380">
        <f t="shared" si="13"/>
        <v>2.4747803082872939E-3</v>
      </c>
      <c r="K118" s="381">
        <f t="shared" si="14"/>
        <v>-3.2998467680323225E-2</v>
      </c>
      <c r="L118" s="382">
        <v>3371437</v>
      </c>
      <c r="M118" s="383">
        <f t="shared" si="15"/>
        <v>-111252.2548807459</v>
      </c>
      <c r="N118" s="219">
        <v>3095241.0320000001</v>
      </c>
      <c r="O118" s="384">
        <f t="shared" si="16"/>
        <v>3206493.286880746</v>
      </c>
      <c r="P118" s="219">
        <f t="shared" si="17"/>
        <v>951.0761396047875</v>
      </c>
    </row>
    <row r="119" spans="1:22" s="371" customFormat="1" x14ac:dyDescent="0.25">
      <c r="A119" s="368">
        <v>2000</v>
      </c>
      <c r="B119" s="377">
        <v>1</v>
      </c>
      <c r="C119" s="378">
        <f t="shared" si="21"/>
        <v>34.661127124401681</v>
      </c>
      <c r="D119" s="378">
        <f t="shared" si="21"/>
        <v>84.711434828629194</v>
      </c>
      <c r="E119" s="370"/>
      <c r="F119" s="379">
        <v>23.75</v>
      </c>
      <c r="G119" s="379">
        <v>77.458333333333343</v>
      </c>
      <c r="I119" s="380">
        <f t="shared" si="12"/>
        <v>-2.2857297949288244E-2</v>
      </c>
      <c r="J119" s="380">
        <f t="shared" si="13"/>
        <v>-1.3431261270563908E-2</v>
      </c>
      <c r="K119" s="381">
        <f t="shared" si="14"/>
        <v>-3.6288559219852148E-2</v>
      </c>
      <c r="L119" s="382">
        <v>3384081</v>
      </c>
      <c r="M119" s="383">
        <f t="shared" si="15"/>
        <v>-122803.42377327647</v>
      </c>
      <c r="N119" s="219">
        <v>3338736.8119999999</v>
      </c>
      <c r="O119" s="384">
        <f t="shared" si="16"/>
        <v>3461540.2357732765</v>
      </c>
      <c r="P119" s="219">
        <f t="shared" si="17"/>
        <v>1022.8892972045518</v>
      </c>
    </row>
    <row r="120" spans="1:22" s="371" customFormat="1" x14ac:dyDescent="0.25">
      <c r="A120" s="368">
        <f>A119</f>
        <v>2000</v>
      </c>
      <c r="B120" s="377">
        <v>2</v>
      </c>
      <c r="C120" s="378">
        <f t="shared" ref="C120:D135" si="23">C108</f>
        <v>30.798265729077841</v>
      </c>
      <c r="D120" s="378">
        <f t="shared" si="23"/>
        <v>80.980530904111944</v>
      </c>
      <c r="E120" s="370"/>
      <c r="F120" s="379">
        <v>23.770833333333336</v>
      </c>
      <c r="G120" s="379">
        <v>73.125</v>
      </c>
      <c r="I120" s="380">
        <f t="shared" si="12"/>
        <v>-1.4721496162278542E-2</v>
      </c>
      <c r="J120" s="380">
        <f t="shared" si="13"/>
        <v>-1.4546837385433959E-2</v>
      </c>
      <c r="K120" s="381">
        <f t="shared" si="14"/>
        <v>-2.9268333547712501E-2</v>
      </c>
      <c r="L120" s="382">
        <v>3397197</v>
      </c>
      <c r="M120" s="383">
        <f t="shared" si="15"/>
        <v>-99430.294923288267</v>
      </c>
      <c r="N120" s="219">
        <v>3324038.5809999998</v>
      </c>
      <c r="O120" s="384">
        <f t="shared" si="16"/>
        <v>3423468.8759232881</v>
      </c>
      <c r="P120" s="219">
        <f t="shared" si="17"/>
        <v>1007.7333978345349</v>
      </c>
    </row>
    <row r="121" spans="1:22" s="371" customFormat="1" x14ac:dyDescent="0.25">
      <c r="A121" s="368">
        <f t="shared" ref="A121:A130" si="24">A120</f>
        <v>2000</v>
      </c>
      <c r="B121" s="377">
        <v>3</v>
      </c>
      <c r="C121" s="378">
        <f t="shared" si="23"/>
        <v>50.906388729186801</v>
      </c>
      <c r="D121" s="378">
        <f t="shared" si="23"/>
        <v>43.541291222508221</v>
      </c>
      <c r="E121" s="370"/>
      <c r="F121" s="379">
        <v>50.833333333333329</v>
      </c>
      <c r="G121" s="379">
        <v>29.708333333333332</v>
      </c>
      <c r="I121" s="380">
        <f t="shared" si="12"/>
        <v>-1.5304092150952655E-4</v>
      </c>
      <c r="J121" s="380">
        <f t="shared" si="13"/>
        <v>-2.5615810239897611E-2</v>
      </c>
      <c r="K121" s="381">
        <f t="shared" si="14"/>
        <v>-2.5768851161407137E-2</v>
      </c>
      <c r="L121" s="382">
        <v>3407888</v>
      </c>
      <c r="M121" s="383">
        <f t="shared" si="15"/>
        <v>-87817.358646745444</v>
      </c>
      <c r="N121" s="219">
        <v>3031640.31</v>
      </c>
      <c r="O121" s="384">
        <f t="shared" si="16"/>
        <v>3119457.6686467454</v>
      </c>
      <c r="P121" s="219">
        <f t="shared" si="17"/>
        <v>915.36390534159136</v>
      </c>
      <c r="R121" s="385">
        <f t="shared" ref="R121:R184" si="25">SUM(P110:P121)</f>
        <v>13752.733098116611</v>
      </c>
      <c r="S121" s="385"/>
      <c r="T121" s="386">
        <v>0</v>
      </c>
      <c r="U121" s="385"/>
      <c r="V121" s="387">
        <v>36586</v>
      </c>
    </row>
    <row r="122" spans="1:22" s="371" customFormat="1" x14ac:dyDescent="0.25">
      <c r="A122" s="368">
        <f t="shared" si="24"/>
        <v>2000</v>
      </c>
      <c r="B122" s="377">
        <v>4</v>
      </c>
      <c r="C122" s="378">
        <f t="shared" si="23"/>
        <v>92.25873715316439</v>
      </c>
      <c r="D122" s="378">
        <f t="shared" si="23"/>
        <v>14.56695045838303</v>
      </c>
      <c r="E122" s="370"/>
      <c r="F122" s="379">
        <v>83.479166666666657</v>
      </c>
      <c r="G122" s="379">
        <v>0</v>
      </c>
      <c r="I122" s="380">
        <f t="shared" si="12"/>
        <v>-1.8391982440371438E-2</v>
      </c>
      <c r="J122" s="380">
        <f t="shared" si="13"/>
        <v>-2.6975014433314855E-2</v>
      </c>
      <c r="K122" s="381">
        <f t="shared" si="14"/>
        <v>-4.5366996873686297E-2</v>
      </c>
      <c r="L122" s="382">
        <v>3411552</v>
      </c>
      <c r="M122" s="383">
        <f t="shared" si="15"/>
        <v>-154771.86891841824</v>
      </c>
      <c r="N122" s="219">
        <v>3136464.497</v>
      </c>
      <c r="O122" s="384">
        <f t="shared" si="16"/>
        <v>3291236.3659184184</v>
      </c>
      <c r="P122" s="219">
        <f t="shared" si="17"/>
        <v>964.73287404630457</v>
      </c>
      <c r="R122" s="385">
        <f t="shared" si="25"/>
        <v>13766.157791500355</v>
      </c>
      <c r="S122" s="385"/>
      <c r="T122" s="386">
        <v>0</v>
      </c>
      <c r="U122" s="385"/>
      <c r="V122" s="387">
        <v>36617</v>
      </c>
    </row>
    <row r="123" spans="1:22" s="371" customFormat="1" x14ac:dyDescent="0.25">
      <c r="A123" s="368">
        <f t="shared" si="24"/>
        <v>2000</v>
      </c>
      <c r="B123" s="377">
        <v>5</v>
      </c>
      <c r="C123" s="378">
        <f t="shared" si="23"/>
        <v>161.65050003731275</v>
      </c>
      <c r="D123" s="378">
        <f t="shared" si="23"/>
        <v>0</v>
      </c>
      <c r="E123" s="370"/>
      <c r="F123" s="379">
        <v>149.72916666666666</v>
      </c>
      <c r="G123" s="379">
        <v>0</v>
      </c>
      <c r="I123" s="380">
        <f t="shared" si="12"/>
        <v>-2.4973539919286081E-2</v>
      </c>
      <c r="J123" s="380">
        <f t="shared" si="13"/>
        <v>0</v>
      </c>
      <c r="K123" s="381">
        <f t="shared" si="14"/>
        <v>-2.4973539919286081E-2</v>
      </c>
      <c r="L123" s="382">
        <v>3404302</v>
      </c>
      <c r="M123" s="383">
        <f t="shared" si="15"/>
        <v>-85017.471894305447</v>
      </c>
      <c r="N123" s="219">
        <v>3431286.5669999998</v>
      </c>
      <c r="O123" s="384">
        <f t="shared" si="16"/>
        <v>3516304.0388943055</v>
      </c>
      <c r="P123" s="219">
        <f t="shared" si="17"/>
        <v>1032.9001477819256</v>
      </c>
      <c r="R123" s="385">
        <f t="shared" si="25"/>
        <v>13756.058638950697</v>
      </c>
      <c r="S123" s="385"/>
      <c r="T123" s="386">
        <v>0</v>
      </c>
      <c r="U123" s="385"/>
      <c r="V123" s="387">
        <v>36647</v>
      </c>
    </row>
    <row r="124" spans="1:22" s="371" customFormat="1" x14ac:dyDescent="0.25">
      <c r="A124" s="368">
        <f t="shared" si="24"/>
        <v>2000</v>
      </c>
      <c r="B124" s="377">
        <v>6</v>
      </c>
      <c r="C124" s="378">
        <f t="shared" si="23"/>
        <v>239.83482026903096</v>
      </c>
      <c r="D124" s="378">
        <f t="shared" si="23"/>
        <v>0</v>
      </c>
      <c r="E124" s="370"/>
      <c r="F124" s="379">
        <v>235.89583333333334</v>
      </c>
      <c r="G124" s="379">
        <v>0</v>
      </c>
      <c r="I124" s="380">
        <f t="shared" si="12"/>
        <v>-8.2516312917150936E-3</v>
      </c>
      <c r="J124" s="380">
        <f t="shared" si="13"/>
        <v>0</v>
      </c>
      <c r="K124" s="381">
        <f t="shared" si="14"/>
        <v>-8.2516312917150936E-3</v>
      </c>
      <c r="L124" s="382">
        <v>3404846</v>
      </c>
      <c r="M124" s="383">
        <f t="shared" si="15"/>
        <v>-28095.53379707097</v>
      </c>
      <c r="N124" s="219">
        <v>4496702.4059999995</v>
      </c>
      <c r="O124" s="384">
        <f t="shared" si="16"/>
        <v>4524797.9397970708</v>
      </c>
      <c r="P124" s="219">
        <f t="shared" si="17"/>
        <v>1328.9288090554082</v>
      </c>
      <c r="R124" s="385">
        <f t="shared" si="25"/>
        <v>13804.0113175644</v>
      </c>
      <c r="S124" s="385"/>
      <c r="T124" s="386">
        <v>0</v>
      </c>
      <c r="U124" s="385"/>
      <c r="V124" s="387">
        <v>36678</v>
      </c>
    </row>
    <row r="125" spans="1:22" s="371" customFormat="1" x14ac:dyDescent="0.25">
      <c r="A125" s="368">
        <f t="shared" si="24"/>
        <v>2000</v>
      </c>
      <c r="B125" s="377">
        <v>7</v>
      </c>
      <c r="C125" s="378">
        <f t="shared" si="23"/>
        <v>298.50611919012817</v>
      </c>
      <c r="D125" s="378">
        <f t="shared" si="23"/>
        <v>0</v>
      </c>
      <c r="E125" s="370"/>
      <c r="F125" s="379">
        <v>280.8125</v>
      </c>
      <c r="G125" s="379">
        <v>0</v>
      </c>
      <c r="I125" s="380">
        <f t="shared" si="12"/>
        <v>-3.7065678093470195E-2</v>
      </c>
      <c r="J125" s="380">
        <f t="shared" si="13"/>
        <v>0</v>
      </c>
      <c r="K125" s="381">
        <f t="shared" si="14"/>
        <v>-3.7065678093470195E-2</v>
      </c>
      <c r="L125" s="382">
        <v>3407511</v>
      </c>
      <c r="M125" s="383">
        <f t="shared" si="15"/>
        <v>-126301.70582595872</v>
      </c>
      <c r="N125" s="219">
        <v>4725599.4509999994</v>
      </c>
      <c r="O125" s="384">
        <f t="shared" si="16"/>
        <v>4851901.1568259578</v>
      </c>
      <c r="P125" s="219">
        <f t="shared" si="17"/>
        <v>1423.8842242404962</v>
      </c>
      <c r="R125" s="385">
        <f t="shared" si="25"/>
        <v>13890.98049438548</v>
      </c>
      <c r="S125" s="385"/>
      <c r="T125" s="386">
        <v>0</v>
      </c>
      <c r="U125" s="385"/>
      <c r="V125" s="387">
        <v>36708</v>
      </c>
    </row>
    <row r="126" spans="1:22" s="371" customFormat="1" x14ac:dyDescent="0.25">
      <c r="A126" s="368">
        <f t="shared" si="24"/>
        <v>2000</v>
      </c>
      <c r="B126" s="377">
        <v>8</v>
      </c>
      <c r="C126" s="378">
        <f t="shared" si="23"/>
        <v>326.47320018030592</v>
      </c>
      <c r="D126" s="378">
        <f t="shared" si="23"/>
        <v>0</v>
      </c>
      <c r="E126" s="370"/>
      <c r="F126" s="379">
        <v>303.35530755863221</v>
      </c>
      <c r="G126" s="379">
        <v>0</v>
      </c>
      <c r="I126" s="380">
        <f t="shared" si="12"/>
        <v>-4.8428778584341199E-2</v>
      </c>
      <c r="J126" s="380">
        <f t="shared" si="13"/>
        <v>0</v>
      </c>
      <c r="K126" s="381">
        <f t="shared" si="14"/>
        <v>-4.8428778584341199E-2</v>
      </c>
      <c r="L126" s="382">
        <v>3414648</v>
      </c>
      <c r="M126" s="383">
        <f t="shared" si="15"/>
        <v>-165367.2319354635</v>
      </c>
      <c r="N126" s="219">
        <v>4889321.8389999997</v>
      </c>
      <c r="O126" s="384">
        <f t="shared" si="16"/>
        <v>5054689.0709354635</v>
      </c>
      <c r="P126" s="219">
        <f t="shared" si="17"/>
        <v>1480.2957935738802</v>
      </c>
      <c r="R126" s="385">
        <f t="shared" si="25"/>
        <v>13876.377261086009</v>
      </c>
      <c r="S126" s="385"/>
      <c r="T126" s="386">
        <v>0</v>
      </c>
      <c r="U126" s="385"/>
      <c r="V126" s="387">
        <v>36739</v>
      </c>
    </row>
    <row r="127" spans="1:22" s="371" customFormat="1" x14ac:dyDescent="0.25">
      <c r="A127" s="368">
        <f t="shared" si="24"/>
        <v>2000</v>
      </c>
      <c r="B127" s="377">
        <v>9</v>
      </c>
      <c r="C127" s="378">
        <f t="shared" si="23"/>
        <v>303.9711914609627</v>
      </c>
      <c r="D127" s="378">
        <f t="shared" si="23"/>
        <v>0</v>
      </c>
      <c r="E127" s="370"/>
      <c r="F127" s="379">
        <v>295.47872782776574</v>
      </c>
      <c r="G127" s="379">
        <v>0</v>
      </c>
      <c r="I127" s="380">
        <f t="shared" si="12"/>
        <v>-1.7790533404505846E-2</v>
      </c>
      <c r="J127" s="380">
        <f t="shared" si="13"/>
        <v>0</v>
      </c>
      <c r="K127" s="381">
        <f t="shared" si="14"/>
        <v>-1.7790533404505846E-2</v>
      </c>
      <c r="L127" s="382">
        <v>3420410</v>
      </c>
      <c r="M127" s="383">
        <f t="shared" si="15"/>
        <v>-60850.91836210584</v>
      </c>
      <c r="N127" s="219">
        <v>4933000.8470000001</v>
      </c>
      <c r="O127" s="384">
        <f t="shared" si="16"/>
        <v>4993851.7653621063</v>
      </c>
      <c r="P127" s="219">
        <f t="shared" si="17"/>
        <v>1460.0155435641066</v>
      </c>
      <c r="R127" s="385">
        <f t="shared" si="25"/>
        <v>13879.113362116064</v>
      </c>
      <c r="S127" s="385"/>
      <c r="T127" s="386">
        <v>0</v>
      </c>
      <c r="U127" s="385"/>
      <c r="V127" s="387">
        <v>36770</v>
      </c>
    </row>
    <row r="128" spans="1:22" s="371" customFormat="1" x14ac:dyDescent="0.25">
      <c r="A128" s="368">
        <f t="shared" si="24"/>
        <v>2000</v>
      </c>
      <c r="B128" s="377">
        <v>10</v>
      </c>
      <c r="C128" s="378">
        <f t="shared" si="23"/>
        <v>238.52377373576331</v>
      </c>
      <c r="D128" s="378">
        <f t="shared" si="23"/>
        <v>0</v>
      </c>
      <c r="E128" s="370"/>
      <c r="F128" s="379">
        <v>209.68526212686075</v>
      </c>
      <c r="G128" s="379">
        <v>0</v>
      </c>
      <c r="I128" s="380">
        <f t="shared" si="12"/>
        <v>-6.0412681911158637E-2</v>
      </c>
      <c r="J128" s="380">
        <f t="shared" si="13"/>
        <v>0</v>
      </c>
      <c r="K128" s="381">
        <f t="shared" si="14"/>
        <v>-6.0412681911158637E-2</v>
      </c>
      <c r="L128" s="382">
        <v>3426807</v>
      </c>
      <c r="M128" s="383">
        <f t="shared" si="15"/>
        <v>-207022.60126193179</v>
      </c>
      <c r="N128" s="219">
        <v>4325946.5279999999</v>
      </c>
      <c r="O128" s="384">
        <f t="shared" si="16"/>
        <v>4532969.1292619314</v>
      </c>
      <c r="P128" s="219">
        <f t="shared" si="17"/>
        <v>1322.7967403072105</v>
      </c>
      <c r="R128" s="385">
        <f t="shared" si="25"/>
        <v>13919.640454925227</v>
      </c>
      <c r="S128" s="385"/>
      <c r="T128" s="386">
        <v>0</v>
      </c>
      <c r="U128" s="385"/>
      <c r="V128" s="387">
        <v>36800</v>
      </c>
    </row>
    <row r="129" spans="1:22" s="371" customFormat="1" x14ac:dyDescent="0.25">
      <c r="A129" s="368">
        <f>A128</f>
        <v>2000</v>
      </c>
      <c r="B129" s="377">
        <v>11</v>
      </c>
      <c r="C129" s="378">
        <f t="shared" si="23"/>
        <v>137.25192955352946</v>
      </c>
      <c r="D129" s="378">
        <f t="shared" si="23"/>
        <v>0</v>
      </c>
      <c r="E129" s="370"/>
      <c r="F129" s="379">
        <v>97.404538979599863</v>
      </c>
      <c r="G129" s="379">
        <v>0</v>
      </c>
      <c r="I129" s="380">
        <f t="shared" si="12"/>
        <v>-8.3474756408349823E-2</v>
      </c>
      <c r="J129" s="380">
        <f t="shared" si="13"/>
        <v>0</v>
      </c>
      <c r="K129" s="381">
        <f t="shared" si="14"/>
        <v>-8.3474756408349823E-2</v>
      </c>
      <c r="L129" s="382">
        <v>3437316</v>
      </c>
      <c r="M129" s="383">
        <f t="shared" si="15"/>
        <v>-286929.11579852336</v>
      </c>
      <c r="N129" s="219">
        <v>3281063.2580000004</v>
      </c>
      <c r="O129" s="384">
        <f t="shared" si="16"/>
        <v>3567992.3737985236</v>
      </c>
      <c r="P129" s="219">
        <f t="shared" si="17"/>
        <v>1038.0169800502845</v>
      </c>
      <c r="R129" s="385">
        <f t="shared" si="25"/>
        <v>13948.63385260508</v>
      </c>
      <c r="S129" s="385"/>
      <c r="T129" s="386">
        <v>0</v>
      </c>
      <c r="U129" s="385"/>
      <c r="V129" s="387">
        <v>36831</v>
      </c>
    </row>
    <row r="130" spans="1:22" s="371" customFormat="1" x14ac:dyDescent="0.25">
      <c r="A130" s="368">
        <f t="shared" si="24"/>
        <v>2000</v>
      </c>
      <c r="B130" s="377">
        <v>12</v>
      </c>
      <c r="C130" s="378">
        <f t="shared" si="23"/>
        <v>59.058459028179144</v>
      </c>
      <c r="D130" s="378">
        <f t="shared" si="23"/>
        <v>32.705244688642438</v>
      </c>
      <c r="E130" s="370"/>
      <c r="F130" s="379">
        <v>44.727688540978107</v>
      </c>
      <c r="G130" s="379">
        <v>51.440126678144537</v>
      </c>
      <c r="I130" s="380">
        <f t="shared" si="12"/>
        <v>-3.0020976488877894E-2</v>
      </c>
      <c r="J130" s="380">
        <f t="shared" si="13"/>
        <v>3.4693171609053955E-2</v>
      </c>
      <c r="K130" s="381">
        <f t="shared" si="14"/>
        <v>4.6721951201760606E-3</v>
      </c>
      <c r="L130" s="382">
        <v>3450872</v>
      </c>
      <c r="M130" s="383">
        <f t="shared" si="15"/>
        <v>16123.147318752202</v>
      </c>
      <c r="N130" s="219">
        <v>3406005.3530000001</v>
      </c>
      <c r="O130" s="384">
        <f t="shared" si="16"/>
        <v>3389882.2056812481</v>
      </c>
      <c r="P130" s="219">
        <f t="shared" si="17"/>
        <v>982.32626584852994</v>
      </c>
      <c r="R130" s="385">
        <f t="shared" si="25"/>
        <v>13979.883978848824</v>
      </c>
      <c r="S130" s="388"/>
      <c r="T130" s="386">
        <v>90156.838732111675</v>
      </c>
      <c r="U130" s="388"/>
      <c r="V130" s="387">
        <v>36861</v>
      </c>
    </row>
    <row r="131" spans="1:22" s="371" customFormat="1" x14ac:dyDescent="0.25">
      <c r="A131" s="368">
        <f>A119+1</f>
        <v>2001</v>
      </c>
      <c r="B131" s="377">
        <v>1</v>
      </c>
      <c r="C131" s="378">
        <f t="shared" si="23"/>
        <v>34.661127124401681</v>
      </c>
      <c r="D131" s="378">
        <f t="shared" si="23"/>
        <v>84.711434828629194</v>
      </c>
      <c r="E131" s="370"/>
      <c r="F131" s="379">
        <v>19.472759548212217</v>
      </c>
      <c r="G131" s="379">
        <v>172.51123585861723</v>
      </c>
      <c r="I131" s="380">
        <f t="shared" si="12"/>
        <v>-3.1817523441356521E-2</v>
      </c>
      <c r="J131" s="380">
        <f t="shared" si="13"/>
        <v>0.16258728323354224</v>
      </c>
      <c r="K131" s="381">
        <f t="shared" si="14"/>
        <v>0.13076975979218572</v>
      </c>
      <c r="L131" s="382">
        <v>3466059</v>
      </c>
      <c r="M131" s="383">
        <f t="shared" si="15"/>
        <v>453255.70285554347</v>
      </c>
      <c r="N131" s="219">
        <v>4323200.92</v>
      </c>
      <c r="O131" s="384">
        <f t="shared" si="16"/>
        <v>3869945.2171444567</v>
      </c>
      <c r="P131" s="219">
        <f t="shared" si="17"/>
        <v>1116.5260652356053</v>
      </c>
      <c r="R131" s="385">
        <f t="shared" si="25"/>
        <v>14073.520746879876</v>
      </c>
      <c r="S131" s="388"/>
      <c r="T131" s="386">
        <v>90286.569855587237</v>
      </c>
      <c r="U131" s="388"/>
      <c r="V131" s="387">
        <v>36892</v>
      </c>
    </row>
    <row r="132" spans="1:22" s="371" customFormat="1" x14ac:dyDescent="0.25">
      <c r="A132" s="368">
        <f t="shared" ref="A132:A195" si="26">A120+1</f>
        <v>2001</v>
      </c>
      <c r="B132" s="377">
        <v>2</v>
      </c>
      <c r="C132" s="378">
        <f t="shared" si="23"/>
        <v>30.798265729077841</v>
      </c>
      <c r="D132" s="378">
        <f t="shared" si="23"/>
        <v>80.980530904111944</v>
      </c>
      <c r="E132" s="370"/>
      <c r="F132" s="379">
        <v>31.543665591048494</v>
      </c>
      <c r="G132" s="379">
        <v>125.20020543411337</v>
      </c>
      <c r="I132" s="380">
        <f t="shared" si="12"/>
        <v>1.5615093236626412E-3</v>
      </c>
      <c r="J132" s="380">
        <f t="shared" si="13"/>
        <v>8.1885797723491444E-2</v>
      </c>
      <c r="K132" s="381">
        <f t="shared" si="14"/>
        <v>8.3447307047154085E-2</v>
      </c>
      <c r="L132" s="382">
        <v>3476162</v>
      </c>
      <c r="M132" s="383">
        <f t="shared" si="15"/>
        <v>290076.35775964923</v>
      </c>
      <c r="N132" s="219">
        <v>3544624.4829999995</v>
      </c>
      <c r="O132" s="384">
        <f t="shared" si="16"/>
        <v>3254548.1252403501</v>
      </c>
      <c r="P132" s="219">
        <f t="shared" si="17"/>
        <v>936.24754117913665</v>
      </c>
      <c r="R132" s="385">
        <f t="shared" si="25"/>
        <v>14002.034890224479</v>
      </c>
      <c r="S132" s="388"/>
      <c r="T132" s="386">
        <v>90347.555820036127</v>
      </c>
      <c r="U132" s="388"/>
      <c r="V132" s="387">
        <v>36923</v>
      </c>
    </row>
    <row r="133" spans="1:22" s="371" customFormat="1" x14ac:dyDescent="0.25">
      <c r="A133" s="368">
        <f t="shared" si="26"/>
        <v>2001</v>
      </c>
      <c r="B133" s="377">
        <v>3</v>
      </c>
      <c r="C133" s="378">
        <f t="shared" si="23"/>
        <v>50.906388729186801</v>
      </c>
      <c r="D133" s="378">
        <f t="shared" si="23"/>
        <v>43.541291222508221</v>
      </c>
      <c r="E133" s="370"/>
      <c r="F133" s="379">
        <v>63.356593750379361</v>
      </c>
      <c r="G133" s="379">
        <v>17.382269679532961</v>
      </c>
      <c r="I133" s="380">
        <f t="shared" si="12"/>
        <v>2.6081452672537524E-2</v>
      </c>
      <c r="J133" s="380">
        <f t="shared" si="13"/>
        <v>-4.8441160399297453E-2</v>
      </c>
      <c r="K133" s="381">
        <f t="shared" si="14"/>
        <v>-2.235970772675993E-2</v>
      </c>
      <c r="L133" s="382">
        <v>3485376</v>
      </c>
      <c r="M133" s="383">
        <f t="shared" si="15"/>
        <v>-77931.988677863614</v>
      </c>
      <c r="N133" s="219">
        <v>3229239.335</v>
      </c>
      <c r="O133" s="384">
        <f t="shared" si="16"/>
        <v>3307171.3236778635</v>
      </c>
      <c r="P133" s="219">
        <f t="shared" si="17"/>
        <v>948.87074556026766</v>
      </c>
      <c r="R133" s="385">
        <f t="shared" si="25"/>
        <v>14035.541730443154</v>
      </c>
      <c r="S133" s="388">
        <f t="shared" ref="S133:U193" si="27">R133/R121-1</f>
        <v>2.0563813047842272E-2</v>
      </c>
      <c r="T133" s="386">
        <v>90362.916254096155</v>
      </c>
      <c r="U133" s="388"/>
      <c r="V133" s="387">
        <v>36951</v>
      </c>
    </row>
    <row r="134" spans="1:22" s="371" customFormat="1" x14ac:dyDescent="0.25">
      <c r="A134" s="368">
        <f t="shared" si="26"/>
        <v>2001</v>
      </c>
      <c r="B134" s="377">
        <v>4</v>
      </c>
      <c r="C134" s="378">
        <f t="shared" si="23"/>
        <v>92.25873715316439</v>
      </c>
      <c r="D134" s="378">
        <f t="shared" si="23"/>
        <v>14.56695045838303</v>
      </c>
      <c r="E134" s="370"/>
      <c r="F134" s="379">
        <v>87.527466479979878</v>
      </c>
      <c r="G134" s="379">
        <v>13.253173425892268</v>
      </c>
      <c r="I134" s="380">
        <f t="shared" si="12"/>
        <v>-9.911355831777836E-3</v>
      </c>
      <c r="J134" s="380">
        <f t="shared" si="13"/>
        <v>-2.4328464983006271E-3</v>
      </c>
      <c r="K134" s="381">
        <f t="shared" si="14"/>
        <v>-1.2344202330078463E-2</v>
      </c>
      <c r="L134" s="382">
        <v>3490194</v>
      </c>
      <c r="M134" s="383">
        <f t="shared" si="15"/>
        <v>-43083.660907225873</v>
      </c>
      <c r="N134" s="219">
        <v>3300204.9190000002</v>
      </c>
      <c r="O134" s="384">
        <f t="shared" si="16"/>
        <v>3343288.5799072259</v>
      </c>
      <c r="P134" s="219">
        <f t="shared" si="17"/>
        <v>957.90909614400402</v>
      </c>
      <c r="R134" s="385">
        <f t="shared" si="25"/>
        <v>14028.717952540854</v>
      </c>
      <c r="S134" s="388">
        <f t="shared" si="27"/>
        <v>1.9072871676846015E-2</v>
      </c>
      <c r="T134" s="386">
        <v>90301.616126075198</v>
      </c>
      <c r="U134" s="388"/>
      <c r="V134" s="387">
        <v>36982</v>
      </c>
    </row>
    <row r="135" spans="1:22" s="371" customFormat="1" x14ac:dyDescent="0.25">
      <c r="A135" s="368">
        <f t="shared" si="26"/>
        <v>2001</v>
      </c>
      <c r="B135" s="377">
        <v>5</v>
      </c>
      <c r="C135" s="378">
        <f t="shared" si="23"/>
        <v>161.65050003731275</v>
      </c>
      <c r="D135" s="378">
        <f t="shared" si="23"/>
        <v>0</v>
      </c>
      <c r="E135" s="370"/>
      <c r="F135" s="379">
        <v>129.72208894331445</v>
      </c>
      <c r="G135" s="379">
        <v>0</v>
      </c>
      <c r="I135" s="380">
        <f t="shared" si="12"/>
        <v>-6.6885592762525758E-2</v>
      </c>
      <c r="J135" s="380">
        <f t="shared" si="13"/>
        <v>0</v>
      </c>
      <c r="K135" s="381">
        <f t="shared" si="14"/>
        <v>-6.6885592762525758E-2</v>
      </c>
      <c r="L135" s="382">
        <v>3483167</v>
      </c>
      <c r="M135" s="383">
        <f t="shared" si="15"/>
        <v>-232973.68948586856</v>
      </c>
      <c r="N135" s="219">
        <v>3351686.392</v>
      </c>
      <c r="O135" s="384">
        <f t="shared" si="16"/>
        <v>3584660.0814858684</v>
      </c>
      <c r="P135" s="219">
        <f t="shared" si="17"/>
        <v>1029.1381611866063</v>
      </c>
      <c r="R135" s="385">
        <f t="shared" si="25"/>
        <v>14024.955965945534</v>
      </c>
      <c r="S135" s="388">
        <f t="shared" si="27"/>
        <v>1.9547556029853252E-2</v>
      </c>
      <c r="T135" s="386">
        <v>90432.221894051356</v>
      </c>
      <c r="U135" s="388"/>
      <c r="V135" s="387">
        <v>37012</v>
      </c>
    </row>
    <row r="136" spans="1:22" s="371" customFormat="1" x14ac:dyDescent="0.25">
      <c r="A136" s="368">
        <f t="shared" si="26"/>
        <v>2001</v>
      </c>
      <c r="B136" s="377">
        <v>6</v>
      </c>
      <c r="C136" s="378">
        <f t="shared" ref="C136:D151" si="28">C124</f>
        <v>239.83482026903096</v>
      </c>
      <c r="D136" s="378">
        <f t="shared" si="28"/>
        <v>0</v>
      </c>
      <c r="E136" s="370"/>
      <c r="F136" s="379">
        <v>208.10116912132281</v>
      </c>
      <c r="G136" s="379">
        <v>0</v>
      </c>
      <c r="I136" s="380">
        <f t="shared" si="12"/>
        <v>-6.6477597688305981E-2</v>
      </c>
      <c r="J136" s="380">
        <f t="shared" si="13"/>
        <v>0</v>
      </c>
      <c r="K136" s="381">
        <f t="shared" si="14"/>
        <v>-6.6477597688305981E-2</v>
      </c>
      <c r="L136" s="382">
        <v>3481488</v>
      </c>
      <c r="M136" s="383">
        <f t="shared" si="15"/>
        <v>-231440.95862066501</v>
      </c>
      <c r="N136" s="219">
        <v>4332845.0949999997</v>
      </c>
      <c r="O136" s="384">
        <f t="shared" si="16"/>
        <v>4564286.0536206644</v>
      </c>
      <c r="P136" s="219">
        <f t="shared" si="17"/>
        <v>1311.015879882586</v>
      </c>
      <c r="R136" s="385">
        <f t="shared" si="25"/>
        <v>14007.043036772713</v>
      </c>
      <c r="S136" s="388">
        <f t="shared" si="27"/>
        <v>1.4708168121390308E-2</v>
      </c>
      <c r="T136" s="386">
        <v>90431.275825414283</v>
      </c>
      <c r="U136" s="388"/>
      <c r="V136" s="387">
        <v>37043</v>
      </c>
    </row>
    <row r="137" spans="1:22" s="371" customFormat="1" x14ac:dyDescent="0.25">
      <c r="A137" s="368">
        <f t="shared" si="26"/>
        <v>2001</v>
      </c>
      <c r="B137" s="377">
        <v>7</v>
      </c>
      <c r="C137" s="378">
        <f t="shared" si="28"/>
        <v>298.50611919012817</v>
      </c>
      <c r="D137" s="378">
        <f t="shared" si="28"/>
        <v>0</v>
      </c>
      <c r="E137" s="370"/>
      <c r="F137" s="379">
        <v>270.16606343596311</v>
      </c>
      <c r="G137" s="379">
        <v>0</v>
      </c>
      <c r="I137" s="380">
        <f t="shared" si="12"/>
        <v>-5.9368486031447731E-2</v>
      </c>
      <c r="J137" s="380">
        <f t="shared" si="13"/>
        <v>0</v>
      </c>
      <c r="K137" s="381">
        <f t="shared" si="14"/>
        <v>-5.9368486031447731E-2</v>
      </c>
      <c r="L137" s="382">
        <v>3486754</v>
      </c>
      <c r="M137" s="383">
        <f t="shared" si="15"/>
        <v>-207003.3061440945</v>
      </c>
      <c r="N137" s="219">
        <v>4674659.0639999993</v>
      </c>
      <c r="O137" s="384">
        <f t="shared" si="16"/>
        <v>4881662.3701440934</v>
      </c>
      <c r="P137" s="219">
        <f t="shared" si="17"/>
        <v>1400.0593016152254</v>
      </c>
      <c r="R137" s="385">
        <f t="shared" si="25"/>
        <v>13983.218114147445</v>
      </c>
      <c r="S137" s="388">
        <f t="shared" si="27"/>
        <v>6.6401086517431374E-3</v>
      </c>
      <c r="T137" s="386">
        <v>90484.527831576168</v>
      </c>
      <c r="U137" s="388"/>
      <c r="V137" s="387">
        <v>37073</v>
      </c>
    </row>
    <row r="138" spans="1:22" s="371" customFormat="1" x14ac:dyDescent="0.25">
      <c r="A138" s="368">
        <f t="shared" si="26"/>
        <v>2001</v>
      </c>
      <c r="B138" s="377">
        <v>8</v>
      </c>
      <c r="C138" s="378">
        <f t="shared" si="28"/>
        <v>326.47320018030592</v>
      </c>
      <c r="D138" s="378">
        <f t="shared" si="28"/>
        <v>0</v>
      </c>
      <c r="E138" s="370"/>
      <c r="F138" s="379">
        <v>302.77877851339224</v>
      </c>
      <c r="G138" s="379">
        <v>0</v>
      </c>
      <c r="I138" s="380">
        <f t="shared" si="12"/>
        <v>-4.9636526969381776E-2</v>
      </c>
      <c r="J138" s="380">
        <f t="shared" si="13"/>
        <v>0</v>
      </c>
      <c r="K138" s="381">
        <f t="shared" si="14"/>
        <v>-4.9636526969381776E-2</v>
      </c>
      <c r="L138" s="382">
        <v>3492135</v>
      </c>
      <c r="M138" s="383">
        <f t="shared" si="15"/>
        <v>-173337.45310822202</v>
      </c>
      <c r="N138" s="219">
        <v>4669356.6710000001</v>
      </c>
      <c r="O138" s="384">
        <f t="shared" si="16"/>
        <v>4842694.1241082223</v>
      </c>
      <c r="P138" s="219">
        <f t="shared" si="17"/>
        <v>1386.7431024597336</v>
      </c>
      <c r="R138" s="385">
        <f t="shared" si="25"/>
        <v>13889.665423033297</v>
      </c>
      <c r="S138" s="388">
        <f t="shared" si="27"/>
        <v>9.5761031119789841E-4</v>
      </c>
      <c r="T138" s="386">
        <v>90137.127566630166</v>
      </c>
      <c r="U138" s="388"/>
      <c r="V138" s="387">
        <v>37104</v>
      </c>
    </row>
    <row r="139" spans="1:22" s="371" customFormat="1" x14ac:dyDescent="0.25">
      <c r="A139" s="368">
        <f t="shared" si="26"/>
        <v>2001</v>
      </c>
      <c r="B139" s="377">
        <v>9</v>
      </c>
      <c r="C139" s="378">
        <f t="shared" si="28"/>
        <v>303.9711914609627</v>
      </c>
      <c r="D139" s="378">
        <f t="shared" si="28"/>
        <v>0</v>
      </c>
      <c r="E139" s="370"/>
      <c r="F139" s="379">
        <v>269.76650656499015</v>
      </c>
      <c r="G139" s="379">
        <v>0</v>
      </c>
      <c r="I139" s="380">
        <f t="shared" ref="I139:I201" si="29">+$B$3*(F139-C139)</f>
        <v>-7.1654070657859364E-2</v>
      </c>
      <c r="J139" s="380">
        <f t="shared" ref="J139:J201" si="30">+$B$4*(G139-D139)</f>
        <v>0</v>
      </c>
      <c r="K139" s="381">
        <f t="shared" ref="K139:K201" si="31">SUM(I139:J139)</f>
        <v>-7.1654070657859364E-2</v>
      </c>
      <c r="L139" s="382">
        <v>3495624</v>
      </c>
      <c r="M139" s="383">
        <f t="shared" ref="M139:M202" si="32">+L139*K139</f>
        <v>-250475.68908930899</v>
      </c>
      <c r="N139" s="219">
        <v>5033366.4029999999</v>
      </c>
      <c r="O139" s="384">
        <f t="shared" ref="O139:O202" si="33">+N139-M139</f>
        <v>5283842.0920893094</v>
      </c>
      <c r="P139" s="219">
        <f t="shared" ref="P139:P202" si="34">+O139/L139*1000</f>
        <v>1511.5590498547067</v>
      </c>
      <c r="R139" s="385">
        <f t="shared" si="25"/>
        <v>13941.208929323897</v>
      </c>
      <c r="S139" s="388">
        <f t="shared" si="27"/>
        <v>4.4740298308483251E-3</v>
      </c>
      <c r="T139" s="386">
        <v>90237.509950782609</v>
      </c>
      <c r="U139" s="388"/>
      <c r="V139" s="387">
        <v>37135</v>
      </c>
    </row>
    <row r="140" spans="1:22" s="371" customFormat="1" x14ac:dyDescent="0.25">
      <c r="A140" s="368">
        <f t="shared" si="26"/>
        <v>2001</v>
      </c>
      <c r="B140" s="377">
        <v>10</v>
      </c>
      <c r="C140" s="378">
        <f t="shared" si="28"/>
        <v>238.52377373576331</v>
      </c>
      <c r="D140" s="378">
        <f t="shared" si="28"/>
        <v>0</v>
      </c>
      <c r="E140" s="370"/>
      <c r="F140" s="379">
        <v>192.87691493610453</v>
      </c>
      <c r="G140" s="379">
        <v>0</v>
      </c>
      <c r="I140" s="380">
        <f t="shared" si="29"/>
        <v>-9.5623837953414406E-2</v>
      </c>
      <c r="J140" s="380">
        <f t="shared" si="30"/>
        <v>0</v>
      </c>
      <c r="K140" s="381">
        <f t="shared" si="31"/>
        <v>-9.5623837953414406E-2</v>
      </c>
      <c r="L140" s="382">
        <v>3500574</v>
      </c>
      <c r="M140" s="383">
        <f t="shared" si="32"/>
        <v>-334738.32091993571</v>
      </c>
      <c r="N140" s="219">
        <v>4152995.4590000003</v>
      </c>
      <c r="O140" s="384">
        <f t="shared" si="33"/>
        <v>4487733.7799199363</v>
      </c>
      <c r="P140" s="219">
        <f t="shared" si="34"/>
        <v>1281.9994035035215</v>
      </c>
      <c r="R140" s="385">
        <f t="shared" si="25"/>
        <v>13900.411592520208</v>
      </c>
      <c r="S140" s="388">
        <f t="shared" si="27"/>
        <v>-1.3814194746830655E-3</v>
      </c>
      <c r="T140" s="386">
        <v>90093.788244749128</v>
      </c>
      <c r="U140" s="388"/>
      <c r="V140" s="387">
        <v>37165</v>
      </c>
    </row>
    <row r="141" spans="1:22" s="371" customFormat="1" x14ac:dyDescent="0.25">
      <c r="A141" s="368">
        <f t="shared" si="26"/>
        <v>2001</v>
      </c>
      <c r="B141" s="377">
        <v>11</v>
      </c>
      <c r="C141" s="378">
        <f t="shared" si="28"/>
        <v>137.25192955352946</v>
      </c>
      <c r="D141" s="378">
        <f t="shared" si="28"/>
        <v>0</v>
      </c>
      <c r="E141" s="370"/>
      <c r="F141" s="379">
        <v>118.02066866607677</v>
      </c>
      <c r="G141" s="379">
        <v>0</v>
      </c>
      <c r="I141" s="380">
        <f t="shared" si="29"/>
        <v>-4.0286824178038708E-2</v>
      </c>
      <c r="J141" s="380">
        <f t="shared" si="30"/>
        <v>0</v>
      </c>
      <c r="K141" s="381">
        <f t="shared" si="31"/>
        <v>-4.0286824178038708E-2</v>
      </c>
      <c r="L141" s="382">
        <v>3507818</v>
      </c>
      <c r="M141" s="383">
        <f t="shared" si="32"/>
        <v>-141318.84701455937</v>
      </c>
      <c r="N141" s="219">
        <v>3506376.6150000002</v>
      </c>
      <c r="O141" s="384">
        <f t="shared" si="33"/>
        <v>3647695.4620145597</v>
      </c>
      <c r="P141" s="219">
        <f t="shared" si="34"/>
        <v>1039.8759177399056</v>
      </c>
      <c r="R141" s="385">
        <f t="shared" si="25"/>
        <v>13902.270530209829</v>
      </c>
      <c r="S141" s="388">
        <f t="shared" si="27"/>
        <v>-3.3238611669911267E-3</v>
      </c>
      <c r="T141" s="386">
        <v>90143.575680878421</v>
      </c>
      <c r="U141" s="388"/>
      <c r="V141" s="387">
        <v>37196</v>
      </c>
    </row>
    <row r="142" spans="1:22" s="371" customFormat="1" x14ac:dyDescent="0.25">
      <c r="A142" s="368">
        <f t="shared" si="26"/>
        <v>2001</v>
      </c>
      <c r="B142" s="377">
        <v>12</v>
      </c>
      <c r="C142" s="378">
        <f t="shared" si="28"/>
        <v>59.058459028179144</v>
      </c>
      <c r="D142" s="378">
        <f t="shared" si="28"/>
        <v>32.705244688642438</v>
      </c>
      <c r="E142" s="370"/>
      <c r="F142" s="379">
        <v>62.349076923162379</v>
      </c>
      <c r="G142" s="379">
        <v>15.106255945570812</v>
      </c>
      <c r="I142" s="380">
        <f t="shared" si="29"/>
        <v>6.8933880803827537E-3</v>
      </c>
      <c r="J142" s="380">
        <f t="shared" si="30"/>
        <v>-3.2589729519049891E-2</v>
      </c>
      <c r="K142" s="381">
        <f t="shared" si="31"/>
        <v>-2.5696341438667138E-2</v>
      </c>
      <c r="L142" s="382">
        <v>3521146</v>
      </c>
      <c r="M142" s="383">
        <f t="shared" si="32"/>
        <v>-90480.569871397034</v>
      </c>
      <c r="N142" s="219">
        <v>3468966.4560000002</v>
      </c>
      <c r="O142" s="384">
        <f t="shared" si="33"/>
        <v>3559447.0258713975</v>
      </c>
      <c r="P142" s="219">
        <f t="shared" si="34"/>
        <v>1010.8774319131888</v>
      </c>
      <c r="R142" s="385">
        <f t="shared" si="25"/>
        <v>13930.821696274486</v>
      </c>
      <c r="S142" s="388">
        <f t="shared" si="27"/>
        <v>-3.5094913983955145E-3</v>
      </c>
      <c r="T142" s="386">
        <v>90309.628131325662</v>
      </c>
      <c r="U142" s="388">
        <f t="shared" si="27"/>
        <v>1.6947067062542676E-3</v>
      </c>
      <c r="V142" s="387">
        <v>37226</v>
      </c>
    </row>
    <row r="143" spans="1:22" s="371" customFormat="1" x14ac:dyDescent="0.25">
      <c r="A143" s="368">
        <f>A131+1</f>
        <v>2002</v>
      </c>
      <c r="B143" s="377">
        <v>1</v>
      </c>
      <c r="C143" s="378">
        <f t="shared" si="28"/>
        <v>34.661127124401681</v>
      </c>
      <c r="D143" s="378">
        <f t="shared" si="28"/>
        <v>84.711434828629194</v>
      </c>
      <c r="E143" s="370"/>
      <c r="F143" s="379">
        <v>48.752776233263774</v>
      </c>
      <c r="G143" s="379">
        <v>61.668589041959564</v>
      </c>
      <c r="I143" s="380">
        <f t="shared" si="29"/>
        <v>2.9520050367458753E-2</v>
      </c>
      <c r="J143" s="380">
        <f t="shared" si="30"/>
        <v>-4.2670639915738329E-2</v>
      </c>
      <c r="K143" s="381">
        <f t="shared" si="31"/>
        <v>-1.3150589548279575E-2</v>
      </c>
      <c r="L143" s="382">
        <v>3530913</v>
      </c>
      <c r="M143" s="383">
        <f t="shared" si="32"/>
        <v>-46433.587593684482</v>
      </c>
      <c r="N143" s="219">
        <v>4001236.031</v>
      </c>
      <c r="O143" s="384">
        <f t="shared" si="33"/>
        <v>4047669.6185936844</v>
      </c>
      <c r="P143" s="219">
        <f t="shared" si="34"/>
        <v>1146.3521243921004</v>
      </c>
      <c r="R143" s="385">
        <f t="shared" si="25"/>
        <v>13960.647755430982</v>
      </c>
      <c r="S143" s="388">
        <f t="shared" si="27"/>
        <v>-8.0202383951377687E-3</v>
      </c>
      <c r="T143" s="386">
        <v>90529.678088937741</v>
      </c>
      <c r="U143" s="388">
        <f t="shared" si="27"/>
        <v>2.6926289672910553E-3</v>
      </c>
      <c r="V143" s="387">
        <v>37257</v>
      </c>
    </row>
    <row r="144" spans="1:22" s="371" customFormat="1" x14ac:dyDescent="0.25">
      <c r="A144" s="368">
        <f t="shared" si="26"/>
        <v>2002</v>
      </c>
      <c r="B144" s="377">
        <v>2</v>
      </c>
      <c r="C144" s="378">
        <f t="shared" si="28"/>
        <v>30.798265729077841</v>
      </c>
      <c r="D144" s="378">
        <f t="shared" si="28"/>
        <v>80.980530904111944</v>
      </c>
      <c r="E144" s="370"/>
      <c r="F144" s="379">
        <v>29.085507859050558</v>
      </c>
      <c r="G144" s="379">
        <v>68.860690618796013</v>
      </c>
      <c r="I144" s="380">
        <f t="shared" si="29"/>
        <v>-3.5879901777194864E-3</v>
      </c>
      <c r="J144" s="380">
        <f t="shared" si="30"/>
        <v>-2.2443466637708225E-2</v>
      </c>
      <c r="K144" s="381">
        <f t="shared" si="31"/>
        <v>-2.6031456815427713E-2</v>
      </c>
      <c r="L144" s="382">
        <v>3544032</v>
      </c>
      <c r="M144" s="383">
        <f t="shared" si="32"/>
        <v>-92256.315960493914</v>
      </c>
      <c r="N144" s="219">
        <v>3382772.872</v>
      </c>
      <c r="O144" s="384">
        <f t="shared" si="33"/>
        <v>3475029.1879604938</v>
      </c>
      <c r="P144" s="219">
        <f t="shared" si="34"/>
        <v>980.5298563784113</v>
      </c>
      <c r="R144" s="385">
        <f t="shared" si="25"/>
        <v>14004.930070630257</v>
      </c>
      <c r="S144" s="388">
        <f t="shared" si="27"/>
        <v>2.0676854674883671E-4</v>
      </c>
      <c r="T144" s="386">
        <v>90980.77512552675</v>
      </c>
      <c r="U144" s="388">
        <f t="shared" si="27"/>
        <v>7.0087043278950212E-3</v>
      </c>
      <c r="V144" s="387">
        <v>37288</v>
      </c>
    </row>
    <row r="145" spans="1:22" s="371" customFormat="1" x14ac:dyDescent="0.25">
      <c r="A145" s="368">
        <f t="shared" si="26"/>
        <v>2002</v>
      </c>
      <c r="B145" s="377">
        <v>3</v>
      </c>
      <c r="C145" s="378">
        <f t="shared" si="28"/>
        <v>50.906388729186801</v>
      </c>
      <c r="D145" s="378">
        <f t="shared" si="28"/>
        <v>43.541291222508221</v>
      </c>
      <c r="E145" s="370"/>
      <c r="F145" s="379">
        <v>55.950789881252341</v>
      </c>
      <c r="G145" s="379">
        <v>28.592008587840834</v>
      </c>
      <c r="I145" s="380">
        <f t="shared" si="29"/>
        <v>1.0567320753750043E-2</v>
      </c>
      <c r="J145" s="380">
        <f t="shared" si="30"/>
        <v>-2.7683015466410704E-2</v>
      </c>
      <c r="K145" s="381">
        <f t="shared" si="31"/>
        <v>-1.711569471266066E-2</v>
      </c>
      <c r="L145" s="382">
        <v>3554186</v>
      </c>
      <c r="M145" s="383">
        <f t="shared" si="32"/>
        <v>-60832.362528012542</v>
      </c>
      <c r="N145" s="219">
        <v>3238839.9299999997</v>
      </c>
      <c r="O145" s="384">
        <f t="shared" si="33"/>
        <v>3299672.2925280123</v>
      </c>
      <c r="P145" s="219">
        <f t="shared" si="34"/>
        <v>928.39043666482632</v>
      </c>
      <c r="R145" s="385">
        <f t="shared" si="25"/>
        <v>13984.449761734815</v>
      </c>
      <c r="S145" s="388">
        <f t="shared" si="27"/>
        <v>-3.64018501669372E-3</v>
      </c>
      <c r="T145" s="386">
        <v>90762.962395409355</v>
      </c>
      <c r="U145" s="388">
        <f t="shared" si="27"/>
        <v>4.4271052539770483E-3</v>
      </c>
      <c r="V145" s="387">
        <v>37316</v>
      </c>
    </row>
    <row r="146" spans="1:22" s="371" customFormat="1" x14ac:dyDescent="0.25">
      <c r="A146" s="368">
        <f t="shared" si="26"/>
        <v>2002</v>
      </c>
      <c r="B146" s="377">
        <v>4</v>
      </c>
      <c r="C146" s="378">
        <f t="shared" si="28"/>
        <v>92.25873715316439</v>
      </c>
      <c r="D146" s="378">
        <f t="shared" si="28"/>
        <v>14.56695045838303</v>
      </c>
      <c r="E146" s="370"/>
      <c r="F146" s="379">
        <v>119.6292597041834</v>
      </c>
      <c r="G146" s="379">
        <v>6.2936510654335649</v>
      </c>
      <c r="I146" s="380">
        <f t="shared" si="29"/>
        <v>5.7337448445378685E-2</v>
      </c>
      <c r="J146" s="380">
        <f t="shared" si="30"/>
        <v>-1.5320459225390924E-2</v>
      </c>
      <c r="K146" s="381">
        <f t="shared" si="31"/>
        <v>4.2016989219987762E-2</v>
      </c>
      <c r="L146" s="382">
        <v>3560727</v>
      </c>
      <c r="M146" s="383">
        <f t="shared" si="32"/>
        <v>149611.02797431935</v>
      </c>
      <c r="N146" s="219">
        <v>3673551.2570000002</v>
      </c>
      <c r="O146" s="384">
        <f t="shared" si="33"/>
        <v>3523940.229025681</v>
      </c>
      <c r="P146" s="219">
        <f t="shared" si="34"/>
        <v>989.66874714789458</v>
      </c>
      <c r="R146" s="385">
        <f t="shared" si="25"/>
        <v>14016.209412738704</v>
      </c>
      <c r="S146" s="388">
        <f t="shared" si="27"/>
        <v>-8.9163812719494917E-4</v>
      </c>
      <c r="T146" s="386">
        <v>90957.778090141859</v>
      </c>
      <c r="U146" s="388">
        <f t="shared" si="27"/>
        <v>7.2663368853838062E-3</v>
      </c>
      <c r="V146" s="387">
        <v>37347</v>
      </c>
    </row>
    <row r="147" spans="1:22" s="371" customFormat="1" x14ac:dyDescent="0.25">
      <c r="A147" s="368">
        <f t="shared" si="26"/>
        <v>2002</v>
      </c>
      <c r="B147" s="377">
        <v>5</v>
      </c>
      <c r="C147" s="378">
        <f t="shared" si="28"/>
        <v>161.65050003731275</v>
      </c>
      <c r="D147" s="378">
        <f t="shared" si="28"/>
        <v>0</v>
      </c>
      <c r="E147" s="370"/>
      <c r="F147" s="379">
        <v>185.42457915717131</v>
      </c>
      <c r="G147" s="379">
        <v>0</v>
      </c>
      <c r="I147" s="380">
        <f t="shared" si="29"/>
        <v>4.9803398284790648E-2</v>
      </c>
      <c r="J147" s="380">
        <f t="shared" si="30"/>
        <v>0</v>
      </c>
      <c r="K147" s="381">
        <f t="shared" si="31"/>
        <v>4.9803398284790648E-2</v>
      </c>
      <c r="L147" s="382">
        <v>3557221</v>
      </c>
      <c r="M147" s="383">
        <f t="shared" si="32"/>
        <v>177161.69425002128</v>
      </c>
      <c r="N147" s="219">
        <v>4333351.2039999999</v>
      </c>
      <c r="O147" s="384">
        <f t="shared" si="33"/>
        <v>4156189.5097499788</v>
      </c>
      <c r="P147" s="219">
        <f t="shared" si="34"/>
        <v>1168.3810226437938</v>
      </c>
      <c r="R147" s="385">
        <f t="shared" si="25"/>
        <v>14155.452274195894</v>
      </c>
      <c r="S147" s="388">
        <f t="shared" si="27"/>
        <v>9.3045788212970937E-3</v>
      </c>
      <c r="T147" s="386">
        <v>91296.045312801187</v>
      </c>
      <c r="U147" s="388">
        <f t="shared" si="27"/>
        <v>9.5521640479194758E-3</v>
      </c>
      <c r="V147" s="387">
        <v>37377</v>
      </c>
    </row>
    <row r="148" spans="1:22" s="371" customFormat="1" x14ac:dyDescent="0.25">
      <c r="A148" s="368">
        <f t="shared" si="26"/>
        <v>2002</v>
      </c>
      <c r="B148" s="377">
        <v>6</v>
      </c>
      <c r="C148" s="378">
        <f t="shared" si="28"/>
        <v>239.83482026903096</v>
      </c>
      <c r="D148" s="378">
        <f t="shared" si="28"/>
        <v>0</v>
      </c>
      <c r="E148" s="370"/>
      <c r="F148" s="379">
        <v>223.13284894708744</v>
      </c>
      <c r="G148" s="379">
        <v>0</v>
      </c>
      <c r="I148" s="380">
        <f t="shared" si="29"/>
        <v>-3.4988313351455413E-2</v>
      </c>
      <c r="J148" s="380">
        <f t="shared" si="30"/>
        <v>0</v>
      </c>
      <c r="K148" s="381">
        <f t="shared" si="31"/>
        <v>-3.4988313351455413E-2</v>
      </c>
      <c r="L148" s="382">
        <v>3557800</v>
      </c>
      <c r="M148" s="383">
        <f t="shared" si="32"/>
        <v>-124481.42124180807</v>
      </c>
      <c r="N148" s="219">
        <v>4602477.1639999999</v>
      </c>
      <c r="O148" s="384">
        <f t="shared" si="33"/>
        <v>4726958.5852418076</v>
      </c>
      <c r="P148" s="219">
        <f t="shared" si="34"/>
        <v>1328.6184117268558</v>
      </c>
      <c r="R148" s="385">
        <f t="shared" si="25"/>
        <v>14173.054806040163</v>
      </c>
      <c r="S148" s="388">
        <f t="shared" si="27"/>
        <v>1.1852021074799213E-2</v>
      </c>
      <c r="T148" s="386">
        <v>91511.278018177123</v>
      </c>
      <c r="U148" s="388">
        <f t="shared" si="27"/>
        <v>1.1942795044137977E-2</v>
      </c>
      <c r="V148" s="387">
        <v>37408</v>
      </c>
    </row>
    <row r="149" spans="1:22" s="371" customFormat="1" x14ac:dyDescent="0.25">
      <c r="A149" s="368">
        <f t="shared" si="26"/>
        <v>2002</v>
      </c>
      <c r="B149" s="377">
        <v>7</v>
      </c>
      <c r="C149" s="378">
        <f t="shared" si="28"/>
        <v>298.50611919012817</v>
      </c>
      <c r="D149" s="378">
        <f t="shared" si="28"/>
        <v>0</v>
      </c>
      <c r="E149" s="370"/>
      <c r="F149" s="379">
        <v>260.93805975676037</v>
      </c>
      <c r="G149" s="379">
        <v>0</v>
      </c>
      <c r="I149" s="380">
        <f t="shared" si="29"/>
        <v>-7.8699873812728999E-2</v>
      </c>
      <c r="J149" s="380">
        <f t="shared" si="30"/>
        <v>0</v>
      </c>
      <c r="K149" s="381">
        <f t="shared" si="31"/>
        <v>-7.8699873812728999E-2</v>
      </c>
      <c r="L149" s="382">
        <v>3562956</v>
      </c>
      <c r="M149" s="383">
        <f t="shared" si="32"/>
        <v>-280404.18760030565</v>
      </c>
      <c r="N149" s="219">
        <v>4524709.4630000005</v>
      </c>
      <c r="O149" s="384">
        <f t="shared" si="33"/>
        <v>4805113.6506003058</v>
      </c>
      <c r="P149" s="219">
        <f t="shared" si="34"/>
        <v>1348.6312069529642</v>
      </c>
      <c r="R149" s="385">
        <f t="shared" si="25"/>
        <v>14121.626711377905</v>
      </c>
      <c r="S149" s="388">
        <f t="shared" si="27"/>
        <v>9.8981933987303261E-3</v>
      </c>
      <c r="T149" s="386">
        <v>91336.610306193004</v>
      </c>
      <c r="U149" s="388">
        <f t="shared" si="27"/>
        <v>9.4168859034426955E-3</v>
      </c>
      <c r="V149" s="387">
        <v>37438</v>
      </c>
    </row>
    <row r="150" spans="1:22" s="371" customFormat="1" x14ac:dyDescent="0.25">
      <c r="A150" s="368">
        <f t="shared" si="26"/>
        <v>2002</v>
      </c>
      <c r="B150" s="377">
        <v>8</v>
      </c>
      <c r="C150" s="378">
        <f t="shared" si="28"/>
        <v>326.47320018030592</v>
      </c>
      <c r="D150" s="378">
        <f t="shared" si="28"/>
        <v>0</v>
      </c>
      <c r="E150" s="370"/>
      <c r="F150" s="379">
        <v>306.11316411371774</v>
      </c>
      <c r="G150" s="379">
        <v>0</v>
      </c>
      <c r="I150" s="380">
        <f t="shared" si="29"/>
        <v>-4.265145161689974E-2</v>
      </c>
      <c r="J150" s="380">
        <f t="shared" si="30"/>
        <v>0</v>
      </c>
      <c r="K150" s="381">
        <f t="shared" si="31"/>
        <v>-4.265145161689974E-2</v>
      </c>
      <c r="L150" s="382">
        <v>3569998</v>
      </c>
      <c r="M150" s="383">
        <f t="shared" si="32"/>
        <v>-152265.59696942885</v>
      </c>
      <c r="N150" s="219">
        <v>5131896.4129999997</v>
      </c>
      <c r="O150" s="384">
        <f t="shared" si="33"/>
        <v>5284162.0099694282</v>
      </c>
      <c r="P150" s="219">
        <f t="shared" si="34"/>
        <v>1480.1582549820555</v>
      </c>
      <c r="R150" s="385">
        <f t="shared" si="25"/>
        <v>14215.041863900229</v>
      </c>
      <c r="S150" s="388">
        <f t="shared" si="27"/>
        <v>2.3425793995538458E-2</v>
      </c>
      <c r="T150" s="386">
        <v>91584.227296247642</v>
      </c>
      <c r="U150" s="388">
        <f t="shared" si="27"/>
        <v>1.6054424726900329E-2</v>
      </c>
      <c r="V150" s="387">
        <v>37469</v>
      </c>
    </row>
    <row r="151" spans="1:22" s="371" customFormat="1" x14ac:dyDescent="0.25">
      <c r="A151" s="368">
        <f t="shared" si="26"/>
        <v>2002</v>
      </c>
      <c r="B151" s="377">
        <v>9</v>
      </c>
      <c r="C151" s="378">
        <f t="shared" si="28"/>
        <v>303.9711914609627</v>
      </c>
      <c r="D151" s="378">
        <f t="shared" si="28"/>
        <v>0</v>
      </c>
      <c r="E151" s="370"/>
      <c r="F151" s="379">
        <v>309.53540626205643</v>
      </c>
      <c r="G151" s="379">
        <v>0</v>
      </c>
      <c r="I151" s="380">
        <f t="shared" si="29"/>
        <v>1.1656258250167998E-2</v>
      </c>
      <c r="J151" s="380">
        <f t="shared" si="30"/>
        <v>0</v>
      </c>
      <c r="K151" s="381">
        <f t="shared" si="31"/>
        <v>1.1656258250167998E-2</v>
      </c>
      <c r="L151" s="382">
        <v>3574767</v>
      </c>
      <c r="M151" s="383">
        <f t="shared" si="32"/>
        <v>41668.407336178308</v>
      </c>
      <c r="N151" s="219">
        <v>5147817.2088000001</v>
      </c>
      <c r="O151" s="384">
        <f t="shared" si="33"/>
        <v>5106148.8014638219</v>
      </c>
      <c r="P151" s="219">
        <f t="shared" si="34"/>
        <v>1428.3864658770269</v>
      </c>
      <c r="R151" s="385">
        <f t="shared" si="25"/>
        <v>14131.869279922546</v>
      </c>
      <c r="S151" s="388">
        <f t="shared" si="27"/>
        <v>1.3676027062302643E-2</v>
      </c>
      <c r="T151" s="386">
        <v>91415.897231406241</v>
      </c>
      <c r="U151" s="388">
        <f t="shared" si="27"/>
        <v>1.305873002553315E-2</v>
      </c>
      <c r="V151" s="387">
        <v>37500</v>
      </c>
    </row>
    <row r="152" spans="1:22" s="371" customFormat="1" x14ac:dyDescent="0.25">
      <c r="A152" s="368">
        <f t="shared" si="26"/>
        <v>2002</v>
      </c>
      <c r="B152" s="377">
        <v>10</v>
      </c>
      <c r="C152" s="378">
        <f t="shared" ref="C152:D167" si="35">C140</f>
        <v>238.52377373576331</v>
      </c>
      <c r="D152" s="378">
        <f t="shared" si="35"/>
        <v>0</v>
      </c>
      <c r="E152" s="370"/>
      <c r="F152" s="379">
        <v>275.75154917124451</v>
      </c>
      <c r="G152" s="379">
        <v>0</v>
      </c>
      <c r="I152" s="380">
        <f t="shared" si="29"/>
        <v>7.7987026034640639E-2</v>
      </c>
      <c r="J152" s="380">
        <f t="shared" si="30"/>
        <v>0</v>
      </c>
      <c r="K152" s="381">
        <f t="shared" si="31"/>
        <v>7.7987026034640639E-2</v>
      </c>
      <c r="L152" s="382">
        <v>3582615</v>
      </c>
      <c r="M152" s="383">
        <f t="shared" si="32"/>
        <v>279397.48927709408</v>
      </c>
      <c r="N152" s="219">
        <v>4989743.9879999999</v>
      </c>
      <c r="O152" s="384">
        <f t="shared" si="33"/>
        <v>4710346.4987229062</v>
      </c>
      <c r="P152" s="219">
        <f t="shared" si="34"/>
        <v>1314.7788692680922</v>
      </c>
      <c r="R152" s="385">
        <f t="shared" si="25"/>
        <v>14164.648745687116</v>
      </c>
      <c r="S152" s="388">
        <f t="shared" si="27"/>
        <v>1.9009304250321213E-2</v>
      </c>
      <c r="T152" s="386">
        <v>91594.619878365702</v>
      </c>
      <c r="U152" s="388">
        <f t="shared" si="27"/>
        <v>1.6658547307827787E-2</v>
      </c>
      <c r="V152" s="387">
        <v>37530</v>
      </c>
    </row>
    <row r="153" spans="1:22" s="371" customFormat="1" x14ac:dyDescent="0.25">
      <c r="A153" s="368">
        <f t="shared" si="26"/>
        <v>2002</v>
      </c>
      <c r="B153" s="377">
        <v>11</v>
      </c>
      <c r="C153" s="378">
        <f t="shared" si="35"/>
        <v>137.25192955352946</v>
      </c>
      <c r="D153" s="378">
        <f t="shared" si="35"/>
        <v>0</v>
      </c>
      <c r="E153" s="370"/>
      <c r="F153" s="379">
        <v>161.63919114988653</v>
      </c>
      <c r="G153" s="379">
        <v>0</v>
      </c>
      <c r="I153" s="380">
        <f t="shared" si="29"/>
        <v>5.1087930524476875E-2</v>
      </c>
      <c r="J153" s="380">
        <f t="shared" si="30"/>
        <v>0</v>
      </c>
      <c r="K153" s="381">
        <f t="shared" si="31"/>
        <v>5.1087930524476875E-2</v>
      </c>
      <c r="L153" s="382">
        <v>3593622</v>
      </c>
      <c r="M153" s="383">
        <f t="shared" si="32"/>
        <v>183590.71106723163</v>
      </c>
      <c r="N153" s="219">
        <v>4275123.0460000001</v>
      </c>
      <c r="O153" s="384">
        <f t="shared" si="33"/>
        <v>4091532.3349327683</v>
      </c>
      <c r="P153" s="219">
        <f t="shared" si="34"/>
        <v>1138.5538976922915</v>
      </c>
      <c r="R153" s="385">
        <f t="shared" si="25"/>
        <v>14263.326725639501</v>
      </c>
      <c r="S153" s="388">
        <f t="shared" si="27"/>
        <v>2.5971023556554451E-2</v>
      </c>
      <c r="T153" s="386">
        <v>91853.515936910451</v>
      </c>
      <c r="U153" s="388">
        <f t="shared" si="27"/>
        <v>1.8969075090669474E-2</v>
      </c>
      <c r="V153" s="387">
        <v>37561</v>
      </c>
    </row>
    <row r="154" spans="1:22" s="371" customFormat="1" x14ac:dyDescent="0.25">
      <c r="A154" s="368">
        <f t="shared" si="26"/>
        <v>2002</v>
      </c>
      <c r="B154" s="377">
        <v>12</v>
      </c>
      <c r="C154" s="378">
        <f t="shared" si="35"/>
        <v>59.058459028179144</v>
      </c>
      <c r="D154" s="378">
        <f t="shared" si="35"/>
        <v>32.705244688642438</v>
      </c>
      <c r="E154" s="370"/>
      <c r="F154" s="379">
        <v>54.845969578795234</v>
      </c>
      <c r="G154" s="379">
        <v>37.41121369482866</v>
      </c>
      <c r="I154" s="380">
        <f t="shared" si="29"/>
        <v>-8.8245811230140084E-3</v>
      </c>
      <c r="J154" s="380">
        <f t="shared" si="30"/>
        <v>8.7144925924802514E-3</v>
      </c>
      <c r="K154" s="381">
        <f t="shared" si="31"/>
        <v>-1.1008853053375706E-4</v>
      </c>
      <c r="L154" s="382">
        <v>3605161</v>
      </c>
      <c r="M154" s="383">
        <f t="shared" si="32"/>
        <v>-396.88687682761014</v>
      </c>
      <c r="N154" s="219">
        <v>3563407.7090000003</v>
      </c>
      <c r="O154" s="384">
        <f t="shared" si="33"/>
        <v>3563804.5958768278</v>
      </c>
      <c r="P154" s="219">
        <f t="shared" si="34"/>
        <v>988.52855555600092</v>
      </c>
      <c r="R154" s="385">
        <f t="shared" si="25"/>
        <v>14240.977849282312</v>
      </c>
      <c r="S154" s="388">
        <f t="shared" si="27"/>
        <v>2.2264024317443454E-2</v>
      </c>
      <c r="T154" s="386">
        <v>91697.325630113701</v>
      </c>
      <c r="U154" s="388">
        <f t="shared" si="27"/>
        <v>1.536599726410226E-2</v>
      </c>
      <c r="V154" s="387">
        <v>37591</v>
      </c>
    </row>
    <row r="155" spans="1:22" s="371" customFormat="1" x14ac:dyDescent="0.25">
      <c r="A155" s="368">
        <f>A143+1</f>
        <v>2003</v>
      </c>
      <c r="B155" s="377">
        <v>1</v>
      </c>
      <c r="C155" s="378">
        <f t="shared" si="35"/>
        <v>34.661127124401681</v>
      </c>
      <c r="D155" s="378">
        <f t="shared" si="35"/>
        <v>84.711434828629194</v>
      </c>
      <c r="E155" s="370"/>
      <c r="F155" s="379">
        <v>18.549420345011768</v>
      </c>
      <c r="G155" s="379">
        <v>145.14336669467551</v>
      </c>
      <c r="I155" s="380">
        <f t="shared" si="29"/>
        <v>-3.3751791004660012E-2</v>
      </c>
      <c r="J155" s="380">
        <f t="shared" si="30"/>
        <v>0.11190758415613164</v>
      </c>
      <c r="K155" s="381">
        <f t="shared" si="31"/>
        <v>7.8155793151471628E-2</v>
      </c>
      <c r="L155" s="382">
        <v>3613511</v>
      </c>
      <c r="M155" s="383">
        <f t="shared" si="32"/>
        <v>282416.81826656737</v>
      </c>
      <c r="N155" s="219">
        <v>4131540.1130000004</v>
      </c>
      <c r="O155" s="384">
        <f t="shared" si="33"/>
        <v>3849123.2947334331</v>
      </c>
      <c r="P155" s="219">
        <f t="shared" si="34"/>
        <v>1065.2031486090489</v>
      </c>
      <c r="R155" s="385">
        <f t="shared" si="25"/>
        <v>14159.82887349926</v>
      </c>
      <c r="S155" s="388">
        <f t="shared" si="27"/>
        <v>1.4267326384679535E-2</v>
      </c>
      <c r="T155" s="386">
        <v>91601.965838370263</v>
      </c>
      <c r="U155" s="388">
        <f t="shared" si="27"/>
        <v>1.1844599164255065E-2</v>
      </c>
      <c r="V155" s="387">
        <v>37622</v>
      </c>
    </row>
    <row r="156" spans="1:22" s="371" customFormat="1" x14ac:dyDescent="0.25">
      <c r="A156" s="368">
        <f t="shared" si="26"/>
        <v>2003</v>
      </c>
      <c r="B156" s="377">
        <v>2</v>
      </c>
      <c r="C156" s="378">
        <f t="shared" si="35"/>
        <v>30.798265729077841</v>
      </c>
      <c r="D156" s="378">
        <f t="shared" si="35"/>
        <v>80.980530904111944</v>
      </c>
      <c r="E156" s="370"/>
      <c r="F156" s="379">
        <v>23.977916669620981</v>
      </c>
      <c r="G156" s="379">
        <v>121.19133093418836</v>
      </c>
      <c r="I156" s="380">
        <f t="shared" si="29"/>
        <v>-1.4287685295271624E-2</v>
      </c>
      <c r="J156" s="380">
        <f t="shared" si="30"/>
        <v>7.4462181654653042E-2</v>
      </c>
      <c r="K156" s="381">
        <f t="shared" si="31"/>
        <v>6.0174496359381421E-2</v>
      </c>
      <c r="L156" s="382">
        <v>3626512</v>
      </c>
      <c r="M156" s="383">
        <f t="shared" si="32"/>
        <v>218223.53314125305</v>
      </c>
      <c r="N156" s="219">
        <v>4044162.3440000005</v>
      </c>
      <c r="O156" s="384">
        <f t="shared" si="33"/>
        <v>3825938.8108587475</v>
      </c>
      <c r="P156" s="219">
        <f t="shared" si="34"/>
        <v>1054.9913555666567</v>
      </c>
      <c r="R156" s="385">
        <f t="shared" si="25"/>
        <v>14234.290372687507</v>
      </c>
      <c r="S156" s="388">
        <f t="shared" si="27"/>
        <v>1.6377111552898116E-2</v>
      </c>
      <c r="T156" s="386">
        <v>91440.310906985571</v>
      </c>
      <c r="U156" s="388">
        <f t="shared" si="27"/>
        <v>5.0509108196186148E-3</v>
      </c>
      <c r="V156" s="387">
        <v>37653</v>
      </c>
    </row>
    <row r="157" spans="1:22" s="371" customFormat="1" x14ac:dyDescent="0.25">
      <c r="A157" s="368">
        <f t="shared" si="26"/>
        <v>2003</v>
      </c>
      <c r="B157" s="377">
        <v>3</v>
      </c>
      <c r="C157" s="378">
        <f t="shared" si="35"/>
        <v>50.906388729186801</v>
      </c>
      <c r="D157" s="378">
        <f t="shared" si="35"/>
        <v>43.541291222508221</v>
      </c>
      <c r="E157" s="370"/>
      <c r="F157" s="379">
        <v>83.126720108155723</v>
      </c>
      <c r="G157" s="379">
        <v>18.189357078121443</v>
      </c>
      <c r="I157" s="380">
        <f t="shared" si="29"/>
        <v>6.749712527011538E-2</v>
      </c>
      <c r="J157" s="380">
        <f t="shared" si="30"/>
        <v>-4.6946599524111531E-2</v>
      </c>
      <c r="K157" s="381">
        <f t="shared" si="31"/>
        <v>2.0550525746003849E-2</v>
      </c>
      <c r="L157" s="382">
        <v>3637857</v>
      </c>
      <c r="M157" s="383">
        <f t="shared" si="32"/>
        <v>74759.873938780322</v>
      </c>
      <c r="N157" s="219">
        <v>3842431.335</v>
      </c>
      <c r="O157" s="384">
        <f t="shared" si="33"/>
        <v>3767671.4610612197</v>
      </c>
      <c r="P157" s="219">
        <f t="shared" si="34"/>
        <v>1035.6843221328436</v>
      </c>
      <c r="R157" s="385">
        <f t="shared" si="25"/>
        <v>14341.584258155524</v>
      </c>
      <c r="S157" s="388">
        <f t="shared" si="27"/>
        <v>2.5537972712943224E-2</v>
      </c>
      <c r="T157" s="386">
        <v>91994.578221012605</v>
      </c>
      <c r="U157" s="388">
        <f t="shared" si="27"/>
        <v>1.356958601943492E-2</v>
      </c>
      <c r="V157" s="387">
        <v>37681</v>
      </c>
    </row>
    <row r="158" spans="1:22" s="371" customFormat="1" x14ac:dyDescent="0.25">
      <c r="A158" s="368">
        <f t="shared" si="26"/>
        <v>2003</v>
      </c>
      <c r="B158" s="377">
        <v>4</v>
      </c>
      <c r="C158" s="378">
        <f t="shared" si="35"/>
        <v>92.25873715316439</v>
      </c>
      <c r="D158" s="378">
        <f t="shared" si="35"/>
        <v>14.56695045838303</v>
      </c>
      <c r="E158" s="370"/>
      <c r="F158" s="379">
        <v>112.86720505892522</v>
      </c>
      <c r="G158" s="379">
        <v>4.7301791437799388</v>
      </c>
      <c r="I158" s="380">
        <f t="shared" si="29"/>
        <v>4.317188186240202E-2</v>
      </c>
      <c r="J158" s="380">
        <f t="shared" si="30"/>
        <v>-1.8215689615113179E-2</v>
      </c>
      <c r="K158" s="381">
        <f t="shared" si="31"/>
        <v>2.4956192247288841E-2</v>
      </c>
      <c r="L158" s="382">
        <v>3645127</v>
      </c>
      <c r="M158" s="383">
        <f t="shared" si="32"/>
        <v>90968.490177783227</v>
      </c>
      <c r="N158" s="219">
        <v>3812379.1839999994</v>
      </c>
      <c r="O158" s="384">
        <f t="shared" si="33"/>
        <v>3721410.6938222162</v>
      </c>
      <c r="P158" s="219">
        <f t="shared" si="34"/>
        <v>1020.9275818983033</v>
      </c>
      <c r="R158" s="385">
        <f t="shared" si="25"/>
        <v>14372.843092905932</v>
      </c>
      <c r="S158" s="388">
        <f t="shared" si="27"/>
        <v>2.5444374414319126E-2</v>
      </c>
      <c r="T158" s="386">
        <v>92155.283352541941</v>
      </c>
      <c r="U158" s="388">
        <f t="shared" si="27"/>
        <v>1.3165506980758801E-2</v>
      </c>
      <c r="V158" s="387">
        <v>37712</v>
      </c>
    </row>
    <row r="159" spans="1:22" s="371" customFormat="1" x14ac:dyDescent="0.25">
      <c r="A159" s="368">
        <f t="shared" si="26"/>
        <v>2003</v>
      </c>
      <c r="B159" s="377">
        <v>5</v>
      </c>
      <c r="C159" s="378">
        <f t="shared" si="35"/>
        <v>161.65050003731275</v>
      </c>
      <c r="D159" s="378">
        <f t="shared" si="35"/>
        <v>0</v>
      </c>
      <c r="E159" s="370"/>
      <c r="F159" s="379">
        <v>172.65754282119264</v>
      </c>
      <c r="G159" s="379">
        <v>0</v>
      </c>
      <c r="I159" s="380">
        <f t="shared" si="29"/>
        <v>2.3058227952366724E-2</v>
      </c>
      <c r="J159" s="380">
        <f t="shared" si="30"/>
        <v>0</v>
      </c>
      <c r="K159" s="381">
        <f t="shared" si="31"/>
        <v>2.3058227952366724E-2</v>
      </c>
      <c r="L159" s="382">
        <v>3642135</v>
      </c>
      <c r="M159" s="383">
        <f t="shared" si="32"/>
        <v>83981.179063293181</v>
      </c>
      <c r="N159" s="219">
        <v>4242899.1890000002</v>
      </c>
      <c r="O159" s="384">
        <f t="shared" si="33"/>
        <v>4158918.0099367071</v>
      </c>
      <c r="P159" s="219">
        <f t="shared" si="34"/>
        <v>1141.8901303594478</v>
      </c>
      <c r="R159" s="385">
        <f t="shared" si="25"/>
        <v>14346.352200621588</v>
      </c>
      <c r="S159" s="388">
        <f t="shared" si="27"/>
        <v>1.3485964469936995E-2</v>
      </c>
      <c r="T159" s="386">
        <v>92065.524568946756</v>
      </c>
      <c r="U159" s="388">
        <f t="shared" si="27"/>
        <v>8.4283963616293978E-3</v>
      </c>
      <c r="V159" s="387">
        <v>37742</v>
      </c>
    </row>
    <row r="160" spans="1:22" s="371" customFormat="1" x14ac:dyDescent="0.25">
      <c r="A160" s="368">
        <f t="shared" si="26"/>
        <v>2003</v>
      </c>
      <c r="B160" s="377">
        <v>6</v>
      </c>
      <c r="C160" s="378">
        <f t="shared" si="35"/>
        <v>239.83482026903096</v>
      </c>
      <c r="D160" s="378">
        <f t="shared" si="35"/>
        <v>0</v>
      </c>
      <c r="E160" s="370"/>
      <c r="F160" s="379">
        <v>250.36703200972892</v>
      </c>
      <c r="G160" s="379">
        <v>0</v>
      </c>
      <c r="I160" s="380">
        <f t="shared" si="29"/>
        <v>2.206352277609689E-2</v>
      </c>
      <c r="J160" s="380">
        <f t="shared" si="30"/>
        <v>0</v>
      </c>
      <c r="K160" s="381">
        <f t="shared" si="31"/>
        <v>2.206352277609689E-2</v>
      </c>
      <c r="L160" s="382">
        <v>3646035</v>
      </c>
      <c r="M160" s="383">
        <f t="shared" si="32"/>
        <v>80444.376264946419</v>
      </c>
      <c r="N160" s="219">
        <v>4965889.5789999999</v>
      </c>
      <c r="O160" s="384">
        <f t="shared" si="33"/>
        <v>4885445.2027350534</v>
      </c>
      <c r="P160" s="219">
        <f t="shared" si="34"/>
        <v>1339.9337095598516</v>
      </c>
      <c r="R160" s="385">
        <f t="shared" si="25"/>
        <v>14357.667498454586</v>
      </c>
      <c r="S160" s="388">
        <f t="shared" si="27"/>
        <v>1.3025610564614931E-2</v>
      </c>
      <c r="T160" s="386">
        <v>92170.881768016799</v>
      </c>
      <c r="U160" s="388">
        <f t="shared" si="27"/>
        <v>7.2078957274386291E-3</v>
      </c>
      <c r="V160" s="387">
        <v>37773</v>
      </c>
    </row>
    <row r="161" spans="1:22" s="371" customFormat="1" x14ac:dyDescent="0.25">
      <c r="A161" s="368">
        <f t="shared" si="26"/>
        <v>2003</v>
      </c>
      <c r="B161" s="377">
        <v>7</v>
      </c>
      <c r="C161" s="378">
        <f t="shared" si="35"/>
        <v>298.50611919012817</v>
      </c>
      <c r="D161" s="378">
        <f t="shared" si="35"/>
        <v>0</v>
      </c>
      <c r="E161" s="370"/>
      <c r="F161" s="379">
        <v>292.75909943946397</v>
      </c>
      <c r="G161" s="379">
        <v>0</v>
      </c>
      <c r="I161" s="380">
        <f t="shared" si="29"/>
        <v>-1.2039209264421372E-2</v>
      </c>
      <c r="J161" s="380">
        <f t="shared" si="30"/>
        <v>0</v>
      </c>
      <c r="K161" s="381">
        <f t="shared" si="31"/>
        <v>-1.2039209264421372E-2</v>
      </c>
      <c r="L161" s="382">
        <v>3649435</v>
      </c>
      <c r="M161" s="383">
        <f t="shared" si="32"/>
        <v>-43936.311661903608</v>
      </c>
      <c r="N161" s="219">
        <v>5255879.0270000007</v>
      </c>
      <c r="O161" s="384">
        <f t="shared" si="33"/>
        <v>5299815.3386619044</v>
      </c>
      <c r="P161" s="219">
        <f t="shared" si="34"/>
        <v>1452.2289994648224</v>
      </c>
      <c r="R161" s="385">
        <f t="shared" si="25"/>
        <v>14461.265290966441</v>
      </c>
      <c r="S161" s="388">
        <f t="shared" si="27"/>
        <v>2.4050952948280857E-2</v>
      </c>
      <c r="T161" s="386">
        <v>92315.993752120688</v>
      </c>
      <c r="U161" s="388">
        <f t="shared" si="27"/>
        <v>1.0722791689383282E-2</v>
      </c>
      <c r="V161" s="387">
        <v>37803</v>
      </c>
    </row>
    <row r="162" spans="1:22" s="371" customFormat="1" x14ac:dyDescent="0.25">
      <c r="A162" s="368">
        <f t="shared" si="26"/>
        <v>2003</v>
      </c>
      <c r="B162" s="377">
        <v>8</v>
      </c>
      <c r="C162" s="378">
        <f t="shared" si="35"/>
        <v>326.47320018030592</v>
      </c>
      <c r="D162" s="378">
        <f t="shared" si="35"/>
        <v>0</v>
      </c>
      <c r="E162" s="370"/>
      <c r="F162" s="379">
        <v>310.98604722286643</v>
      </c>
      <c r="G162" s="379">
        <v>0</v>
      </c>
      <c r="I162" s="380">
        <f t="shared" si="29"/>
        <v>-3.2443437373460768E-2</v>
      </c>
      <c r="J162" s="380">
        <f t="shared" si="30"/>
        <v>0</v>
      </c>
      <c r="K162" s="381">
        <f t="shared" si="31"/>
        <v>-3.2443437373460768E-2</v>
      </c>
      <c r="L162" s="382">
        <v>3655348</v>
      </c>
      <c r="M162" s="383">
        <f t="shared" si="32"/>
        <v>-118592.05391620507</v>
      </c>
      <c r="N162" s="219">
        <v>5136270.3620000007</v>
      </c>
      <c r="O162" s="384">
        <f t="shared" si="33"/>
        <v>5254862.4159162054</v>
      </c>
      <c r="P162" s="219">
        <f t="shared" si="34"/>
        <v>1437.5819801332748</v>
      </c>
      <c r="R162" s="385">
        <f t="shared" si="25"/>
        <v>14418.68901611766</v>
      </c>
      <c r="S162" s="388">
        <f t="shared" si="27"/>
        <v>1.4326173230245765E-2</v>
      </c>
      <c r="T162" s="386">
        <v>92523.502275592167</v>
      </c>
      <c r="U162" s="388">
        <f t="shared" si="27"/>
        <v>1.0255859628604425E-2</v>
      </c>
      <c r="V162" s="387">
        <v>37834</v>
      </c>
    </row>
    <row r="163" spans="1:22" s="371" customFormat="1" x14ac:dyDescent="0.25">
      <c r="A163" s="368">
        <f t="shared" si="26"/>
        <v>2003</v>
      </c>
      <c r="B163" s="377">
        <v>9</v>
      </c>
      <c r="C163" s="378">
        <f t="shared" si="35"/>
        <v>303.9711914609627</v>
      </c>
      <c r="D163" s="378">
        <f t="shared" si="35"/>
        <v>0</v>
      </c>
      <c r="E163" s="370"/>
      <c r="F163" s="379">
        <v>277.45263452522209</v>
      </c>
      <c r="G163" s="379">
        <v>0</v>
      </c>
      <c r="I163" s="380">
        <f t="shared" si="29"/>
        <v>-5.5552698649235607E-2</v>
      </c>
      <c r="J163" s="380">
        <f t="shared" si="30"/>
        <v>0</v>
      </c>
      <c r="K163" s="381">
        <f t="shared" si="31"/>
        <v>-5.5552698649235607E-2</v>
      </c>
      <c r="L163" s="382">
        <v>3663254</v>
      </c>
      <c r="M163" s="383">
        <f t="shared" si="32"/>
        <v>-203503.64553760694</v>
      </c>
      <c r="N163" s="219">
        <v>5163381.9879999999</v>
      </c>
      <c r="O163" s="384">
        <f t="shared" si="33"/>
        <v>5366885.6335376073</v>
      </c>
      <c r="P163" s="219">
        <f t="shared" si="34"/>
        <v>1465.0596528489718</v>
      </c>
      <c r="R163" s="385">
        <f t="shared" si="25"/>
        <v>14455.362203089604</v>
      </c>
      <c r="S163" s="388">
        <f t="shared" si="27"/>
        <v>2.2891021474890971E-2</v>
      </c>
      <c r="T163" s="386">
        <v>92704.727982144977</v>
      </c>
      <c r="U163" s="388">
        <f t="shared" si="27"/>
        <v>1.4098540732759401E-2</v>
      </c>
      <c r="V163" s="387">
        <v>37865</v>
      </c>
    </row>
    <row r="164" spans="1:22" s="371" customFormat="1" x14ac:dyDescent="0.25">
      <c r="A164" s="368">
        <f t="shared" si="26"/>
        <v>2003</v>
      </c>
      <c r="B164" s="377">
        <v>10</v>
      </c>
      <c r="C164" s="378">
        <f t="shared" si="35"/>
        <v>238.52377373576331</v>
      </c>
      <c r="D164" s="378">
        <f t="shared" si="35"/>
        <v>0</v>
      </c>
      <c r="E164" s="370"/>
      <c r="F164" s="379">
        <v>241.73430548683373</v>
      </c>
      <c r="G164" s="379">
        <v>0</v>
      </c>
      <c r="I164" s="380">
        <f t="shared" si="29"/>
        <v>6.725618716855594E-3</v>
      </c>
      <c r="J164" s="380">
        <f t="shared" si="30"/>
        <v>0</v>
      </c>
      <c r="K164" s="381">
        <f t="shared" si="31"/>
        <v>6.725618716855594E-3</v>
      </c>
      <c r="L164" s="382">
        <v>3672105</v>
      </c>
      <c r="M164" s="383">
        <f t="shared" si="32"/>
        <v>24697.178118259009</v>
      </c>
      <c r="N164" s="219">
        <v>4778187.4210000001</v>
      </c>
      <c r="O164" s="384">
        <f t="shared" si="33"/>
        <v>4753490.2428817414</v>
      </c>
      <c r="P164" s="219">
        <f t="shared" si="34"/>
        <v>1294.4864710790519</v>
      </c>
      <c r="R164" s="385">
        <f t="shared" si="25"/>
        <v>14435.069804900562</v>
      </c>
      <c r="S164" s="388">
        <f t="shared" si="27"/>
        <v>1.9091264744265812E-2</v>
      </c>
      <c r="T164" s="386">
        <v>92714.624611937514</v>
      </c>
      <c r="U164" s="388">
        <f t="shared" si="27"/>
        <v>1.2227844114197195E-2</v>
      </c>
      <c r="V164" s="387">
        <v>37895</v>
      </c>
    </row>
    <row r="165" spans="1:22" s="371" customFormat="1" x14ac:dyDescent="0.25">
      <c r="A165" s="368">
        <f t="shared" si="26"/>
        <v>2003</v>
      </c>
      <c r="B165" s="377">
        <v>11</v>
      </c>
      <c r="C165" s="378">
        <f t="shared" si="35"/>
        <v>137.25192955352946</v>
      </c>
      <c r="D165" s="378">
        <f t="shared" si="35"/>
        <v>0</v>
      </c>
      <c r="E165" s="370"/>
      <c r="F165" s="379">
        <v>167.49715682630315</v>
      </c>
      <c r="G165" s="379">
        <v>0</v>
      </c>
      <c r="I165" s="380">
        <f t="shared" si="29"/>
        <v>6.3359556115119148E-2</v>
      </c>
      <c r="J165" s="380">
        <f t="shared" si="30"/>
        <v>0</v>
      </c>
      <c r="K165" s="381">
        <f t="shared" si="31"/>
        <v>6.3359556115119148E-2</v>
      </c>
      <c r="L165" s="382">
        <v>3684389</v>
      </c>
      <c r="M165" s="383">
        <f t="shared" si="32"/>
        <v>233441.25159542772</v>
      </c>
      <c r="N165" s="219">
        <v>4233840.3020000001</v>
      </c>
      <c r="O165" s="384">
        <f t="shared" si="33"/>
        <v>4000399.0504045724</v>
      </c>
      <c r="P165" s="219">
        <f t="shared" si="34"/>
        <v>1085.7700015944497</v>
      </c>
      <c r="R165" s="385">
        <f t="shared" si="25"/>
        <v>14382.285908802722</v>
      </c>
      <c r="S165" s="388">
        <f t="shared" si="27"/>
        <v>8.3402130128156227E-3</v>
      </c>
      <c r="T165" s="386">
        <v>92595.960287941532</v>
      </c>
      <c r="U165" s="388">
        <f t="shared" si="27"/>
        <v>8.0829170604752587E-3</v>
      </c>
      <c r="V165" s="387">
        <v>37926</v>
      </c>
    </row>
    <row r="166" spans="1:22" s="371" customFormat="1" x14ac:dyDescent="0.25">
      <c r="A166" s="368">
        <f t="shared" si="26"/>
        <v>2003</v>
      </c>
      <c r="B166" s="377">
        <v>12</v>
      </c>
      <c r="C166" s="378">
        <f t="shared" si="35"/>
        <v>59.058459028179144</v>
      </c>
      <c r="D166" s="378">
        <f t="shared" si="35"/>
        <v>32.705244688642438</v>
      </c>
      <c r="E166" s="370"/>
      <c r="F166" s="379">
        <v>65.543909600928899</v>
      </c>
      <c r="G166" s="379">
        <v>49.427312217569096</v>
      </c>
      <c r="I166" s="380">
        <f t="shared" si="29"/>
        <v>1.3586119416132462E-2</v>
      </c>
      <c r="J166" s="380">
        <f t="shared" si="30"/>
        <v>3.096585069307177E-2</v>
      </c>
      <c r="K166" s="381">
        <f t="shared" si="31"/>
        <v>4.4551970109204232E-2</v>
      </c>
      <c r="L166" s="382">
        <v>3696253</v>
      </c>
      <c r="M166" s="383">
        <f t="shared" si="32"/>
        <v>164675.35317205646</v>
      </c>
      <c r="N166" s="219">
        <v>3878062.7889999999</v>
      </c>
      <c r="O166" s="384">
        <f t="shared" si="33"/>
        <v>3713387.4358279435</v>
      </c>
      <c r="P166" s="219">
        <f t="shared" si="34"/>
        <v>1004.6356231101994</v>
      </c>
      <c r="R166" s="385">
        <f t="shared" si="25"/>
        <v>14398.392976356923</v>
      </c>
      <c r="S166" s="388">
        <f t="shared" si="27"/>
        <v>1.1053674034226857E-2</v>
      </c>
      <c r="T166" s="386">
        <v>92968.119609533751</v>
      </c>
      <c r="U166" s="388">
        <f t="shared" si="27"/>
        <v>1.385857189059303E-2</v>
      </c>
      <c r="V166" s="387">
        <v>37956</v>
      </c>
    </row>
    <row r="167" spans="1:22" s="371" customFormat="1" x14ac:dyDescent="0.25">
      <c r="A167" s="368">
        <f>A155+1</f>
        <v>2004</v>
      </c>
      <c r="B167" s="377">
        <v>1</v>
      </c>
      <c r="C167" s="378">
        <f t="shared" si="35"/>
        <v>34.661127124401681</v>
      </c>
      <c r="D167" s="378">
        <f t="shared" si="35"/>
        <v>84.711434828629194</v>
      </c>
      <c r="E167" s="370"/>
      <c r="F167" s="379">
        <v>17.042930689895709</v>
      </c>
      <c r="G167" s="379">
        <v>106.15352556078922</v>
      </c>
      <c r="I167" s="380">
        <f t="shared" si="29"/>
        <v>-3.6907677881598634E-2</v>
      </c>
      <c r="J167" s="380">
        <f t="shared" si="30"/>
        <v>3.9706368785486168E-2</v>
      </c>
      <c r="K167" s="381">
        <f t="shared" si="31"/>
        <v>2.7986909038875338E-3</v>
      </c>
      <c r="L167" s="382">
        <v>3704268</v>
      </c>
      <c r="M167" s="383">
        <f t="shared" si="32"/>
        <v>10367.101157161667</v>
      </c>
      <c r="N167" s="219">
        <v>4031104.2659999998</v>
      </c>
      <c r="O167" s="384">
        <f t="shared" si="33"/>
        <v>4020737.164842838</v>
      </c>
      <c r="P167" s="219">
        <f t="shared" si="34"/>
        <v>1085.4336578354585</v>
      </c>
      <c r="R167" s="385">
        <f t="shared" si="25"/>
        <v>14418.623485583332</v>
      </c>
      <c r="S167" s="388">
        <f t="shared" si="27"/>
        <v>1.8276676533034664E-2</v>
      </c>
      <c r="T167" s="386">
        <v>93081.053443333178</v>
      </c>
      <c r="U167" s="388">
        <f t="shared" si="27"/>
        <v>1.6146898065187099E-2</v>
      </c>
      <c r="V167" s="387">
        <v>37987</v>
      </c>
    </row>
    <row r="168" spans="1:22" s="371" customFormat="1" x14ac:dyDescent="0.25">
      <c r="A168" s="368">
        <f t="shared" si="26"/>
        <v>2004</v>
      </c>
      <c r="B168" s="377">
        <v>2</v>
      </c>
      <c r="C168" s="378">
        <f t="shared" ref="C168:D183" si="36">C156</f>
        <v>30.798265729077841</v>
      </c>
      <c r="D168" s="378">
        <f t="shared" si="36"/>
        <v>80.980530904111944</v>
      </c>
      <c r="E168" s="370"/>
      <c r="F168" s="379">
        <v>23.766402250703678</v>
      </c>
      <c r="G168" s="379">
        <v>83.269387452655081</v>
      </c>
      <c r="I168" s="380">
        <f t="shared" si="29"/>
        <v>-1.4730778665795296E-2</v>
      </c>
      <c r="J168" s="380">
        <f t="shared" si="30"/>
        <v>4.2384944336243636E-3</v>
      </c>
      <c r="K168" s="381">
        <f t="shared" si="31"/>
        <v>-1.0492284232170933E-2</v>
      </c>
      <c r="L168" s="382">
        <v>3718571</v>
      </c>
      <c r="M168" s="383">
        <f t="shared" si="32"/>
        <v>-39016.303869508098</v>
      </c>
      <c r="N168" s="219">
        <v>3659673.2620000001</v>
      </c>
      <c r="O168" s="384">
        <f t="shared" si="33"/>
        <v>3698689.5658695083</v>
      </c>
      <c r="P168" s="219">
        <f t="shared" si="34"/>
        <v>994.65347464644572</v>
      </c>
      <c r="R168" s="385">
        <f t="shared" si="25"/>
        <v>14358.28560466312</v>
      </c>
      <c r="S168" s="388">
        <f t="shared" si="27"/>
        <v>8.7110230808227218E-3</v>
      </c>
      <c r="T168" s="386">
        <v>93201.261710488063</v>
      </c>
      <c r="U168" s="388">
        <f t="shared" si="27"/>
        <v>1.9257926685023685E-2</v>
      </c>
      <c r="V168" s="387">
        <v>38018</v>
      </c>
    </row>
    <row r="169" spans="1:22" s="371" customFormat="1" x14ac:dyDescent="0.25">
      <c r="A169" s="368">
        <f t="shared" si="26"/>
        <v>2004</v>
      </c>
      <c r="B169" s="377">
        <v>3</v>
      </c>
      <c r="C169" s="378">
        <f t="shared" si="36"/>
        <v>50.906388729186801</v>
      </c>
      <c r="D169" s="378">
        <f t="shared" si="36"/>
        <v>43.541291222508221</v>
      </c>
      <c r="E169" s="370"/>
      <c r="F169" s="379">
        <v>41.62794170584931</v>
      </c>
      <c r="G169" s="379">
        <v>31.798818255751065</v>
      </c>
      <c r="I169" s="380">
        <f t="shared" si="29"/>
        <v>-1.9437059590737858E-2</v>
      </c>
      <c r="J169" s="380">
        <f t="shared" si="30"/>
        <v>-2.1744659506190443E-2</v>
      </c>
      <c r="K169" s="381">
        <f t="shared" si="31"/>
        <v>-4.1181719096928304E-2</v>
      </c>
      <c r="L169" s="382">
        <v>3731504</v>
      </c>
      <c r="M169" s="383">
        <f t="shared" si="32"/>
        <v>-153669.74953706434</v>
      </c>
      <c r="N169" s="219">
        <v>3489377.59</v>
      </c>
      <c r="O169" s="384">
        <f t="shared" si="33"/>
        <v>3643047.3395370641</v>
      </c>
      <c r="P169" s="219">
        <f t="shared" si="34"/>
        <v>976.29463603337001</v>
      </c>
      <c r="R169" s="385">
        <f t="shared" si="25"/>
        <v>14298.895918563647</v>
      </c>
      <c r="S169" s="388">
        <f t="shared" si="27"/>
        <v>-2.9765428158748941E-3</v>
      </c>
      <c r="T169" s="386">
        <v>93147.636002183834</v>
      </c>
      <c r="U169" s="388">
        <f t="shared" si="27"/>
        <v>1.2533975408866693E-2</v>
      </c>
      <c r="V169" s="387">
        <v>38047</v>
      </c>
    </row>
    <row r="170" spans="1:22" s="371" customFormat="1" x14ac:dyDescent="0.25">
      <c r="A170" s="368">
        <f t="shared" si="26"/>
        <v>2004</v>
      </c>
      <c r="B170" s="377">
        <v>4</v>
      </c>
      <c r="C170" s="378">
        <f t="shared" si="36"/>
        <v>92.25873715316439</v>
      </c>
      <c r="D170" s="378">
        <f t="shared" si="36"/>
        <v>14.56695045838303</v>
      </c>
      <c r="E170" s="370"/>
      <c r="F170" s="379">
        <v>64.498482466625035</v>
      </c>
      <c r="G170" s="379">
        <v>5.255644146316115</v>
      </c>
      <c r="I170" s="380">
        <f t="shared" si="29"/>
        <v>-5.8153883213339419E-2</v>
      </c>
      <c r="J170" s="380">
        <f t="shared" si="30"/>
        <v>-1.7242635847400389E-2</v>
      </c>
      <c r="K170" s="381">
        <f t="shared" si="31"/>
        <v>-7.5396519060739811E-2</v>
      </c>
      <c r="L170" s="382">
        <v>3740091</v>
      </c>
      <c r="M170" s="383">
        <f t="shared" si="32"/>
        <v>-281989.84237040143</v>
      </c>
      <c r="N170" s="219">
        <v>3318630.997</v>
      </c>
      <c r="O170" s="384">
        <f t="shared" si="33"/>
        <v>3600620.8393704016</v>
      </c>
      <c r="P170" s="219">
        <f t="shared" si="34"/>
        <v>962.70942053827082</v>
      </c>
      <c r="R170" s="385">
        <f t="shared" si="25"/>
        <v>14240.677757203615</v>
      </c>
      <c r="S170" s="388">
        <f t="shared" si="27"/>
        <v>-9.1954900535684558E-3</v>
      </c>
      <c r="T170" s="386">
        <v>92934.709590270199</v>
      </c>
      <c r="U170" s="388">
        <f t="shared" si="27"/>
        <v>8.4577488058557027E-3</v>
      </c>
      <c r="V170" s="387">
        <v>38078</v>
      </c>
    </row>
    <row r="171" spans="1:22" s="371" customFormat="1" x14ac:dyDescent="0.25">
      <c r="A171" s="368">
        <f t="shared" si="26"/>
        <v>2004</v>
      </c>
      <c r="B171" s="377">
        <v>5</v>
      </c>
      <c r="C171" s="378">
        <f t="shared" si="36"/>
        <v>161.65050003731275</v>
      </c>
      <c r="D171" s="378">
        <f t="shared" si="36"/>
        <v>0</v>
      </c>
      <c r="E171" s="370"/>
      <c r="F171" s="379">
        <v>119.01509171830152</v>
      </c>
      <c r="G171" s="379">
        <v>0</v>
      </c>
      <c r="I171" s="380">
        <f t="shared" si="29"/>
        <v>-8.9315266885467745E-2</v>
      </c>
      <c r="J171" s="380">
        <f t="shared" si="30"/>
        <v>0</v>
      </c>
      <c r="K171" s="381">
        <f t="shared" si="31"/>
        <v>-8.9315266885467745E-2</v>
      </c>
      <c r="L171" s="382">
        <v>3740143</v>
      </c>
      <c r="M171" s="383">
        <f t="shared" si="32"/>
        <v>-334051.87023481401</v>
      </c>
      <c r="N171" s="219">
        <v>3901509.2149999999</v>
      </c>
      <c r="O171" s="384">
        <f t="shared" si="33"/>
        <v>4235561.0852348134</v>
      </c>
      <c r="P171" s="219">
        <f t="shared" si="34"/>
        <v>1132.4596640381967</v>
      </c>
      <c r="R171" s="385">
        <f t="shared" si="25"/>
        <v>14231.247290882364</v>
      </c>
      <c r="S171" s="388">
        <f t="shared" si="27"/>
        <v>-8.0232876015853272E-3</v>
      </c>
      <c r="T171" s="386">
        <v>93152.722862994735</v>
      </c>
      <c r="U171" s="388">
        <f t="shared" si="27"/>
        <v>1.1808962140152479E-2</v>
      </c>
      <c r="V171" s="387">
        <v>38108</v>
      </c>
    </row>
    <row r="172" spans="1:22" s="371" customFormat="1" x14ac:dyDescent="0.25">
      <c r="A172" s="368">
        <f t="shared" si="26"/>
        <v>2004</v>
      </c>
      <c r="B172" s="377">
        <v>6</v>
      </c>
      <c r="C172" s="378">
        <f t="shared" si="36"/>
        <v>239.83482026903096</v>
      </c>
      <c r="D172" s="378">
        <f t="shared" si="36"/>
        <v>0</v>
      </c>
      <c r="E172" s="370"/>
      <c r="F172" s="379">
        <v>234.86772335344568</v>
      </c>
      <c r="G172" s="379">
        <v>0</v>
      </c>
      <c r="I172" s="380">
        <f t="shared" si="29"/>
        <v>-1.0405379100442747E-2</v>
      </c>
      <c r="J172" s="380">
        <f t="shared" si="30"/>
        <v>0</v>
      </c>
      <c r="K172" s="381">
        <f t="shared" si="31"/>
        <v>-1.0405379100442747E-2</v>
      </c>
      <c r="L172" s="382">
        <v>3744897</v>
      </c>
      <c r="M172" s="383">
        <f t="shared" si="32"/>
        <v>-38967.072977110744</v>
      </c>
      <c r="N172" s="219">
        <v>5126102.023</v>
      </c>
      <c r="O172" s="384">
        <f t="shared" si="33"/>
        <v>5165069.0959771108</v>
      </c>
      <c r="P172" s="219">
        <f t="shared" si="34"/>
        <v>1379.2286132241049</v>
      </c>
      <c r="R172" s="385">
        <f t="shared" si="25"/>
        <v>14270.542194546617</v>
      </c>
      <c r="S172" s="388">
        <f t="shared" si="27"/>
        <v>-6.0682073823862259E-3</v>
      </c>
      <c r="T172" s="386">
        <v>93017.610488412945</v>
      </c>
      <c r="U172" s="388">
        <f t="shared" si="27"/>
        <v>9.1865099275849627E-3</v>
      </c>
      <c r="V172" s="387">
        <v>38139</v>
      </c>
    </row>
    <row r="173" spans="1:22" s="371" customFormat="1" x14ac:dyDescent="0.25">
      <c r="A173" s="368">
        <f t="shared" si="26"/>
        <v>2004</v>
      </c>
      <c r="B173" s="377">
        <v>7</v>
      </c>
      <c r="C173" s="378">
        <f t="shared" si="36"/>
        <v>298.50611919012817</v>
      </c>
      <c r="D173" s="378">
        <f t="shared" si="36"/>
        <v>0</v>
      </c>
      <c r="E173" s="370"/>
      <c r="F173" s="379">
        <v>313.53101180274166</v>
      </c>
      <c r="G173" s="379">
        <v>0</v>
      </c>
      <c r="I173" s="380">
        <f t="shared" si="29"/>
        <v>3.1475066066687263E-2</v>
      </c>
      <c r="J173" s="380">
        <f t="shared" si="30"/>
        <v>0</v>
      </c>
      <c r="K173" s="381">
        <f t="shared" si="31"/>
        <v>3.1475066066687263E-2</v>
      </c>
      <c r="L173" s="382">
        <v>3752041</v>
      </c>
      <c r="M173" s="383">
        <f t="shared" si="32"/>
        <v>118095.73835991934</v>
      </c>
      <c r="N173" s="219">
        <v>5710403.0259999996</v>
      </c>
      <c r="O173" s="384">
        <f t="shared" si="33"/>
        <v>5592307.2876400799</v>
      </c>
      <c r="P173" s="219">
        <f t="shared" si="34"/>
        <v>1490.4707298347967</v>
      </c>
      <c r="R173" s="385">
        <f t="shared" si="25"/>
        <v>14308.78392491659</v>
      </c>
      <c r="S173" s="388">
        <f t="shared" si="27"/>
        <v>-1.054412342086708E-2</v>
      </c>
      <c r="T173" s="386">
        <v>93332.183875998628</v>
      </c>
      <c r="U173" s="388">
        <f t="shared" si="27"/>
        <v>1.1007736390798328E-2</v>
      </c>
      <c r="V173" s="387">
        <v>38169</v>
      </c>
    </row>
    <row r="174" spans="1:22" s="371" customFormat="1" x14ac:dyDescent="0.25">
      <c r="A174" s="368">
        <f t="shared" si="26"/>
        <v>2004</v>
      </c>
      <c r="B174" s="377">
        <v>8</v>
      </c>
      <c r="C174" s="378">
        <f t="shared" si="36"/>
        <v>326.47320018030592</v>
      </c>
      <c r="D174" s="378">
        <f t="shared" si="36"/>
        <v>0</v>
      </c>
      <c r="E174" s="370"/>
      <c r="F174" s="379">
        <v>312.20676419733667</v>
      </c>
      <c r="G174" s="379">
        <v>0</v>
      </c>
      <c r="I174" s="380">
        <f t="shared" si="29"/>
        <v>-2.9886204625725745E-2</v>
      </c>
      <c r="J174" s="380">
        <f t="shared" si="30"/>
        <v>0</v>
      </c>
      <c r="K174" s="381">
        <f t="shared" si="31"/>
        <v>-2.9886204625725745E-2</v>
      </c>
      <c r="L174" s="382">
        <v>3758762</v>
      </c>
      <c r="M174" s="383">
        <f t="shared" si="32"/>
        <v>-112335.13027140216</v>
      </c>
      <c r="N174" s="219">
        <v>5119193.8439999996</v>
      </c>
      <c r="O174" s="384">
        <f t="shared" si="33"/>
        <v>5231528.9742714018</v>
      </c>
      <c r="P174" s="219">
        <f t="shared" si="34"/>
        <v>1391.8223538152724</v>
      </c>
      <c r="R174" s="385">
        <f t="shared" si="25"/>
        <v>14263.024298598588</v>
      </c>
      <c r="S174" s="388">
        <f t="shared" si="27"/>
        <v>-1.0796038207431025E-2</v>
      </c>
      <c r="T174" s="386">
        <v>93043.729443077274</v>
      </c>
      <c r="U174" s="388">
        <f t="shared" si="27"/>
        <v>5.6226488912574091E-3</v>
      </c>
      <c r="V174" s="387">
        <v>38200</v>
      </c>
    </row>
    <row r="175" spans="1:22" s="371" customFormat="1" x14ac:dyDescent="0.25">
      <c r="A175" s="368">
        <f t="shared" si="26"/>
        <v>2004</v>
      </c>
      <c r="B175" s="377">
        <v>9</v>
      </c>
      <c r="C175" s="378">
        <f t="shared" si="36"/>
        <v>303.9711914609627</v>
      </c>
      <c r="D175" s="378">
        <f t="shared" si="36"/>
        <v>0</v>
      </c>
      <c r="E175" s="370"/>
      <c r="F175" s="379">
        <v>293.31718310730651</v>
      </c>
      <c r="G175" s="379">
        <v>0</v>
      </c>
      <c r="I175" s="380">
        <f t="shared" si="29"/>
        <v>-2.2318669787020674E-2</v>
      </c>
      <c r="J175" s="380">
        <f t="shared" si="30"/>
        <v>0</v>
      </c>
      <c r="K175" s="381">
        <f t="shared" si="31"/>
        <v>-2.2318669787020674E-2</v>
      </c>
      <c r="L175" s="382">
        <v>3755791</v>
      </c>
      <c r="M175" s="383">
        <f t="shared" si="32"/>
        <v>-83824.259118064161</v>
      </c>
      <c r="N175" s="219">
        <v>5116744.017</v>
      </c>
      <c r="O175" s="384">
        <f t="shared" si="33"/>
        <v>5200568.2761180643</v>
      </c>
      <c r="P175" s="219">
        <f t="shared" si="34"/>
        <v>1384.679891963654</v>
      </c>
      <c r="R175" s="385">
        <f t="shared" si="25"/>
        <v>14182.64453771327</v>
      </c>
      <c r="S175" s="388">
        <f t="shared" si="27"/>
        <v>-1.8866193841759693E-2</v>
      </c>
      <c r="T175" s="386">
        <v>92451.663795633183</v>
      </c>
      <c r="U175" s="388">
        <f t="shared" si="27"/>
        <v>-2.7297872721284699E-3</v>
      </c>
      <c r="V175" s="387">
        <v>38231</v>
      </c>
    </row>
    <row r="176" spans="1:22" s="371" customFormat="1" x14ac:dyDescent="0.25">
      <c r="A176" s="368">
        <f t="shared" si="26"/>
        <v>2004</v>
      </c>
      <c r="B176" s="377">
        <v>10</v>
      </c>
      <c r="C176" s="378">
        <f t="shared" si="36"/>
        <v>238.52377373576331</v>
      </c>
      <c r="D176" s="378">
        <f t="shared" si="36"/>
        <v>0</v>
      </c>
      <c r="E176" s="370"/>
      <c r="F176" s="379">
        <v>229.02628884131897</v>
      </c>
      <c r="G176" s="379">
        <v>0</v>
      </c>
      <c r="I176" s="380">
        <f t="shared" si="29"/>
        <v>-1.9895913550093736E-2</v>
      </c>
      <c r="J176" s="380">
        <f t="shared" si="30"/>
        <v>0</v>
      </c>
      <c r="K176" s="381">
        <f t="shared" si="31"/>
        <v>-1.9895913550093736E-2</v>
      </c>
      <c r="L176" s="382">
        <v>3751167</v>
      </c>
      <c r="M176" s="383">
        <f t="shared" si="32"/>
        <v>-74632.894343964464</v>
      </c>
      <c r="N176" s="219">
        <v>4877961.9920000006</v>
      </c>
      <c r="O176" s="384">
        <f t="shared" si="33"/>
        <v>4952594.8863439653</v>
      </c>
      <c r="P176" s="219">
        <f t="shared" si="34"/>
        <v>1320.2810982139599</v>
      </c>
      <c r="R176" s="385">
        <f t="shared" si="25"/>
        <v>14208.43916484818</v>
      </c>
      <c r="S176" s="388">
        <f t="shared" si="27"/>
        <v>-1.5700003056129619E-2</v>
      </c>
      <c r="T176" s="386">
        <v>92344.555993885995</v>
      </c>
      <c r="U176" s="388">
        <f t="shared" si="27"/>
        <v>-3.9914805199336989E-3</v>
      </c>
      <c r="V176" s="387">
        <v>38261</v>
      </c>
    </row>
    <row r="177" spans="1:22" s="371" customFormat="1" x14ac:dyDescent="0.25">
      <c r="A177" s="368">
        <f t="shared" si="26"/>
        <v>2004</v>
      </c>
      <c r="B177" s="377">
        <v>11</v>
      </c>
      <c r="C177" s="378">
        <f t="shared" si="36"/>
        <v>137.25192955352946</v>
      </c>
      <c r="D177" s="378">
        <f t="shared" si="36"/>
        <v>0</v>
      </c>
      <c r="E177" s="370"/>
      <c r="F177" s="379">
        <v>128.29235272190544</v>
      </c>
      <c r="G177" s="379">
        <v>0</v>
      </c>
      <c r="I177" s="380">
        <f t="shared" si="29"/>
        <v>-1.8769070766481429E-2</v>
      </c>
      <c r="J177" s="380">
        <f t="shared" si="30"/>
        <v>0</v>
      </c>
      <c r="K177" s="381">
        <f t="shared" si="31"/>
        <v>-1.8769070766481429E-2</v>
      </c>
      <c r="L177" s="382">
        <v>3768160</v>
      </c>
      <c r="M177" s="383">
        <f t="shared" si="32"/>
        <v>-70724.861699424669</v>
      </c>
      <c r="N177" s="219">
        <v>4190790.8099999996</v>
      </c>
      <c r="O177" s="384">
        <f t="shared" si="33"/>
        <v>4261515.6716994243</v>
      </c>
      <c r="P177" s="219">
        <f t="shared" si="34"/>
        <v>1130.9274743374549</v>
      </c>
      <c r="R177" s="385">
        <f t="shared" si="25"/>
        <v>14253.596637591185</v>
      </c>
      <c r="S177" s="388">
        <f t="shared" si="27"/>
        <v>-8.9477619919078322E-3</v>
      </c>
      <c r="T177" s="386">
        <v>92594.636237141793</v>
      </c>
      <c r="U177" s="388">
        <f t="shared" si="27"/>
        <v>-1.429922855833432E-5</v>
      </c>
      <c r="V177" s="387">
        <v>38292</v>
      </c>
    </row>
    <row r="178" spans="1:22" s="371" customFormat="1" x14ac:dyDescent="0.25">
      <c r="A178" s="368">
        <f t="shared" si="26"/>
        <v>2004</v>
      </c>
      <c r="B178" s="377">
        <v>12</v>
      </c>
      <c r="C178" s="378">
        <f t="shared" si="36"/>
        <v>59.058459028179144</v>
      </c>
      <c r="D178" s="378">
        <f t="shared" si="36"/>
        <v>32.705244688642438</v>
      </c>
      <c r="E178" s="370"/>
      <c r="F178" s="379">
        <v>52.270466866985601</v>
      </c>
      <c r="G178" s="379">
        <v>42.72697427524156</v>
      </c>
      <c r="I178" s="380">
        <f t="shared" si="29"/>
        <v>-1.4219902081320667E-2</v>
      </c>
      <c r="J178" s="380">
        <f t="shared" si="30"/>
        <v>1.8558194525177089E-2</v>
      </c>
      <c r="K178" s="381">
        <f t="shared" si="31"/>
        <v>4.3382924438564226E-3</v>
      </c>
      <c r="L178" s="382">
        <v>3773579</v>
      </c>
      <c r="M178" s="383">
        <f t="shared" si="32"/>
        <v>16370.889261995275</v>
      </c>
      <c r="N178" s="219">
        <v>3960930.5609999998</v>
      </c>
      <c r="O178" s="384">
        <f t="shared" si="33"/>
        <v>3944559.6717380043</v>
      </c>
      <c r="P178" s="219">
        <f t="shared" si="34"/>
        <v>1045.3099489206413</v>
      </c>
      <c r="R178" s="385">
        <f t="shared" si="25"/>
        <v>14294.270963401626</v>
      </c>
      <c r="S178" s="388">
        <f t="shared" si="27"/>
        <v>-7.2315023715682214E-3</v>
      </c>
      <c r="T178" s="386">
        <v>92714.179859729615</v>
      </c>
      <c r="U178" s="388">
        <f t="shared" si="27"/>
        <v>-2.7314712922094087E-3</v>
      </c>
      <c r="V178" s="387">
        <v>38322</v>
      </c>
    </row>
    <row r="179" spans="1:22" s="371" customFormat="1" x14ac:dyDescent="0.25">
      <c r="A179" s="368">
        <f>A167+1</f>
        <v>2005</v>
      </c>
      <c r="B179" s="377">
        <v>1</v>
      </c>
      <c r="C179" s="378">
        <f t="shared" si="36"/>
        <v>34.661127124401681</v>
      </c>
      <c r="D179" s="378">
        <f t="shared" si="36"/>
        <v>84.711434828629194</v>
      </c>
      <c r="E179" s="370"/>
      <c r="F179" s="379">
        <v>24.687824918126672</v>
      </c>
      <c r="G179" s="379">
        <v>90.17427398886116</v>
      </c>
      <c r="I179" s="380">
        <f t="shared" si="29"/>
        <v>-2.0892684822386959E-2</v>
      </c>
      <c r="J179" s="380">
        <f t="shared" si="30"/>
        <v>1.0116061396318652E-2</v>
      </c>
      <c r="K179" s="381">
        <f t="shared" si="31"/>
        <v>-1.0776623426068306E-2</v>
      </c>
      <c r="L179" s="382">
        <v>3786666</v>
      </c>
      <c r="M179" s="383">
        <f t="shared" si="32"/>
        <v>-40807.473522296372</v>
      </c>
      <c r="N179" s="219">
        <v>4149468.6710000001</v>
      </c>
      <c r="O179" s="384">
        <f t="shared" si="33"/>
        <v>4190276.1445222963</v>
      </c>
      <c r="P179" s="219">
        <f t="shared" si="34"/>
        <v>1106.5872048187764</v>
      </c>
      <c r="R179" s="385">
        <f t="shared" si="25"/>
        <v>14315.424510384943</v>
      </c>
      <c r="S179" s="388">
        <f t="shared" si="27"/>
        <v>-7.1573389305555901E-3</v>
      </c>
      <c r="T179" s="386">
        <v>92922.27856104204</v>
      </c>
      <c r="U179" s="388">
        <f t="shared" si="27"/>
        <v>-1.705770147818475E-3</v>
      </c>
      <c r="V179" s="387">
        <v>38353</v>
      </c>
    </row>
    <row r="180" spans="1:22" s="371" customFormat="1" x14ac:dyDescent="0.25">
      <c r="A180" s="368">
        <f t="shared" si="26"/>
        <v>2005</v>
      </c>
      <c r="B180" s="377">
        <v>2</v>
      </c>
      <c r="C180" s="378">
        <f t="shared" si="36"/>
        <v>30.798265729077841</v>
      </c>
      <c r="D180" s="378">
        <f t="shared" si="36"/>
        <v>80.980530904111944</v>
      </c>
      <c r="E180" s="370"/>
      <c r="F180" s="379">
        <v>21.106773824341779</v>
      </c>
      <c r="G180" s="379">
        <v>73.398074549710415</v>
      </c>
      <c r="I180" s="380">
        <f t="shared" si="29"/>
        <v>-2.0302331327829201E-2</v>
      </c>
      <c r="J180" s="380">
        <f t="shared" si="30"/>
        <v>-1.4041159142012028E-2</v>
      </c>
      <c r="K180" s="381">
        <f t="shared" si="31"/>
        <v>-3.4343490469841226E-2</v>
      </c>
      <c r="L180" s="382">
        <v>3800127</v>
      </c>
      <c r="M180" s="383">
        <f t="shared" si="32"/>
        <v>-130509.62540868633</v>
      </c>
      <c r="N180" s="219">
        <v>3687635.84</v>
      </c>
      <c r="O180" s="384">
        <f t="shared" si="33"/>
        <v>3818145.4654086861</v>
      </c>
      <c r="P180" s="219">
        <f t="shared" si="34"/>
        <v>1004.7415429559818</v>
      </c>
      <c r="R180" s="385">
        <f t="shared" si="25"/>
        <v>14325.512578694481</v>
      </c>
      <c r="S180" s="388">
        <f t="shared" si="27"/>
        <v>-2.2825166507340899E-3</v>
      </c>
      <c r="T180" s="386">
        <v>92905.052483889769</v>
      </c>
      <c r="U180" s="388">
        <f t="shared" si="27"/>
        <v>-3.1781675608471005E-3</v>
      </c>
      <c r="V180" s="387">
        <v>38384</v>
      </c>
    </row>
    <row r="181" spans="1:22" s="371" customFormat="1" x14ac:dyDescent="0.25">
      <c r="A181" s="368">
        <f t="shared" si="26"/>
        <v>2005</v>
      </c>
      <c r="B181" s="377">
        <v>3</v>
      </c>
      <c r="C181" s="378">
        <f t="shared" si="36"/>
        <v>50.906388729186801</v>
      </c>
      <c r="D181" s="378">
        <f t="shared" si="36"/>
        <v>43.541291222508221</v>
      </c>
      <c r="E181" s="370"/>
      <c r="F181" s="379">
        <v>39.279108615107511</v>
      </c>
      <c r="G181" s="379">
        <v>54.820320180056271</v>
      </c>
      <c r="I181" s="380">
        <f t="shared" si="29"/>
        <v>-2.4357539132046187E-2</v>
      </c>
      <c r="J181" s="380">
        <f t="shared" si="30"/>
        <v>2.0886455939619335E-2</v>
      </c>
      <c r="K181" s="381">
        <f t="shared" si="31"/>
        <v>-3.471083192426852E-3</v>
      </c>
      <c r="L181" s="382">
        <v>3810317</v>
      </c>
      <c r="M181" s="383">
        <f t="shared" si="32"/>
        <v>-13225.927296518306</v>
      </c>
      <c r="N181" s="219">
        <v>3559528.372</v>
      </c>
      <c r="O181" s="384">
        <f t="shared" si="33"/>
        <v>3572754.2992965183</v>
      </c>
      <c r="P181" s="219">
        <f t="shared" si="34"/>
        <v>937.65277253743409</v>
      </c>
      <c r="R181" s="385">
        <f t="shared" si="25"/>
        <v>14286.870715198544</v>
      </c>
      <c r="S181" s="388">
        <f t="shared" si="27"/>
        <v>-8.4098824367906388E-4</v>
      </c>
      <c r="T181" s="386">
        <v>92724.029186073691</v>
      </c>
      <c r="U181" s="388">
        <f t="shared" si="27"/>
        <v>-4.5476926124052852E-3</v>
      </c>
      <c r="V181" s="387">
        <v>38412</v>
      </c>
    </row>
    <row r="182" spans="1:22" s="371" customFormat="1" x14ac:dyDescent="0.25">
      <c r="A182" s="368">
        <f t="shared" si="26"/>
        <v>2005</v>
      </c>
      <c r="B182" s="377">
        <v>4</v>
      </c>
      <c r="C182" s="378">
        <f t="shared" si="36"/>
        <v>92.25873715316439</v>
      </c>
      <c r="D182" s="378">
        <f t="shared" si="36"/>
        <v>14.56695045838303</v>
      </c>
      <c r="E182" s="370"/>
      <c r="F182" s="379">
        <v>63.953774196763383</v>
      </c>
      <c r="G182" s="379">
        <v>28.869545343965452</v>
      </c>
      <c r="I182" s="380">
        <f t="shared" si="29"/>
        <v>-5.9294971487512727E-2</v>
      </c>
      <c r="J182" s="380">
        <f t="shared" si="30"/>
        <v>2.6485481952772928E-2</v>
      </c>
      <c r="K182" s="381">
        <f t="shared" si="31"/>
        <v>-3.2809489534739798E-2</v>
      </c>
      <c r="L182" s="382">
        <v>3819071</v>
      </c>
      <c r="M182" s="383">
        <f t="shared" si="32"/>
        <v>-125301.77000692826</v>
      </c>
      <c r="N182" s="219">
        <v>3673648.0239999997</v>
      </c>
      <c r="O182" s="384">
        <f t="shared" si="33"/>
        <v>3798949.7940069279</v>
      </c>
      <c r="P182" s="219">
        <f t="shared" si="34"/>
        <v>994.73138729469235</v>
      </c>
      <c r="R182" s="385">
        <f t="shared" si="25"/>
        <v>14318.892681954965</v>
      </c>
      <c r="S182" s="388">
        <f t="shared" si="27"/>
        <v>5.4923597096201426E-3</v>
      </c>
      <c r="T182" s="386">
        <v>92940.712597240563</v>
      </c>
      <c r="U182" s="388">
        <f t="shared" si="27"/>
        <v>6.4593809964375026E-5</v>
      </c>
      <c r="V182" s="387">
        <v>38443</v>
      </c>
    </row>
    <row r="183" spans="1:22" s="371" customFormat="1" x14ac:dyDescent="0.25">
      <c r="A183" s="368">
        <f t="shared" si="26"/>
        <v>2005</v>
      </c>
      <c r="B183" s="377">
        <v>5</v>
      </c>
      <c r="C183" s="378">
        <f t="shared" si="36"/>
        <v>161.65050003731275</v>
      </c>
      <c r="D183" s="378">
        <f t="shared" si="36"/>
        <v>0</v>
      </c>
      <c r="E183" s="370"/>
      <c r="F183" s="379">
        <v>118.25033165590148</v>
      </c>
      <c r="G183" s="379">
        <v>0</v>
      </c>
      <c r="I183" s="380">
        <f t="shared" si="29"/>
        <v>-9.0917333143764836E-2</v>
      </c>
      <c r="J183" s="380">
        <f t="shared" si="30"/>
        <v>0</v>
      </c>
      <c r="K183" s="381">
        <f t="shared" si="31"/>
        <v>-9.0917333143764836E-2</v>
      </c>
      <c r="L183" s="382">
        <v>3820847</v>
      </c>
      <c r="M183" s="383">
        <f t="shared" si="32"/>
        <v>-347381.21959035442</v>
      </c>
      <c r="N183" s="219">
        <v>3875024.9270000001</v>
      </c>
      <c r="O183" s="384">
        <f t="shared" si="33"/>
        <v>4222406.1465903549</v>
      </c>
      <c r="P183" s="219">
        <f t="shared" si="34"/>
        <v>1105.0968925451227</v>
      </c>
      <c r="R183" s="385">
        <f t="shared" si="25"/>
        <v>14291.529910461893</v>
      </c>
      <c r="S183" s="388">
        <f t="shared" si="27"/>
        <v>4.2359336709827389E-3</v>
      </c>
      <c r="T183" s="386">
        <v>92855.000355855373</v>
      </c>
      <c r="U183" s="388">
        <f t="shared" si="27"/>
        <v>-3.1960687566506829E-3</v>
      </c>
      <c r="V183" s="387">
        <v>38473</v>
      </c>
    </row>
    <row r="184" spans="1:22" s="371" customFormat="1" x14ac:dyDescent="0.25">
      <c r="A184" s="368">
        <f t="shared" si="26"/>
        <v>2005</v>
      </c>
      <c r="B184" s="377">
        <v>6</v>
      </c>
      <c r="C184" s="378">
        <f t="shared" ref="C184:D199" si="37">C172</f>
        <v>239.83482026903096</v>
      </c>
      <c r="D184" s="378">
        <f t="shared" si="37"/>
        <v>0</v>
      </c>
      <c r="E184" s="370"/>
      <c r="F184" s="379">
        <v>202.9966292893894</v>
      </c>
      <c r="G184" s="379">
        <v>0</v>
      </c>
      <c r="I184" s="380">
        <f t="shared" si="29"/>
        <v>-7.717090063512777E-2</v>
      </c>
      <c r="J184" s="380">
        <f t="shared" si="30"/>
        <v>0</v>
      </c>
      <c r="K184" s="381">
        <f t="shared" si="31"/>
        <v>-7.717090063512777E-2</v>
      </c>
      <c r="L184" s="382">
        <v>3826539</v>
      </c>
      <c r="M184" s="383">
        <f t="shared" si="32"/>
        <v>-295297.46094544115</v>
      </c>
      <c r="N184" s="219">
        <v>4957547.0090000005</v>
      </c>
      <c r="O184" s="384">
        <f t="shared" si="33"/>
        <v>5252844.4699454419</v>
      </c>
      <c r="P184" s="219">
        <f t="shared" si="34"/>
        <v>1372.740345765571</v>
      </c>
      <c r="R184" s="385">
        <f t="shared" si="25"/>
        <v>14285.041643003358</v>
      </c>
      <c r="S184" s="388">
        <f t="shared" si="27"/>
        <v>1.0160404740811035E-3</v>
      </c>
      <c r="T184" s="386">
        <v>93034.236439491695</v>
      </c>
      <c r="U184" s="388">
        <f t="shared" si="27"/>
        <v>1.7873982132465827E-4</v>
      </c>
      <c r="V184" s="387">
        <v>38504</v>
      </c>
    </row>
    <row r="185" spans="1:22" s="371" customFormat="1" x14ac:dyDescent="0.25">
      <c r="A185" s="368">
        <f t="shared" si="26"/>
        <v>2005</v>
      </c>
      <c r="B185" s="377">
        <v>7</v>
      </c>
      <c r="C185" s="378">
        <f t="shared" si="37"/>
        <v>298.50611919012817</v>
      </c>
      <c r="D185" s="378">
        <f t="shared" si="37"/>
        <v>0</v>
      </c>
      <c r="E185" s="370"/>
      <c r="F185" s="379">
        <v>301.21927002204978</v>
      </c>
      <c r="G185" s="379">
        <v>0</v>
      </c>
      <c r="I185" s="380">
        <f t="shared" si="29"/>
        <v>5.6836746781091275E-3</v>
      </c>
      <c r="J185" s="380">
        <f t="shared" si="30"/>
        <v>0</v>
      </c>
      <c r="K185" s="381">
        <f t="shared" si="31"/>
        <v>5.6836746781091275E-3</v>
      </c>
      <c r="L185" s="382">
        <v>3832397</v>
      </c>
      <c r="M185" s="383">
        <f t="shared" si="32"/>
        <v>21782.097785361388</v>
      </c>
      <c r="N185" s="219">
        <v>5661222.5209999997</v>
      </c>
      <c r="O185" s="384">
        <f t="shared" si="33"/>
        <v>5639440.4232146386</v>
      </c>
      <c r="P185" s="219">
        <f t="shared" si="34"/>
        <v>1471.5178054921344</v>
      </c>
      <c r="R185" s="385">
        <f t="shared" ref="R185:R208" si="38">SUM(P174:P185)</f>
        <v>14266.088718660696</v>
      </c>
      <c r="S185" s="388">
        <f t="shared" si="27"/>
        <v>-2.9838459005273599E-3</v>
      </c>
      <c r="T185" s="386">
        <v>92924.786527391043</v>
      </c>
      <c r="U185" s="388">
        <f t="shared" si="27"/>
        <v>-4.365025350192786E-3</v>
      </c>
      <c r="V185" s="387">
        <v>38534</v>
      </c>
    </row>
    <row r="186" spans="1:22" s="371" customFormat="1" x14ac:dyDescent="0.25">
      <c r="A186" s="368">
        <f t="shared" si="26"/>
        <v>2005</v>
      </c>
      <c r="B186" s="377">
        <v>8</v>
      </c>
      <c r="C186" s="378">
        <f t="shared" si="37"/>
        <v>326.47320018030592</v>
      </c>
      <c r="D186" s="378">
        <f t="shared" si="37"/>
        <v>0</v>
      </c>
      <c r="E186" s="370"/>
      <c r="F186" s="379">
        <v>365.29131562752701</v>
      </c>
      <c r="G186" s="379">
        <v>0</v>
      </c>
      <c r="I186" s="380">
        <f t="shared" si="29"/>
        <v>8.1318567778638662E-2</v>
      </c>
      <c r="J186" s="380">
        <f t="shared" si="30"/>
        <v>0</v>
      </c>
      <c r="K186" s="381">
        <f t="shared" si="31"/>
        <v>8.1318567778638662E-2</v>
      </c>
      <c r="L186" s="382">
        <v>3843228</v>
      </c>
      <c r="M186" s="383">
        <f t="shared" si="32"/>
        <v>312525.79660676193</v>
      </c>
      <c r="N186" s="219">
        <v>5952934.1329999994</v>
      </c>
      <c r="O186" s="384">
        <f t="shared" si="33"/>
        <v>5640408.3363932371</v>
      </c>
      <c r="P186" s="219">
        <f t="shared" si="34"/>
        <v>1467.6226173397042</v>
      </c>
      <c r="R186" s="385">
        <f t="shared" si="38"/>
        <v>14341.888982185128</v>
      </c>
      <c r="S186" s="388">
        <f t="shared" si="27"/>
        <v>5.5293100492221914E-3</v>
      </c>
      <c r="T186" s="386">
        <v>93109.900368800561</v>
      </c>
      <c r="U186" s="388">
        <f t="shared" si="27"/>
        <v>7.1118092663913224E-4</v>
      </c>
      <c r="V186" s="387">
        <v>38565</v>
      </c>
    </row>
    <row r="187" spans="1:22" s="371" customFormat="1" x14ac:dyDescent="0.25">
      <c r="A187" s="368">
        <f t="shared" si="26"/>
        <v>2005</v>
      </c>
      <c r="B187" s="377">
        <v>9</v>
      </c>
      <c r="C187" s="378">
        <f t="shared" si="37"/>
        <v>303.9711914609627</v>
      </c>
      <c r="D187" s="378">
        <f t="shared" si="37"/>
        <v>0</v>
      </c>
      <c r="E187" s="370"/>
      <c r="F187" s="379">
        <v>330.78947333637041</v>
      </c>
      <c r="G187" s="379">
        <v>0</v>
      </c>
      <c r="I187" s="380">
        <f t="shared" si="29"/>
        <v>5.6180580825906615E-2</v>
      </c>
      <c r="J187" s="380">
        <f t="shared" si="30"/>
        <v>0</v>
      </c>
      <c r="K187" s="381">
        <f t="shared" si="31"/>
        <v>5.6180580825906615E-2</v>
      </c>
      <c r="L187" s="382">
        <v>3845823</v>
      </c>
      <c r="M187" s="383">
        <f t="shared" si="32"/>
        <v>216060.56989363066</v>
      </c>
      <c r="N187" s="219">
        <v>5901465.3209999995</v>
      </c>
      <c r="O187" s="384">
        <f t="shared" si="33"/>
        <v>5685404.7511063693</v>
      </c>
      <c r="P187" s="219">
        <f t="shared" si="34"/>
        <v>1478.3324014408279</v>
      </c>
      <c r="R187" s="385">
        <f t="shared" si="38"/>
        <v>14435.541491662301</v>
      </c>
      <c r="S187" s="388">
        <f t="shared" si="27"/>
        <v>1.7831438507575292E-2</v>
      </c>
      <c r="T187" s="386">
        <v>93797.391050321443</v>
      </c>
      <c r="U187" s="388">
        <f t="shared" si="27"/>
        <v>1.4556009047744345E-2</v>
      </c>
      <c r="V187" s="387">
        <v>38596</v>
      </c>
    </row>
    <row r="188" spans="1:22" s="371" customFormat="1" x14ac:dyDescent="0.25">
      <c r="A188" s="368">
        <f t="shared" si="26"/>
        <v>2005</v>
      </c>
      <c r="B188" s="377">
        <v>10</v>
      </c>
      <c r="C188" s="378">
        <f t="shared" si="37"/>
        <v>238.52377373576331</v>
      </c>
      <c r="D188" s="378">
        <f t="shared" si="37"/>
        <v>0</v>
      </c>
      <c r="E188" s="370"/>
      <c r="F188" s="379">
        <v>249.09712030122148</v>
      </c>
      <c r="G188" s="379">
        <v>0</v>
      </c>
      <c r="I188" s="380">
        <f t="shared" si="29"/>
        <v>2.2149694528558014E-2</v>
      </c>
      <c r="J188" s="380">
        <f t="shared" si="30"/>
        <v>0</v>
      </c>
      <c r="K188" s="381">
        <f t="shared" si="31"/>
        <v>2.2149694528558014E-2</v>
      </c>
      <c r="L188" s="382">
        <v>3846999</v>
      </c>
      <c r="M188" s="383">
        <f t="shared" si="32"/>
        <v>85209.852701668147</v>
      </c>
      <c r="N188" s="219">
        <v>5244908.2250000006</v>
      </c>
      <c r="O188" s="384">
        <f t="shared" si="33"/>
        <v>5159698.3722983329</v>
      </c>
      <c r="P188" s="219">
        <f t="shared" si="34"/>
        <v>1341.2268556083152</v>
      </c>
      <c r="R188" s="385">
        <f t="shared" si="38"/>
        <v>14456.487249056656</v>
      </c>
      <c r="S188" s="388">
        <f t="shared" si="27"/>
        <v>1.7457799645027139E-2</v>
      </c>
      <c r="T188" s="386">
        <v>93968.608051056348</v>
      </c>
      <c r="U188" s="388">
        <f t="shared" si="27"/>
        <v>1.7586873851858531E-2</v>
      </c>
      <c r="V188" s="387">
        <v>38626</v>
      </c>
    </row>
    <row r="189" spans="1:22" s="371" customFormat="1" x14ac:dyDescent="0.25">
      <c r="A189" s="368">
        <f t="shared" si="26"/>
        <v>2005</v>
      </c>
      <c r="B189" s="377">
        <v>11</v>
      </c>
      <c r="C189" s="378">
        <f t="shared" si="37"/>
        <v>137.25192955352946</v>
      </c>
      <c r="D189" s="378">
        <f t="shared" si="37"/>
        <v>0</v>
      </c>
      <c r="E189" s="370"/>
      <c r="F189" s="379">
        <v>142.74443772808002</v>
      </c>
      <c r="G189" s="379">
        <v>0</v>
      </c>
      <c r="I189" s="380">
        <f t="shared" si="29"/>
        <v>1.1506042813288871E-2</v>
      </c>
      <c r="J189" s="380">
        <f t="shared" si="30"/>
        <v>0</v>
      </c>
      <c r="K189" s="381">
        <f t="shared" si="31"/>
        <v>1.1506042813288871E-2</v>
      </c>
      <c r="L189" s="382">
        <v>3849102</v>
      </c>
      <c r="M189" s="383">
        <f t="shared" si="32"/>
        <v>44287.932404715822</v>
      </c>
      <c r="N189" s="219">
        <v>3800106.1919999998</v>
      </c>
      <c r="O189" s="384">
        <f t="shared" si="33"/>
        <v>3755818.2595952838</v>
      </c>
      <c r="P189" s="219">
        <f t="shared" si="34"/>
        <v>975.7648042570147</v>
      </c>
      <c r="R189" s="385">
        <f t="shared" si="38"/>
        <v>14301.324578976215</v>
      </c>
      <c r="S189" s="388">
        <f t="shared" si="27"/>
        <v>3.3484840772859403E-3</v>
      </c>
      <c r="T189" s="386">
        <v>93027.808547527995</v>
      </c>
      <c r="U189" s="388">
        <f t="shared" si="27"/>
        <v>4.6781576988630391E-3</v>
      </c>
      <c r="V189" s="387">
        <v>38657</v>
      </c>
    </row>
    <row r="190" spans="1:22" s="371" customFormat="1" x14ac:dyDescent="0.25">
      <c r="A190" s="368">
        <f t="shared" si="26"/>
        <v>2005</v>
      </c>
      <c r="B190" s="377">
        <v>12</v>
      </c>
      <c r="C190" s="378">
        <f t="shared" si="37"/>
        <v>59.058459028179144</v>
      </c>
      <c r="D190" s="378">
        <f t="shared" si="37"/>
        <v>32.705244688642438</v>
      </c>
      <c r="E190" s="370"/>
      <c r="F190" s="379">
        <v>51.135587143735577</v>
      </c>
      <c r="G190" s="379">
        <v>37.532722535258785</v>
      </c>
      <c r="I190" s="380">
        <f t="shared" si="29"/>
        <v>-1.6597317693399699E-2</v>
      </c>
      <c r="J190" s="380">
        <f t="shared" si="30"/>
        <v>8.9395021257893791E-3</v>
      </c>
      <c r="K190" s="381">
        <f t="shared" si="31"/>
        <v>-7.65781556761032E-3</v>
      </c>
      <c r="L190" s="382">
        <v>3859377</v>
      </c>
      <c r="M190" s="383">
        <f t="shared" si="32"/>
        <v>-29554.397271877213</v>
      </c>
      <c r="N190" s="219">
        <v>3884698.44</v>
      </c>
      <c r="O190" s="384">
        <f t="shared" si="33"/>
        <v>3914252.8372718771</v>
      </c>
      <c r="P190" s="219">
        <f t="shared" si="34"/>
        <v>1014.2188330582571</v>
      </c>
      <c r="R190" s="385">
        <f t="shared" si="38"/>
        <v>14270.233463113831</v>
      </c>
      <c r="S190" s="388">
        <f t="shared" si="27"/>
        <v>-1.6816177858486325E-3</v>
      </c>
      <c r="T190" s="386">
        <v>92909.789152160054</v>
      </c>
      <c r="U190" s="388">
        <f t="shared" si="27"/>
        <v>2.1098098772633911E-3</v>
      </c>
      <c r="V190" s="387">
        <v>38687</v>
      </c>
    </row>
    <row r="191" spans="1:22" s="371" customFormat="1" x14ac:dyDescent="0.25">
      <c r="A191" s="368">
        <f>A179+1</f>
        <v>2006</v>
      </c>
      <c r="B191" s="377">
        <v>1</v>
      </c>
      <c r="C191" s="378">
        <f t="shared" si="37"/>
        <v>34.661127124401681</v>
      </c>
      <c r="D191" s="378">
        <f t="shared" si="37"/>
        <v>84.711434828629194</v>
      </c>
      <c r="E191" s="370"/>
      <c r="F191" s="379">
        <v>23.954984268239556</v>
      </c>
      <c r="G191" s="379">
        <v>73.66010698567797</v>
      </c>
      <c r="I191" s="380">
        <f t="shared" si="29"/>
        <v>-2.2427884338700757E-2</v>
      </c>
      <c r="J191" s="380">
        <f t="shared" si="30"/>
        <v>-2.0464800022666828E-2</v>
      </c>
      <c r="K191" s="381">
        <f t="shared" si="31"/>
        <v>-4.2892684361367589E-2</v>
      </c>
      <c r="L191" s="382">
        <v>3872326</v>
      </c>
      <c r="M191" s="383">
        <f t="shared" si="32"/>
        <v>-166094.45686231711</v>
      </c>
      <c r="N191" s="219">
        <v>4154739.5929999999</v>
      </c>
      <c r="O191" s="384">
        <f t="shared" si="33"/>
        <v>4320834.0498623168</v>
      </c>
      <c r="P191" s="219">
        <f t="shared" si="34"/>
        <v>1115.8239388580189</v>
      </c>
      <c r="R191" s="385">
        <f t="shared" si="38"/>
        <v>14279.470197153074</v>
      </c>
      <c r="S191" s="388">
        <f t="shared" si="27"/>
        <v>-2.5115785568067261E-3</v>
      </c>
      <c r="T191" s="386">
        <v>92880.714645409025</v>
      </c>
      <c r="U191" s="388">
        <f t="shared" si="27"/>
        <v>-4.4729763708617476E-4</v>
      </c>
      <c r="V191" s="387">
        <v>38718</v>
      </c>
    </row>
    <row r="192" spans="1:22" s="371" customFormat="1" x14ac:dyDescent="0.25">
      <c r="A192" s="368">
        <f t="shared" si="26"/>
        <v>2006</v>
      </c>
      <c r="B192" s="377">
        <v>2</v>
      </c>
      <c r="C192" s="378">
        <f t="shared" si="37"/>
        <v>30.798265729077841</v>
      </c>
      <c r="D192" s="378">
        <f t="shared" si="37"/>
        <v>80.980530904111944</v>
      </c>
      <c r="E192" s="370"/>
      <c r="F192" s="379">
        <v>25.119705216573117</v>
      </c>
      <c r="G192" s="379">
        <v>84.502803816518536</v>
      </c>
      <c r="I192" s="380">
        <f t="shared" si="29"/>
        <v>-1.1895796655792415E-2</v>
      </c>
      <c r="J192" s="380">
        <f t="shared" si="30"/>
        <v>6.5225294011735458E-3</v>
      </c>
      <c r="K192" s="381">
        <f t="shared" si="31"/>
        <v>-5.3732672546188695E-3</v>
      </c>
      <c r="L192" s="382">
        <v>3879506</v>
      </c>
      <c r="M192" s="383">
        <f t="shared" si="32"/>
        <v>-20845.622553897432</v>
      </c>
      <c r="N192" s="219">
        <v>3662361.5239999997</v>
      </c>
      <c r="O192" s="384">
        <f t="shared" si="33"/>
        <v>3683207.1465538973</v>
      </c>
      <c r="P192" s="219">
        <f t="shared" si="34"/>
        <v>949.40106976349489</v>
      </c>
      <c r="R192" s="385">
        <f t="shared" si="38"/>
        <v>14224.129723960586</v>
      </c>
      <c r="S192" s="388">
        <f t="shared" si="27"/>
        <v>-7.0770839212186409E-3</v>
      </c>
      <c r="T192" s="386">
        <v>92774.15561656066</v>
      </c>
      <c r="U192" s="388">
        <f t="shared" si="27"/>
        <v>-1.4089316332048796E-3</v>
      </c>
      <c r="V192" s="387">
        <v>38749</v>
      </c>
    </row>
    <row r="193" spans="1:22" s="371" customFormat="1" x14ac:dyDescent="0.25">
      <c r="A193" s="368">
        <f t="shared" si="26"/>
        <v>2006</v>
      </c>
      <c r="B193" s="377">
        <v>3</v>
      </c>
      <c r="C193" s="378">
        <f t="shared" si="37"/>
        <v>50.906388729186801</v>
      </c>
      <c r="D193" s="378">
        <f t="shared" si="37"/>
        <v>43.541291222508221</v>
      </c>
      <c r="E193" s="370"/>
      <c r="F193" s="379">
        <v>37.690401514439003</v>
      </c>
      <c r="G193" s="379">
        <v>58.424515355346983</v>
      </c>
      <c r="I193" s="380">
        <f t="shared" si="29"/>
        <v>-2.7685660153834873E-2</v>
      </c>
      <c r="J193" s="380">
        <f t="shared" si="30"/>
        <v>2.7560688624882604E-2</v>
      </c>
      <c r="K193" s="381">
        <f t="shared" si="31"/>
        <v>-1.249715289522689E-4</v>
      </c>
      <c r="L193" s="382">
        <v>3890134</v>
      </c>
      <c r="M193" s="383">
        <f t="shared" si="32"/>
        <v>-486.15599380920565</v>
      </c>
      <c r="N193" s="219">
        <v>3556451.9299999997</v>
      </c>
      <c r="O193" s="384">
        <f t="shared" si="33"/>
        <v>3556938.0859938087</v>
      </c>
      <c r="P193" s="219">
        <f t="shared" si="34"/>
        <v>914.34847385560727</v>
      </c>
      <c r="R193" s="385">
        <f t="shared" si="38"/>
        <v>14200.825425278761</v>
      </c>
      <c r="S193" s="388">
        <f t="shared" si="27"/>
        <v>-6.0226827578306885E-3</v>
      </c>
      <c r="T193" s="386">
        <v>92829.394861373759</v>
      </c>
      <c r="U193" s="388">
        <f t="shared" si="27"/>
        <v>1.1363362466554339E-3</v>
      </c>
      <c r="V193" s="387">
        <v>38777</v>
      </c>
    </row>
    <row r="194" spans="1:22" s="371" customFormat="1" x14ac:dyDescent="0.25">
      <c r="A194" s="368">
        <f t="shared" si="26"/>
        <v>2006</v>
      </c>
      <c r="B194" s="377">
        <v>4</v>
      </c>
      <c r="C194" s="378">
        <f t="shared" si="37"/>
        <v>92.25873715316439</v>
      </c>
      <c r="D194" s="378">
        <f t="shared" si="37"/>
        <v>14.56695045838303</v>
      </c>
      <c r="E194" s="370"/>
      <c r="F194" s="379">
        <v>91.642283043448316</v>
      </c>
      <c r="G194" s="379">
        <v>10.049095989247622</v>
      </c>
      <c r="I194" s="380">
        <f t="shared" si="29"/>
        <v>-1.2913858575006E-3</v>
      </c>
      <c r="J194" s="380">
        <f t="shared" si="30"/>
        <v>-8.3661429247471643E-3</v>
      </c>
      <c r="K194" s="381">
        <f t="shared" si="31"/>
        <v>-9.6575287822477651E-3</v>
      </c>
      <c r="L194" s="382">
        <v>3898256</v>
      </c>
      <c r="M194" s="383">
        <f t="shared" si="32"/>
        <v>-37647.519520570044</v>
      </c>
      <c r="N194" s="219">
        <v>3819200.2560000001</v>
      </c>
      <c r="O194" s="384">
        <f t="shared" si="33"/>
        <v>3856847.7755205701</v>
      </c>
      <c r="P194" s="219">
        <f t="shared" si="34"/>
        <v>989.3777564943324</v>
      </c>
      <c r="R194" s="385">
        <f t="shared" si="38"/>
        <v>14195.471794478401</v>
      </c>
      <c r="S194" s="388">
        <f t="shared" ref="S194:U257" si="39">R194/R182-1</f>
        <v>-8.6194435713665696E-3</v>
      </c>
      <c r="T194" s="386">
        <v>92762.008606511459</v>
      </c>
      <c r="U194" s="388">
        <f t="shared" si="39"/>
        <v>-1.9227740538586557E-3</v>
      </c>
      <c r="V194" s="387">
        <v>38808</v>
      </c>
    </row>
    <row r="195" spans="1:22" s="371" customFormat="1" x14ac:dyDescent="0.25">
      <c r="A195" s="368">
        <f t="shared" si="26"/>
        <v>2006</v>
      </c>
      <c r="B195" s="377">
        <v>5</v>
      </c>
      <c r="C195" s="378">
        <f t="shared" si="37"/>
        <v>161.65050003731275</v>
      </c>
      <c r="D195" s="378">
        <f t="shared" si="37"/>
        <v>0</v>
      </c>
      <c r="E195" s="370"/>
      <c r="F195" s="379">
        <v>162.93276353971618</v>
      </c>
      <c r="G195" s="379">
        <v>0</v>
      </c>
      <c r="I195" s="380">
        <f t="shared" si="29"/>
        <v>2.6861641872347017E-3</v>
      </c>
      <c r="J195" s="380">
        <f t="shared" si="30"/>
        <v>0</v>
      </c>
      <c r="K195" s="381">
        <f t="shared" si="31"/>
        <v>2.6861641872347017E-3</v>
      </c>
      <c r="L195" s="382">
        <v>3895260</v>
      </c>
      <c r="M195" s="383">
        <f t="shared" si="32"/>
        <v>10463.307911967844</v>
      </c>
      <c r="N195" s="219">
        <v>4421975.0360000003</v>
      </c>
      <c r="O195" s="384">
        <f t="shared" si="33"/>
        <v>4411511.7280880325</v>
      </c>
      <c r="P195" s="219">
        <f t="shared" si="34"/>
        <v>1132.5333169257076</v>
      </c>
      <c r="R195" s="385">
        <f t="shared" si="38"/>
        <v>14222.908218858985</v>
      </c>
      <c r="S195" s="388">
        <f t="shared" si="39"/>
        <v>-4.8015637257053934E-3</v>
      </c>
      <c r="T195" s="386">
        <v>92822.924670385008</v>
      </c>
      <c r="U195" s="388">
        <f t="shared" si="39"/>
        <v>-3.4543842924383839E-4</v>
      </c>
      <c r="V195" s="387">
        <v>38838</v>
      </c>
    </row>
    <row r="196" spans="1:22" s="371" customFormat="1" x14ac:dyDescent="0.25">
      <c r="A196" s="368">
        <f t="shared" ref="A196:A202" si="40">A184+1</f>
        <v>2006</v>
      </c>
      <c r="B196" s="377">
        <v>6</v>
      </c>
      <c r="C196" s="378">
        <f t="shared" si="37"/>
        <v>239.83482026903096</v>
      </c>
      <c r="D196" s="378">
        <f t="shared" si="37"/>
        <v>0</v>
      </c>
      <c r="E196" s="370"/>
      <c r="F196" s="379">
        <v>236.76759169222848</v>
      </c>
      <c r="G196" s="379">
        <v>0</v>
      </c>
      <c r="I196" s="380">
        <f t="shared" si="29"/>
        <v>-6.4254184429539422E-3</v>
      </c>
      <c r="J196" s="380">
        <f t="shared" si="30"/>
        <v>0</v>
      </c>
      <c r="K196" s="381">
        <f t="shared" si="31"/>
        <v>-6.4254184429539422E-3</v>
      </c>
      <c r="L196" s="382">
        <v>3900600</v>
      </c>
      <c r="M196" s="383">
        <f t="shared" si="32"/>
        <v>-25062.987178586147</v>
      </c>
      <c r="N196" s="219">
        <v>5205314.8929999992</v>
      </c>
      <c r="O196" s="384">
        <f t="shared" si="33"/>
        <v>5230377.8801785856</v>
      </c>
      <c r="P196" s="219">
        <f t="shared" si="34"/>
        <v>1340.9162385731902</v>
      </c>
      <c r="R196" s="385">
        <f t="shared" si="38"/>
        <v>14191.084111666605</v>
      </c>
      <c r="S196" s="388">
        <f t="shared" si="39"/>
        <v>-6.5773368874127991E-3</v>
      </c>
      <c r="T196" s="386">
        <v>92670.614982962856</v>
      </c>
      <c r="U196" s="388">
        <f t="shared" si="39"/>
        <v>-3.9084692952291444E-3</v>
      </c>
      <c r="V196" s="387">
        <v>38869</v>
      </c>
    </row>
    <row r="197" spans="1:22" s="371" customFormat="1" x14ac:dyDescent="0.25">
      <c r="A197" s="368">
        <f t="shared" si="40"/>
        <v>2006</v>
      </c>
      <c r="B197" s="377">
        <v>7</v>
      </c>
      <c r="C197" s="378">
        <f t="shared" si="37"/>
        <v>298.50611919012817</v>
      </c>
      <c r="D197" s="378">
        <f t="shared" si="37"/>
        <v>0</v>
      </c>
      <c r="E197" s="370"/>
      <c r="F197" s="379">
        <v>288.69204702817757</v>
      </c>
      <c r="G197" s="379">
        <v>0</v>
      </c>
      <c r="I197" s="380">
        <f t="shared" si="29"/>
        <v>-2.0559119964778279E-2</v>
      </c>
      <c r="J197" s="380">
        <f t="shared" si="30"/>
        <v>0</v>
      </c>
      <c r="K197" s="381">
        <f t="shared" si="31"/>
        <v>-2.0559119964778279E-2</v>
      </c>
      <c r="L197" s="382">
        <v>3902901</v>
      </c>
      <c r="M197" s="383">
        <f t="shared" si="32"/>
        <v>-80240.209869653103</v>
      </c>
      <c r="N197" s="219">
        <v>5542796.8660000004</v>
      </c>
      <c r="O197" s="384">
        <f t="shared" si="33"/>
        <v>5623037.0758696534</v>
      </c>
      <c r="P197" s="219">
        <f t="shared" si="34"/>
        <v>1440.7326949542542</v>
      </c>
      <c r="R197" s="385">
        <f t="shared" si="38"/>
        <v>14160.299001128726</v>
      </c>
      <c r="S197" s="388">
        <f t="shared" si="39"/>
        <v>-7.4154675200913678E-3</v>
      </c>
      <c r="T197" s="386">
        <v>92798.26945566466</v>
      </c>
      <c r="U197" s="388">
        <f t="shared" si="39"/>
        <v>-1.3614997295591236E-3</v>
      </c>
      <c r="V197" s="387">
        <v>38899</v>
      </c>
    </row>
    <row r="198" spans="1:22" s="371" customFormat="1" x14ac:dyDescent="0.25">
      <c r="A198" s="368">
        <f t="shared" si="40"/>
        <v>2006</v>
      </c>
      <c r="B198" s="377">
        <v>8</v>
      </c>
      <c r="C198" s="378">
        <f t="shared" si="37"/>
        <v>326.47320018030592</v>
      </c>
      <c r="D198" s="378">
        <f t="shared" si="37"/>
        <v>0</v>
      </c>
      <c r="E198" s="370"/>
      <c r="F198" s="379">
        <v>312.17997120855097</v>
      </c>
      <c r="G198" s="379">
        <v>0</v>
      </c>
      <c r="I198" s="380">
        <f t="shared" si="29"/>
        <v>-2.9942332221036875E-2</v>
      </c>
      <c r="J198" s="380">
        <f t="shared" si="30"/>
        <v>0</v>
      </c>
      <c r="K198" s="381">
        <f t="shared" si="31"/>
        <v>-2.9942332221036875E-2</v>
      </c>
      <c r="L198" s="382">
        <v>3911165</v>
      </c>
      <c r="M198" s="383">
        <f t="shared" si="32"/>
        <v>-117109.40180129169</v>
      </c>
      <c r="N198" s="219">
        <v>5644434.4840000002</v>
      </c>
      <c r="O198" s="384">
        <f t="shared" si="33"/>
        <v>5761543.885801292</v>
      </c>
      <c r="P198" s="219">
        <f t="shared" si="34"/>
        <v>1473.1017192578918</v>
      </c>
      <c r="R198" s="385">
        <f t="shared" si="38"/>
        <v>14165.778103046912</v>
      </c>
      <c r="S198" s="388">
        <f t="shared" si="39"/>
        <v>-1.2279475831738274E-2</v>
      </c>
      <c r="T198" s="386">
        <v>92879.388050218564</v>
      </c>
      <c r="U198" s="388">
        <f t="shared" si="39"/>
        <v>-2.4757014846858993E-3</v>
      </c>
      <c r="V198" s="387">
        <v>38930</v>
      </c>
    </row>
    <row r="199" spans="1:22" s="371" customFormat="1" x14ac:dyDescent="0.25">
      <c r="A199" s="368">
        <f t="shared" si="40"/>
        <v>2006</v>
      </c>
      <c r="B199" s="377">
        <v>9</v>
      </c>
      <c r="C199" s="378">
        <f t="shared" si="37"/>
        <v>303.9711914609627</v>
      </c>
      <c r="D199" s="378">
        <f t="shared" si="37"/>
        <v>0</v>
      </c>
      <c r="E199" s="370"/>
      <c r="F199" s="379">
        <v>295.95083337802964</v>
      </c>
      <c r="G199" s="379">
        <v>0</v>
      </c>
      <c r="I199" s="380">
        <f t="shared" si="29"/>
        <v>-1.6801537757872641E-2</v>
      </c>
      <c r="J199" s="380">
        <f t="shared" si="30"/>
        <v>0</v>
      </c>
      <c r="K199" s="381">
        <f t="shared" si="31"/>
        <v>-1.6801537757872641E-2</v>
      </c>
      <c r="L199" s="382">
        <v>3918631</v>
      </c>
      <c r="M199" s="383">
        <f t="shared" si="32"/>
        <v>-65839.026705670229</v>
      </c>
      <c r="N199" s="219">
        <v>5487448.0449999999</v>
      </c>
      <c r="O199" s="384">
        <f t="shared" si="33"/>
        <v>5553287.0717056701</v>
      </c>
      <c r="P199" s="219">
        <f t="shared" si="34"/>
        <v>1417.1497831017184</v>
      </c>
      <c r="R199" s="385">
        <f t="shared" si="38"/>
        <v>14104.595484707803</v>
      </c>
      <c r="S199" s="388">
        <f t="shared" si="39"/>
        <v>-2.2925777127629554E-2</v>
      </c>
      <c r="T199" s="386">
        <v>92755.20839647924</v>
      </c>
      <c r="U199" s="388">
        <f t="shared" si="39"/>
        <v>-1.1110998314260989E-2</v>
      </c>
      <c r="V199" s="387">
        <v>38961</v>
      </c>
    </row>
    <row r="200" spans="1:22" s="371" customFormat="1" x14ac:dyDescent="0.25">
      <c r="A200" s="368">
        <f t="shared" si="40"/>
        <v>2006</v>
      </c>
      <c r="B200" s="377">
        <v>10</v>
      </c>
      <c r="C200" s="378">
        <f t="shared" ref="C200:D215" si="41">C188</f>
        <v>238.52377373576331</v>
      </c>
      <c r="D200" s="378">
        <f t="shared" si="41"/>
        <v>0</v>
      </c>
      <c r="E200" s="370"/>
      <c r="F200" s="379">
        <v>232.36740023277929</v>
      </c>
      <c r="G200" s="379">
        <v>0</v>
      </c>
      <c r="I200" s="380">
        <f t="shared" si="29"/>
        <v>-1.2896748598053348E-2</v>
      </c>
      <c r="J200" s="380">
        <f t="shared" si="30"/>
        <v>0</v>
      </c>
      <c r="K200" s="381">
        <f t="shared" si="31"/>
        <v>-1.2896748598053348E-2</v>
      </c>
      <c r="L200" s="382">
        <v>3923143</v>
      </c>
      <c r="M200" s="383">
        <f t="shared" si="32"/>
        <v>-50595.788985212806</v>
      </c>
      <c r="N200" s="219">
        <v>5042900.7829999998</v>
      </c>
      <c r="O200" s="384">
        <f t="shared" si="33"/>
        <v>5093496.5719852131</v>
      </c>
      <c r="P200" s="219">
        <f t="shared" si="34"/>
        <v>1298.3203956585862</v>
      </c>
      <c r="R200" s="385">
        <f t="shared" si="38"/>
        <v>14061.689024758072</v>
      </c>
      <c r="S200" s="388">
        <f t="shared" si="39"/>
        <v>-2.7309416007982534E-2</v>
      </c>
      <c r="T200" s="386">
        <v>92776.697396292802</v>
      </c>
      <c r="U200" s="388">
        <f t="shared" si="39"/>
        <v>-1.2684136537554513E-2</v>
      </c>
      <c r="V200" s="387">
        <v>38991</v>
      </c>
    </row>
    <row r="201" spans="1:22" s="371" customFormat="1" x14ac:dyDescent="0.25">
      <c r="A201" s="368">
        <f t="shared" si="40"/>
        <v>2006</v>
      </c>
      <c r="B201" s="377">
        <v>11</v>
      </c>
      <c r="C201" s="378">
        <f t="shared" si="41"/>
        <v>137.25192955352946</v>
      </c>
      <c r="D201" s="378">
        <f t="shared" si="41"/>
        <v>0</v>
      </c>
      <c r="E201" s="370"/>
      <c r="F201" s="379">
        <v>131.9443757337703</v>
      </c>
      <c r="G201" s="379">
        <v>0</v>
      </c>
      <c r="I201" s="380">
        <f t="shared" si="29"/>
        <v>-1.1118589093220797E-2</v>
      </c>
      <c r="J201" s="380">
        <f t="shared" si="30"/>
        <v>0</v>
      </c>
      <c r="K201" s="381">
        <f t="shared" si="31"/>
        <v>-1.1118589093220797E-2</v>
      </c>
      <c r="L201" s="382">
        <v>3935484</v>
      </c>
      <c r="M201" s="383">
        <f t="shared" si="32"/>
        <v>-43757.029478944954</v>
      </c>
      <c r="N201" s="219">
        <v>4106098.2949999999</v>
      </c>
      <c r="O201" s="384">
        <f t="shared" si="33"/>
        <v>4149855.3244789448</v>
      </c>
      <c r="P201" s="219">
        <f t="shared" si="34"/>
        <v>1054.4714003357517</v>
      </c>
      <c r="R201" s="385">
        <f t="shared" si="38"/>
        <v>14140.395620836809</v>
      </c>
      <c r="S201" s="388">
        <f t="shared" si="39"/>
        <v>-1.1252730979617209E-2</v>
      </c>
      <c r="T201" s="386">
        <v>93613.87934796745</v>
      </c>
      <c r="U201" s="388">
        <f t="shared" si="39"/>
        <v>6.2999527731542049E-3</v>
      </c>
      <c r="V201" s="387">
        <v>39022</v>
      </c>
    </row>
    <row r="202" spans="1:22" s="371" customFormat="1" x14ac:dyDescent="0.25">
      <c r="A202" s="368">
        <f t="shared" si="40"/>
        <v>2006</v>
      </c>
      <c r="B202" s="377">
        <v>12</v>
      </c>
      <c r="C202" s="378">
        <f t="shared" si="41"/>
        <v>59.058459028179144</v>
      </c>
      <c r="D202" s="378">
        <f t="shared" si="41"/>
        <v>32.705244688642438</v>
      </c>
      <c r="E202" s="370"/>
      <c r="F202" s="379">
        <v>65.324082328332352</v>
      </c>
      <c r="G202" s="379">
        <v>6.7236721307280334</v>
      </c>
      <c r="I202" s="380">
        <f>+$B$3*(F202-C202)</f>
        <v>1.3125611770145871E-2</v>
      </c>
      <c r="J202" s="380">
        <f>+$B$4*(G202-D202)</f>
        <v>-4.8112561153568635E-2</v>
      </c>
      <c r="K202" s="381">
        <f>SUM(I202:J202)</f>
        <v>-3.4986949383422762E-2</v>
      </c>
      <c r="L202" s="382">
        <v>3947802</v>
      </c>
      <c r="M202" s="383">
        <f t="shared" si="32"/>
        <v>-138121.54874977516</v>
      </c>
      <c r="N202" s="219">
        <v>3926763.6940000001</v>
      </c>
      <c r="O202" s="384">
        <f t="shared" si="33"/>
        <v>4064885.2427497753</v>
      </c>
      <c r="P202" s="219">
        <f t="shared" si="34"/>
        <v>1029.6578305471692</v>
      </c>
      <c r="R202" s="385">
        <f t="shared" si="38"/>
        <v>14155.834618325722</v>
      </c>
      <c r="S202" s="388">
        <f t="shared" si="39"/>
        <v>-8.0166063914659524E-3</v>
      </c>
      <c r="T202" s="386">
        <v>93354.884918539494</v>
      </c>
      <c r="U202" s="388">
        <f t="shared" si="39"/>
        <v>4.7906229304912618E-3</v>
      </c>
      <c r="V202" s="387">
        <v>39052</v>
      </c>
    </row>
    <row r="203" spans="1:22" x14ac:dyDescent="0.25">
      <c r="A203" s="377">
        <v>2007</v>
      </c>
      <c r="B203" s="377">
        <v>1</v>
      </c>
      <c r="C203" s="378">
        <f t="shared" si="41"/>
        <v>34.661127124401681</v>
      </c>
      <c r="D203" s="378">
        <f t="shared" si="41"/>
        <v>84.711434828629194</v>
      </c>
      <c r="F203" s="379">
        <v>54.620883670765551</v>
      </c>
      <c r="G203" s="379">
        <v>30.337415767102851</v>
      </c>
      <c r="I203" s="380">
        <f>+$B$3*(F203-C203)</f>
        <v>4.1812921540909362E-2</v>
      </c>
      <c r="J203" s="380">
        <f>+$B$4*(G203-D203)</f>
        <v>-0.10068956801716357</v>
      </c>
      <c r="K203" s="381">
        <f>SUM(I203:J203)</f>
        <v>-5.8876646476254207E-2</v>
      </c>
      <c r="L203" s="382">
        <v>3955335</v>
      </c>
      <c r="M203" s="383">
        <f>+L203*K203</f>
        <v>-232876.86049015494</v>
      </c>
      <c r="N203" s="219">
        <v>4283865.5259999996</v>
      </c>
      <c r="O203" s="384">
        <f>+N203-M203</f>
        <v>4516742.386490155</v>
      </c>
      <c r="P203" s="219">
        <f>+O203/L203*1000</f>
        <v>1141.9367478330294</v>
      </c>
      <c r="R203" s="385">
        <f t="shared" si="38"/>
        <v>14181.947427300733</v>
      </c>
      <c r="S203" s="388">
        <f t="shared" si="39"/>
        <v>-6.8295790043936266E-3</v>
      </c>
      <c r="T203" s="386">
        <v>93779.292438672273</v>
      </c>
      <c r="U203" s="388">
        <f t="shared" si="39"/>
        <v>9.6745357385950026E-3</v>
      </c>
      <c r="V203" s="387">
        <v>39083</v>
      </c>
    </row>
    <row r="204" spans="1:22" x14ac:dyDescent="0.25">
      <c r="A204" s="377">
        <v>2007</v>
      </c>
      <c r="B204" s="377">
        <v>2</v>
      </c>
      <c r="C204" s="378">
        <f t="shared" si="41"/>
        <v>30.798265729077841</v>
      </c>
      <c r="D204" s="378">
        <f t="shared" si="41"/>
        <v>80.980530904111944</v>
      </c>
      <c r="F204" s="379">
        <v>38.025204471430257</v>
      </c>
      <c r="G204" s="379">
        <v>61.066207122089295</v>
      </c>
      <c r="I204" s="380">
        <f t="shared" ref="I204:I267" si="42">+$B$3*(F204-C204)</f>
        <v>1.5139434286836968E-2</v>
      </c>
      <c r="J204" s="380">
        <f t="shared" ref="J204:J267" si="43">+$B$4*(G204-D204)</f>
        <v>-3.6877256704104674E-2</v>
      </c>
      <c r="K204" s="381">
        <f t="shared" ref="K204:K267" si="44">SUM(I204:J204)</f>
        <v>-2.1737822417267707E-2</v>
      </c>
      <c r="L204" s="382">
        <v>3965136</v>
      </c>
      <c r="M204" s="383">
        <f t="shared" ref="M204:M267" si="45">+L204*K204</f>
        <v>-86193.422228315205</v>
      </c>
      <c r="N204" s="219">
        <v>3726114.3119999999</v>
      </c>
      <c r="O204" s="384">
        <f t="shared" ref="O204:O267" si="46">+N204-M204</f>
        <v>3812307.7342283153</v>
      </c>
      <c r="P204" s="219">
        <f t="shared" ref="P204:P267" si="47">+O204/L204*1000</f>
        <v>961.45699270550006</v>
      </c>
      <c r="R204" s="385">
        <f t="shared" si="38"/>
        <v>14194.003350242738</v>
      </c>
      <c r="S204" s="388">
        <f t="shared" si="39"/>
        <v>-2.1179765864410838E-3</v>
      </c>
      <c r="T204" s="386">
        <v>93838.665273234801</v>
      </c>
      <c r="U204" s="388">
        <f t="shared" si="39"/>
        <v>1.1474204745918648E-2</v>
      </c>
      <c r="V204" s="387">
        <v>39114</v>
      </c>
    </row>
    <row r="205" spans="1:22" x14ac:dyDescent="0.25">
      <c r="A205" s="377">
        <v>2007</v>
      </c>
      <c r="B205" s="377">
        <v>3</v>
      </c>
      <c r="C205" s="378">
        <f t="shared" si="41"/>
        <v>50.906388729186801</v>
      </c>
      <c r="D205" s="378">
        <f t="shared" si="41"/>
        <v>43.541291222508221</v>
      </c>
      <c r="F205" s="379">
        <v>46.654447590571223</v>
      </c>
      <c r="G205" s="379">
        <v>43.211867973168182</v>
      </c>
      <c r="I205" s="380">
        <f t="shared" si="42"/>
        <v>-8.9072269399942065E-3</v>
      </c>
      <c r="J205" s="380">
        <f t="shared" si="43"/>
        <v>-6.1002451618163956E-4</v>
      </c>
      <c r="K205" s="381">
        <f t="shared" si="44"/>
        <v>-9.5172514561758462E-3</v>
      </c>
      <c r="L205" s="382">
        <v>3975438</v>
      </c>
      <c r="M205" s="383">
        <f t="shared" si="45"/>
        <v>-37835.243094436795</v>
      </c>
      <c r="N205" s="219">
        <v>3644338.4289999995</v>
      </c>
      <c r="O205" s="384">
        <f t="shared" si="46"/>
        <v>3682173.6720944364</v>
      </c>
      <c r="P205" s="219">
        <f t="shared" si="47"/>
        <v>926.23093910518446</v>
      </c>
      <c r="R205" s="385">
        <f t="shared" si="38"/>
        <v>14205.885815492315</v>
      </c>
      <c r="S205" s="388">
        <f t="shared" si="39"/>
        <v>3.5634479419388576E-4</v>
      </c>
      <c r="T205" s="386">
        <v>93791.897747994022</v>
      </c>
      <c r="U205" s="388">
        <f t="shared" si="39"/>
        <v>1.0368514068820778E-2</v>
      </c>
      <c r="V205" s="387">
        <v>39142</v>
      </c>
    </row>
    <row r="206" spans="1:22" x14ac:dyDescent="0.25">
      <c r="A206" s="377">
        <v>2007</v>
      </c>
      <c r="B206" s="377">
        <v>4</v>
      </c>
      <c r="C206" s="378">
        <f t="shared" si="41"/>
        <v>92.25873715316439</v>
      </c>
      <c r="D206" s="378">
        <f t="shared" si="41"/>
        <v>14.56695045838303</v>
      </c>
      <c r="F206" s="379">
        <v>82.432756933314778</v>
      </c>
      <c r="G206" s="379">
        <v>5.7594044874537111</v>
      </c>
      <c r="I206" s="380">
        <f t="shared" si="42"/>
        <v>-2.0584065694425793E-2</v>
      </c>
      <c r="J206" s="380">
        <f t="shared" si="43"/>
        <v>-1.6309774675671882E-2</v>
      </c>
      <c r="K206" s="381">
        <f t="shared" si="44"/>
        <v>-3.6893840370097672E-2</v>
      </c>
      <c r="L206" s="382">
        <v>3979792</v>
      </c>
      <c r="M206" s="383">
        <f t="shared" si="45"/>
        <v>-146829.81075419174</v>
      </c>
      <c r="N206" s="219">
        <v>3702030.8249999997</v>
      </c>
      <c r="O206" s="384">
        <f t="shared" si="46"/>
        <v>3848860.6357541913</v>
      </c>
      <c r="P206" s="219">
        <f t="shared" si="47"/>
        <v>967.10095295286567</v>
      </c>
      <c r="R206" s="385">
        <f t="shared" si="38"/>
        <v>14183.609011950848</v>
      </c>
      <c r="S206" s="388">
        <f t="shared" si="39"/>
        <v>-8.3567370632697813E-4</v>
      </c>
      <c r="T206" s="386">
        <v>93735.498349808273</v>
      </c>
      <c r="U206" s="388">
        <f t="shared" si="39"/>
        <v>1.0494487537740627E-2</v>
      </c>
      <c r="V206" s="387">
        <v>39173</v>
      </c>
    </row>
    <row r="207" spans="1:22" x14ac:dyDescent="0.25">
      <c r="A207" s="377">
        <v>2007</v>
      </c>
      <c r="B207" s="377">
        <v>5</v>
      </c>
      <c r="C207" s="378">
        <f t="shared" si="41"/>
        <v>161.65050003731275</v>
      </c>
      <c r="D207" s="378">
        <f t="shared" si="41"/>
        <v>0</v>
      </c>
      <c r="F207" s="379">
        <v>134.57368693362113</v>
      </c>
      <c r="G207" s="379">
        <v>0</v>
      </c>
      <c r="I207" s="380">
        <f t="shared" si="42"/>
        <v>-5.6722167890808937E-2</v>
      </c>
      <c r="J207" s="380">
        <f t="shared" si="43"/>
        <v>0</v>
      </c>
      <c r="K207" s="381">
        <f t="shared" si="44"/>
        <v>-5.6722167890808937E-2</v>
      </c>
      <c r="L207" s="382">
        <v>3978583</v>
      </c>
      <c r="M207" s="383">
        <f t="shared" si="45"/>
        <v>-225673.85289351828</v>
      </c>
      <c r="N207" s="219">
        <v>4204168.2120000003</v>
      </c>
      <c r="O207" s="384">
        <f t="shared" si="46"/>
        <v>4429842.0648935186</v>
      </c>
      <c r="P207" s="219">
        <f t="shared" si="47"/>
        <v>1113.4220562681535</v>
      </c>
      <c r="R207" s="385">
        <f t="shared" si="38"/>
        <v>14164.497751293293</v>
      </c>
      <c r="S207" s="388">
        <f t="shared" si="39"/>
        <v>-4.10678791333563E-3</v>
      </c>
      <c r="T207" s="386">
        <v>93670.115014085415</v>
      </c>
      <c r="U207" s="388">
        <f t="shared" si="39"/>
        <v>9.1269516308474241E-3</v>
      </c>
      <c r="V207" s="387">
        <v>39203</v>
      </c>
    </row>
    <row r="208" spans="1:22" x14ac:dyDescent="0.25">
      <c r="A208" s="377">
        <v>2007</v>
      </c>
      <c r="B208" s="377">
        <v>6</v>
      </c>
      <c r="C208" s="378">
        <f t="shared" si="41"/>
        <v>239.83482026903096</v>
      </c>
      <c r="D208" s="378">
        <f t="shared" si="41"/>
        <v>0</v>
      </c>
      <c r="F208" s="379">
        <v>209.62300614692523</v>
      </c>
      <c r="G208" s="379">
        <v>0</v>
      </c>
      <c r="I208" s="380">
        <f t="shared" si="42"/>
        <v>-6.3289560198882946E-2</v>
      </c>
      <c r="J208" s="380">
        <f t="shared" si="43"/>
        <v>0</v>
      </c>
      <c r="K208" s="381">
        <f t="shared" si="44"/>
        <v>-6.3289560198882946E-2</v>
      </c>
      <c r="L208" s="382">
        <v>3981256</v>
      </c>
      <c r="M208" s="383">
        <f t="shared" si="45"/>
        <v>-251971.94127916393</v>
      </c>
      <c r="N208" s="219">
        <v>4813296.4349999996</v>
      </c>
      <c r="O208" s="384">
        <f t="shared" si="46"/>
        <v>5065268.3762791632</v>
      </c>
      <c r="P208" s="219">
        <f t="shared" si="47"/>
        <v>1272.2789934330178</v>
      </c>
      <c r="R208" s="385">
        <f t="shared" si="38"/>
        <v>14095.86050615312</v>
      </c>
      <c r="S208" s="388">
        <f t="shared" si="39"/>
        <v>-6.7101008467140844E-3</v>
      </c>
      <c r="T208" s="386">
        <v>93481.763326036613</v>
      </c>
      <c r="U208" s="388">
        <f t="shared" si="39"/>
        <v>8.7530264391024737E-3</v>
      </c>
      <c r="V208" s="387">
        <v>39234</v>
      </c>
    </row>
    <row r="209" spans="1:22" x14ac:dyDescent="0.25">
      <c r="A209" s="377">
        <v>2007</v>
      </c>
      <c r="B209" s="377">
        <v>7</v>
      </c>
      <c r="C209" s="378">
        <f t="shared" si="41"/>
        <v>298.50611919012817</v>
      </c>
      <c r="D209" s="378">
        <f t="shared" si="41"/>
        <v>0</v>
      </c>
      <c r="F209" s="379">
        <v>284.87441857612703</v>
      </c>
      <c r="G209" s="379">
        <v>0</v>
      </c>
      <c r="I209" s="380">
        <f t="shared" si="42"/>
        <v>-2.8556522065707819E-2</v>
      </c>
      <c r="J209" s="380">
        <f t="shared" si="43"/>
        <v>0</v>
      </c>
      <c r="K209" s="381">
        <f t="shared" si="44"/>
        <v>-2.8556522065707819E-2</v>
      </c>
      <c r="L209" s="382">
        <v>3986068</v>
      </c>
      <c r="M209" s="383">
        <f t="shared" si="45"/>
        <v>-113828.23879741183</v>
      </c>
      <c r="N209" s="219">
        <v>5633379.0650000004</v>
      </c>
      <c r="O209" s="384">
        <f t="shared" si="46"/>
        <v>5747207.3037974127</v>
      </c>
      <c r="P209" s="219">
        <f t="shared" si="47"/>
        <v>1441.8236978891009</v>
      </c>
      <c r="R209" s="385">
        <f t="shared" ref="R209:R213" si="48">SUM(P198:P209)</f>
        <v>14096.951509087969</v>
      </c>
      <c r="S209" s="388">
        <f t="shared" si="39"/>
        <v>-4.4735984766781645E-3</v>
      </c>
      <c r="T209" s="386">
        <v>93317.732444371228</v>
      </c>
      <c r="U209" s="388">
        <f t="shared" si="39"/>
        <v>5.5977659039725403E-3</v>
      </c>
      <c r="V209" s="387">
        <v>39264</v>
      </c>
    </row>
    <row r="210" spans="1:22" x14ac:dyDescent="0.25">
      <c r="A210" s="377">
        <v>2007</v>
      </c>
      <c r="B210" s="377">
        <v>8</v>
      </c>
      <c r="C210" s="378">
        <f t="shared" si="41"/>
        <v>326.47320018030592</v>
      </c>
      <c r="D210" s="378">
        <f t="shared" si="41"/>
        <v>0</v>
      </c>
      <c r="F210" s="379">
        <v>340.84216283404874</v>
      </c>
      <c r="G210" s="379">
        <v>0</v>
      </c>
      <c r="I210" s="380">
        <f t="shared" si="42"/>
        <v>3.0100983780518911E-2</v>
      </c>
      <c r="J210" s="380">
        <f t="shared" si="43"/>
        <v>0</v>
      </c>
      <c r="K210" s="381">
        <f t="shared" si="44"/>
        <v>3.0100983780518911E-2</v>
      </c>
      <c r="L210" s="382">
        <v>3991803</v>
      </c>
      <c r="M210" s="383">
        <f t="shared" si="45"/>
        <v>120157.19735802674</v>
      </c>
      <c r="N210" s="219">
        <v>5741023.9110000003</v>
      </c>
      <c r="O210" s="384">
        <f t="shared" si="46"/>
        <v>5620866.7136419732</v>
      </c>
      <c r="P210" s="219">
        <f t="shared" si="47"/>
        <v>1408.1022319092333</v>
      </c>
      <c r="R210" s="385">
        <f t="shared" si="48"/>
        <v>14031.952021739311</v>
      </c>
      <c r="S210" s="388">
        <f t="shared" si="39"/>
        <v>-9.4471394606143733E-3</v>
      </c>
      <c r="T210" s="386">
        <v>93061.777092220858</v>
      </c>
      <c r="U210" s="388">
        <f t="shared" si="39"/>
        <v>1.9637192474144527E-3</v>
      </c>
      <c r="V210" s="387">
        <v>39295</v>
      </c>
    </row>
    <row r="211" spans="1:22" x14ac:dyDescent="0.25">
      <c r="A211" s="377">
        <v>2007</v>
      </c>
      <c r="B211" s="377">
        <v>9</v>
      </c>
      <c r="C211" s="378">
        <f t="shared" si="41"/>
        <v>303.9711914609627</v>
      </c>
      <c r="D211" s="378">
        <f t="shared" si="41"/>
        <v>0</v>
      </c>
      <c r="F211" s="379">
        <v>323.35422458098844</v>
      </c>
      <c r="G211" s="379">
        <v>0</v>
      </c>
      <c r="I211" s="380">
        <f t="shared" si="42"/>
        <v>4.0604765954428849E-2</v>
      </c>
      <c r="J211" s="380">
        <f t="shared" si="43"/>
        <v>0</v>
      </c>
      <c r="K211" s="381">
        <f t="shared" si="44"/>
        <v>4.0604765954428849E-2</v>
      </c>
      <c r="L211" s="382">
        <v>3990293</v>
      </c>
      <c r="M211" s="383">
        <f t="shared" si="45"/>
        <v>162024.91335459574</v>
      </c>
      <c r="N211" s="219">
        <v>6003705.1710000001</v>
      </c>
      <c r="O211" s="384">
        <f t="shared" si="46"/>
        <v>5841680.257645404</v>
      </c>
      <c r="P211" s="219">
        <f t="shared" si="47"/>
        <v>1463.9727603074271</v>
      </c>
      <c r="R211" s="385">
        <f t="shared" si="48"/>
        <v>14078.77499894502</v>
      </c>
      <c r="S211" s="388">
        <f t="shared" si="39"/>
        <v>-1.8306434800471338E-3</v>
      </c>
      <c r="T211" s="386">
        <v>93116.717534477386</v>
      </c>
      <c r="U211" s="388">
        <f t="shared" si="39"/>
        <v>3.8974537845128943E-3</v>
      </c>
      <c r="V211" s="387">
        <v>39326</v>
      </c>
    </row>
    <row r="212" spans="1:22" x14ac:dyDescent="0.25">
      <c r="A212" s="377">
        <v>2007</v>
      </c>
      <c r="B212" s="377">
        <v>10</v>
      </c>
      <c r="C212" s="378">
        <f t="shared" si="41"/>
        <v>238.52377373576331</v>
      </c>
      <c r="D212" s="378">
        <f t="shared" si="41"/>
        <v>0</v>
      </c>
      <c r="F212" s="379">
        <v>267.48804878859164</v>
      </c>
      <c r="G212" s="379">
        <v>0</v>
      </c>
      <c r="I212" s="380">
        <f t="shared" si="42"/>
        <v>6.067613888275885E-2</v>
      </c>
      <c r="J212" s="380">
        <f t="shared" si="43"/>
        <v>0</v>
      </c>
      <c r="K212" s="381">
        <f t="shared" si="44"/>
        <v>6.067613888275885E-2</v>
      </c>
      <c r="L212" s="382">
        <v>3990563</v>
      </c>
      <c r="M212" s="383">
        <f t="shared" si="45"/>
        <v>242131.95480839879</v>
      </c>
      <c r="N212" s="219">
        <v>5088978.9399999995</v>
      </c>
      <c r="O212" s="384">
        <f t="shared" si="46"/>
        <v>4846846.9851916004</v>
      </c>
      <c r="P212" s="219">
        <f t="shared" si="47"/>
        <v>1214.577237645816</v>
      </c>
      <c r="R212" s="385">
        <f t="shared" si="48"/>
        <v>13995.03184093225</v>
      </c>
      <c r="S212" s="388">
        <f t="shared" si="39"/>
        <v>-4.740339777708158E-3</v>
      </c>
      <c r="T212" s="386">
        <v>92932.955979363891</v>
      </c>
      <c r="U212" s="388">
        <f t="shared" si="39"/>
        <v>1.6842438614044219E-3</v>
      </c>
      <c r="V212" s="387">
        <v>39356</v>
      </c>
    </row>
    <row r="213" spans="1:22" x14ac:dyDescent="0.25">
      <c r="A213" s="377">
        <v>2007</v>
      </c>
      <c r="B213" s="377">
        <v>11</v>
      </c>
      <c r="C213" s="378">
        <f t="shared" si="41"/>
        <v>137.25192955352946</v>
      </c>
      <c r="D213" s="378">
        <f t="shared" si="41"/>
        <v>0</v>
      </c>
      <c r="F213" s="379">
        <v>163.63138897748925</v>
      </c>
      <c r="G213" s="379">
        <v>0</v>
      </c>
      <c r="I213" s="380">
        <f t="shared" si="42"/>
        <v>5.5261308654917934E-2</v>
      </c>
      <c r="J213" s="380">
        <f t="shared" si="43"/>
        <v>0</v>
      </c>
      <c r="K213" s="381">
        <f t="shared" si="44"/>
        <v>5.5261308654917934E-2</v>
      </c>
      <c r="L213" s="382">
        <v>3990843</v>
      </c>
      <c r="M213" s="383">
        <f t="shared" si="45"/>
        <v>220539.20681631865</v>
      </c>
      <c r="N213" s="219">
        <v>4284518.3550000004</v>
      </c>
      <c r="O213" s="384">
        <f t="shared" si="46"/>
        <v>4063979.148183682</v>
      </c>
      <c r="P213" s="219">
        <f t="shared" si="47"/>
        <v>1018.3259898181116</v>
      </c>
      <c r="R213" s="385">
        <f t="shared" si="48"/>
        <v>13958.88643041461</v>
      </c>
      <c r="S213" s="388">
        <f t="shared" si="39"/>
        <v>-1.2836217266420258E-2</v>
      </c>
      <c r="T213" s="386">
        <v>92846.313230525848</v>
      </c>
      <c r="U213" s="388">
        <f t="shared" si="39"/>
        <v>-8.1992768891514523E-3</v>
      </c>
      <c r="V213" s="387">
        <v>39387</v>
      </c>
    </row>
    <row r="214" spans="1:22" x14ac:dyDescent="0.25">
      <c r="A214" s="377">
        <v>2007</v>
      </c>
      <c r="B214" s="377">
        <v>12</v>
      </c>
      <c r="C214" s="378">
        <f t="shared" si="41"/>
        <v>59.058459028179144</v>
      </c>
      <c r="D214" s="378">
        <f t="shared" si="41"/>
        <v>32.705244688642438</v>
      </c>
      <c r="F214" s="379">
        <v>76.036182213799364</v>
      </c>
      <c r="G214" s="379">
        <v>7.6811842000501969</v>
      </c>
      <c r="I214" s="380">
        <f t="shared" si="42"/>
        <v>3.5565975258998767E-2</v>
      </c>
      <c r="J214" s="380">
        <f t="shared" si="43"/>
        <v>-4.6339444538404037E-2</v>
      </c>
      <c r="K214" s="381">
        <f t="shared" si="44"/>
        <v>-1.0773469279405271E-2</v>
      </c>
      <c r="L214" s="382">
        <v>3992297</v>
      </c>
      <c r="M214" s="383">
        <f t="shared" si="45"/>
        <v>-43010.889083761824</v>
      </c>
      <c r="N214" s="219">
        <v>4013036.8620000002</v>
      </c>
      <c r="O214" s="384">
        <f t="shared" si="46"/>
        <v>4056047.7510837619</v>
      </c>
      <c r="P214" s="219">
        <f t="shared" si="47"/>
        <v>1015.96843899233</v>
      </c>
      <c r="Q214" s="356" t="e">
        <f>P214/P10-1</f>
        <v>#VALUE!</v>
      </c>
      <c r="R214" s="385">
        <f>SUM(P203:P214)</f>
        <v>13945.197038859769</v>
      </c>
      <c r="S214" s="388">
        <f t="shared" si="39"/>
        <v>-1.4879912428001019E-2</v>
      </c>
      <c r="T214" s="386">
        <v>92856.158580855481</v>
      </c>
      <c r="U214" s="388">
        <f t="shared" si="39"/>
        <v>-5.3422628941077743E-3</v>
      </c>
      <c r="V214" s="387">
        <v>39417</v>
      </c>
    </row>
    <row r="215" spans="1:22" x14ac:dyDescent="0.25">
      <c r="A215" s="377">
        <v>2008</v>
      </c>
      <c r="B215" s="377">
        <v>1</v>
      </c>
      <c r="C215" s="378">
        <f t="shared" si="41"/>
        <v>34.661127124401681</v>
      </c>
      <c r="D215" s="378">
        <f t="shared" si="41"/>
        <v>84.711434828629194</v>
      </c>
      <c r="F215" s="379">
        <v>53.14304783767885</v>
      </c>
      <c r="G215" s="379">
        <v>40.158725944054567</v>
      </c>
      <c r="I215" s="380">
        <f t="shared" si="42"/>
        <v>3.8717060446829259E-2</v>
      </c>
      <c r="J215" s="380">
        <f t="shared" si="43"/>
        <v>-8.2502509268372951E-2</v>
      </c>
      <c r="K215" s="381">
        <f t="shared" si="44"/>
        <v>-4.3785448821543692E-2</v>
      </c>
      <c r="L215" s="382">
        <v>3995414</v>
      </c>
      <c r="M215" s="383">
        <f t="shared" si="45"/>
        <v>-174940.99521787916</v>
      </c>
      <c r="N215" s="219">
        <v>4234067.5429999996</v>
      </c>
      <c r="O215" s="384">
        <f t="shared" si="46"/>
        <v>4409008.5382178789</v>
      </c>
      <c r="P215" s="219">
        <f t="shared" si="47"/>
        <v>1103.517317158592</v>
      </c>
      <c r="Q215" s="356">
        <f t="shared" ref="Q215:Q278" si="49">P215/P203-1</f>
        <v>-3.3644096967142101E-2</v>
      </c>
      <c r="R215" s="385">
        <f t="shared" ref="R215:R278" si="50">SUM(P204:P215)</f>
        <v>13906.77760818533</v>
      </c>
      <c r="S215" s="388">
        <f t="shared" si="39"/>
        <v>-1.9402823238908073E-2</v>
      </c>
      <c r="T215" s="386">
        <v>92499.796489259767</v>
      </c>
      <c r="U215" s="388">
        <f t="shared" si="39"/>
        <v>-1.3643693785056477E-2</v>
      </c>
      <c r="V215" s="387">
        <v>39448</v>
      </c>
    </row>
    <row r="216" spans="1:22" x14ac:dyDescent="0.25">
      <c r="A216" s="377">
        <v>2008</v>
      </c>
      <c r="B216" s="377">
        <v>2</v>
      </c>
      <c r="C216" s="378">
        <f t="shared" ref="C216:D231" si="51">C204</f>
        <v>30.798265729077841</v>
      </c>
      <c r="D216" s="378">
        <f t="shared" si="51"/>
        <v>80.980530904111944</v>
      </c>
      <c r="F216" s="379">
        <v>44.251711558916362</v>
      </c>
      <c r="G216" s="379">
        <v>43.243657123297794</v>
      </c>
      <c r="I216" s="380">
        <f t="shared" si="42"/>
        <v>2.8183103016874711E-2</v>
      </c>
      <c r="J216" s="380">
        <f t="shared" si="43"/>
        <v>-6.9880975967748171E-2</v>
      </c>
      <c r="K216" s="381">
        <f t="shared" si="44"/>
        <v>-4.169787295087346E-2</v>
      </c>
      <c r="L216" s="382">
        <v>4001651</v>
      </c>
      <c r="M216" s="383">
        <f t="shared" si="45"/>
        <v>-166860.33499173573</v>
      </c>
      <c r="N216" s="219">
        <v>3604218.0830000001</v>
      </c>
      <c r="O216" s="384">
        <f t="shared" si="46"/>
        <v>3771078.417991736</v>
      </c>
      <c r="P216" s="219">
        <f t="shared" si="47"/>
        <v>942.38063689005753</v>
      </c>
      <c r="Q216" s="356">
        <f t="shared" si="49"/>
        <v>-1.9841091135821332E-2</v>
      </c>
      <c r="R216" s="385">
        <f t="shared" si="50"/>
        <v>13887.701252369889</v>
      </c>
      <c r="S216" s="388">
        <f t="shared" si="39"/>
        <v>-2.1579683357451862E-2</v>
      </c>
      <c r="T216" s="386">
        <v>92452.871322716936</v>
      </c>
      <c r="U216" s="388">
        <f t="shared" si="39"/>
        <v>-1.4767835267933349E-2</v>
      </c>
      <c r="V216" s="387">
        <v>39479</v>
      </c>
    </row>
    <row r="217" spans="1:22" x14ac:dyDescent="0.25">
      <c r="A217" s="377">
        <v>2008</v>
      </c>
      <c r="B217" s="377">
        <v>3</v>
      </c>
      <c r="C217" s="378">
        <f t="shared" si="51"/>
        <v>50.906388729186801</v>
      </c>
      <c r="D217" s="378">
        <f t="shared" si="51"/>
        <v>43.541291222508221</v>
      </c>
      <c r="F217" s="379">
        <v>62.488298775764491</v>
      </c>
      <c r="G217" s="379">
        <v>15.419699699718038</v>
      </c>
      <c r="I217" s="380">
        <f t="shared" si="42"/>
        <v>2.4262495133471177E-2</v>
      </c>
      <c r="J217" s="380">
        <f t="shared" si="43"/>
        <v>-5.2075438808024496E-2</v>
      </c>
      <c r="K217" s="381">
        <f t="shared" si="44"/>
        <v>-2.7812943674553319E-2</v>
      </c>
      <c r="L217" s="382">
        <v>4003023</v>
      </c>
      <c r="M217" s="383">
        <f t="shared" si="45"/>
        <v>-111335.85322694146</v>
      </c>
      <c r="N217" s="219">
        <v>3598528.1470000003</v>
      </c>
      <c r="O217" s="384">
        <f t="shared" si="46"/>
        <v>3709864.0002269419</v>
      </c>
      <c r="P217" s="219">
        <f t="shared" si="47"/>
        <v>926.76559695683534</v>
      </c>
      <c r="Q217" s="356">
        <f t="shared" si="49"/>
        <v>5.7724032860240193E-4</v>
      </c>
      <c r="R217" s="385">
        <f t="shared" si="50"/>
        <v>13888.23591022154</v>
      </c>
      <c r="S217" s="388">
        <f t="shared" si="39"/>
        <v>-2.2360443368083405E-2</v>
      </c>
      <c r="T217" s="386">
        <v>92423.408587233105</v>
      </c>
      <c r="U217" s="388">
        <f t="shared" si="39"/>
        <v>-1.4590696996427788E-2</v>
      </c>
      <c r="V217" s="387">
        <v>39508</v>
      </c>
    </row>
    <row r="218" spans="1:22" x14ac:dyDescent="0.25">
      <c r="A218" s="377">
        <v>2008</v>
      </c>
      <c r="B218" s="377">
        <v>4</v>
      </c>
      <c r="C218" s="378">
        <f t="shared" si="51"/>
        <v>92.25873715316439</v>
      </c>
      <c r="D218" s="378">
        <f t="shared" si="51"/>
        <v>14.56695045838303</v>
      </c>
      <c r="F218" s="379">
        <v>87.373698600523909</v>
      </c>
      <c r="G218" s="379">
        <v>4.6535843204246135</v>
      </c>
      <c r="I218" s="380">
        <f t="shared" si="42"/>
        <v>-1.0233478211590917E-2</v>
      </c>
      <c r="J218" s="380">
        <f t="shared" si="43"/>
        <v>-1.8357527570245242E-2</v>
      </c>
      <c r="K218" s="381">
        <f t="shared" si="44"/>
        <v>-2.8591005781836161E-2</v>
      </c>
      <c r="L218" s="382">
        <v>4001785</v>
      </c>
      <c r="M218" s="383">
        <f t="shared" si="45"/>
        <v>-114415.05807266523</v>
      </c>
      <c r="N218" s="219">
        <v>3779246.6199999996</v>
      </c>
      <c r="O218" s="384">
        <f t="shared" si="46"/>
        <v>3893661.6780726649</v>
      </c>
      <c r="P218" s="219">
        <f t="shared" si="47"/>
        <v>972.98122664577556</v>
      </c>
      <c r="Q218" s="356">
        <f t="shared" si="49"/>
        <v>6.0803101009834215E-3</v>
      </c>
      <c r="R218" s="385">
        <f t="shared" si="50"/>
        <v>13894.11618391445</v>
      </c>
      <c r="S218" s="388">
        <f t="shared" si="39"/>
        <v>-2.0410378472254576E-2</v>
      </c>
      <c r="T218" s="386">
        <v>92379.901469024742</v>
      </c>
      <c r="U218" s="388">
        <f t="shared" si="39"/>
        <v>-1.446193709585486E-2</v>
      </c>
      <c r="V218" s="387">
        <v>39539</v>
      </c>
    </row>
    <row r="219" spans="1:22" x14ac:dyDescent="0.25">
      <c r="A219" s="377">
        <v>2008</v>
      </c>
      <c r="B219" s="377">
        <v>5</v>
      </c>
      <c r="C219" s="378">
        <f t="shared" si="51"/>
        <v>161.65050003731275</v>
      </c>
      <c r="D219" s="378">
        <f t="shared" si="51"/>
        <v>0</v>
      </c>
      <c r="F219" s="379">
        <v>173.09563069590888</v>
      </c>
      <c r="G219" s="379">
        <v>0</v>
      </c>
      <c r="I219" s="380">
        <f t="shared" si="42"/>
        <v>2.3975961286988538E-2</v>
      </c>
      <c r="J219" s="380">
        <f t="shared" si="43"/>
        <v>0</v>
      </c>
      <c r="K219" s="381">
        <f t="shared" si="44"/>
        <v>2.3975961286988538E-2</v>
      </c>
      <c r="L219" s="382">
        <v>3996910</v>
      </c>
      <c r="M219" s="383">
        <f t="shared" si="45"/>
        <v>95829.759427577359</v>
      </c>
      <c r="N219" s="219">
        <v>4283254.5109999999</v>
      </c>
      <c r="O219" s="384">
        <f t="shared" si="46"/>
        <v>4187424.7515724227</v>
      </c>
      <c r="P219" s="219">
        <f t="shared" si="47"/>
        <v>1047.6655094991938</v>
      </c>
      <c r="Q219" s="356">
        <f t="shared" si="49"/>
        <v>-5.9058060147789138E-2</v>
      </c>
      <c r="R219" s="385">
        <f t="shared" si="50"/>
        <v>13828.359637145491</v>
      </c>
      <c r="S219" s="388">
        <f t="shared" si="39"/>
        <v>-2.3731029511237733E-2</v>
      </c>
      <c r="T219" s="386">
        <v>92101.975843796041</v>
      </c>
      <c r="U219" s="388">
        <f t="shared" si="39"/>
        <v>-1.6741083002338231E-2</v>
      </c>
      <c r="V219" s="387">
        <v>39569</v>
      </c>
    </row>
    <row r="220" spans="1:22" x14ac:dyDescent="0.25">
      <c r="A220" s="377">
        <v>2008</v>
      </c>
      <c r="B220" s="377">
        <v>6</v>
      </c>
      <c r="C220" s="378">
        <f t="shared" si="51"/>
        <v>239.83482026903096</v>
      </c>
      <c r="D220" s="378">
        <f t="shared" si="51"/>
        <v>0</v>
      </c>
      <c r="F220" s="379">
        <v>258.14157125166162</v>
      </c>
      <c r="G220" s="379">
        <v>0</v>
      </c>
      <c r="I220" s="380">
        <f t="shared" si="42"/>
        <v>3.835010415721464E-2</v>
      </c>
      <c r="J220" s="380">
        <f t="shared" si="43"/>
        <v>0</v>
      </c>
      <c r="K220" s="381">
        <f t="shared" si="44"/>
        <v>3.835010415721464E-2</v>
      </c>
      <c r="L220" s="382">
        <v>3996829</v>
      </c>
      <c r="M220" s="383">
        <f t="shared" si="45"/>
        <v>153278.80844857602</v>
      </c>
      <c r="N220" s="219">
        <v>5282804.8379999995</v>
      </c>
      <c r="O220" s="384">
        <f t="shared" si="46"/>
        <v>5129526.0295514232</v>
      </c>
      <c r="P220" s="219">
        <f t="shared" si="47"/>
        <v>1283.3989218831787</v>
      </c>
      <c r="Q220" s="356">
        <f t="shared" si="49"/>
        <v>8.7401650955154508E-3</v>
      </c>
      <c r="R220" s="385">
        <f t="shared" si="50"/>
        <v>13839.479565595653</v>
      </c>
      <c r="S220" s="388">
        <f t="shared" si="39"/>
        <v>-1.8188385196175272E-2</v>
      </c>
      <c r="T220" s="386">
        <v>92171.610897369275</v>
      </c>
      <c r="U220" s="388">
        <f t="shared" si="39"/>
        <v>-1.4015059002448593E-2</v>
      </c>
      <c r="V220" s="387">
        <v>39600</v>
      </c>
    </row>
    <row r="221" spans="1:22" x14ac:dyDescent="0.25">
      <c r="A221" s="377">
        <v>2008</v>
      </c>
      <c r="B221" s="377">
        <v>7</v>
      </c>
      <c r="C221" s="378">
        <f t="shared" si="51"/>
        <v>298.50611919012817</v>
      </c>
      <c r="D221" s="378">
        <f t="shared" si="51"/>
        <v>0</v>
      </c>
      <c r="F221" s="379">
        <v>282.87453022819307</v>
      </c>
      <c r="G221" s="379">
        <v>0</v>
      </c>
      <c r="I221" s="380">
        <f t="shared" si="42"/>
        <v>-3.2746010769565535E-2</v>
      </c>
      <c r="J221" s="380">
        <f t="shared" si="43"/>
        <v>0</v>
      </c>
      <c r="K221" s="381">
        <f t="shared" si="44"/>
        <v>-3.2746010769565535E-2</v>
      </c>
      <c r="L221" s="382">
        <v>3991810</v>
      </c>
      <c r="M221" s="383">
        <f t="shared" si="45"/>
        <v>-130715.8532500594</v>
      </c>
      <c r="N221" s="219">
        <v>5301896.2829999998</v>
      </c>
      <c r="O221" s="384">
        <f t="shared" si="46"/>
        <v>5432612.1362500591</v>
      </c>
      <c r="P221" s="219">
        <f t="shared" si="47"/>
        <v>1360.9395578071249</v>
      </c>
      <c r="Q221" s="356">
        <f t="shared" si="49"/>
        <v>-5.6098495398844039E-2</v>
      </c>
      <c r="R221" s="385">
        <f t="shared" si="50"/>
        <v>13758.595425513678</v>
      </c>
      <c r="S221" s="388">
        <f t="shared" si="39"/>
        <v>-2.4002074729146949E-2</v>
      </c>
      <c r="T221" s="386">
        <v>92044.637280588999</v>
      </c>
      <c r="U221" s="388">
        <f t="shared" si="39"/>
        <v>-1.3642585716933775E-2</v>
      </c>
      <c r="V221" s="387">
        <v>39630</v>
      </c>
    </row>
    <row r="222" spans="1:22" x14ac:dyDescent="0.25">
      <c r="A222" s="377">
        <v>2008</v>
      </c>
      <c r="B222" s="377">
        <v>8</v>
      </c>
      <c r="C222" s="378">
        <f t="shared" si="51"/>
        <v>326.47320018030592</v>
      </c>
      <c r="D222" s="378">
        <f t="shared" si="51"/>
        <v>0</v>
      </c>
      <c r="F222" s="379">
        <v>305.88411722065371</v>
      </c>
      <c r="G222" s="379">
        <v>0</v>
      </c>
      <c r="I222" s="380">
        <f t="shared" si="42"/>
        <v>-4.3131273089001831E-2</v>
      </c>
      <c r="J222" s="380">
        <f t="shared" si="43"/>
        <v>0</v>
      </c>
      <c r="K222" s="381">
        <f t="shared" si="44"/>
        <v>-4.3131273089001831E-2</v>
      </c>
      <c r="L222" s="382">
        <v>3989187</v>
      </c>
      <c r="M222" s="383">
        <f t="shared" si="45"/>
        <v>-172058.71390009596</v>
      </c>
      <c r="N222" s="219">
        <v>5331470.6049999995</v>
      </c>
      <c r="O222" s="384">
        <f t="shared" si="46"/>
        <v>5503529.3189000953</v>
      </c>
      <c r="P222" s="219">
        <f t="shared" si="47"/>
        <v>1379.6117652293801</v>
      </c>
      <c r="Q222" s="356">
        <f t="shared" si="49"/>
        <v>-2.0233237356085398E-2</v>
      </c>
      <c r="R222" s="385">
        <f t="shared" si="50"/>
        <v>13730.104958833821</v>
      </c>
      <c r="S222" s="388">
        <f t="shared" si="39"/>
        <v>-2.151140927775741E-2</v>
      </c>
      <c r="T222" s="386">
        <v>91900.512642697344</v>
      </c>
      <c r="U222" s="388">
        <f t="shared" si="39"/>
        <v>-1.2478425469704346E-2</v>
      </c>
      <c r="V222" s="387">
        <v>39661</v>
      </c>
    </row>
    <row r="223" spans="1:22" x14ac:dyDescent="0.25">
      <c r="A223" s="377">
        <v>2008</v>
      </c>
      <c r="B223" s="377">
        <v>9</v>
      </c>
      <c r="C223" s="378">
        <f t="shared" si="51"/>
        <v>303.9711914609627</v>
      </c>
      <c r="D223" s="378">
        <f t="shared" si="51"/>
        <v>0</v>
      </c>
      <c r="F223" s="379">
        <v>309.86103829873912</v>
      </c>
      <c r="G223" s="379">
        <v>0</v>
      </c>
      <c r="I223" s="380">
        <f t="shared" si="42"/>
        <v>1.2338412201765183E-2</v>
      </c>
      <c r="J223" s="380">
        <f t="shared" si="43"/>
        <v>0</v>
      </c>
      <c r="K223" s="381">
        <f t="shared" si="44"/>
        <v>1.2338412201765183E-2</v>
      </c>
      <c r="L223" s="382">
        <v>3985030</v>
      </c>
      <c r="M223" s="383">
        <f t="shared" si="45"/>
        <v>49168.942776400305</v>
      </c>
      <c r="N223" s="219">
        <v>5632132.7520000003</v>
      </c>
      <c r="O223" s="384">
        <f t="shared" si="46"/>
        <v>5582963.8092235997</v>
      </c>
      <c r="P223" s="219">
        <f t="shared" si="47"/>
        <v>1400.9841354327571</v>
      </c>
      <c r="Q223" s="356">
        <f t="shared" si="49"/>
        <v>-4.3025817544202649E-2</v>
      </c>
      <c r="R223" s="385">
        <f t="shared" si="50"/>
        <v>13667.116333959153</v>
      </c>
      <c r="S223" s="388">
        <f t="shared" si="39"/>
        <v>-2.9239665028861883E-2</v>
      </c>
      <c r="T223" s="386">
        <v>91687.854508412318</v>
      </c>
      <c r="U223" s="388">
        <f t="shared" si="39"/>
        <v>-1.5344860341925393E-2</v>
      </c>
      <c r="V223" s="387">
        <v>39692</v>
      </c>
    </row>
    <row r="224" spans="1:22" x14ac:dyDescent="0.25">
      <c r="A224" s="377">
        <v>2008</v>
      </c>
      <c r="B224" s="377">
        <v>10</v>
      </c>
      <c r="C224" s="378">
        <f t="shared" si="51"/>
        <v>238.52377373576331</v>
      </c>
      <c r="D224" s="378">
        <f t="shared" si="51"/>
        <v>0</v>
      </c>
      <c r="F224" s="379">
        <v>233.93201508304099</v>
      </c>
      <c r="G224" s="379">
        <v>0</v>
      </c>
      <c r="I224" s="380">
        <f t="shared" si="42"/>
        <v>-9.6190974992651553E-3</v>
      </c>
      <c r="J224" s="380">
        <f t="shared" si="43"/>
        <v>0</v>
      </c>
      <c r="K224" s="381">
        <f t="shared" si="44"/>
        <v>-9.6190974992651553E-3</v>
      </c>
      <c r="L224" s="382">
        <v>3983523</v>
      </c>
      <c r="M224" s="383">
        <f t="shared" si="45"/>
        <v>-38317.896127565233</v>
      </c>
      <c r="N224" s="219">
        <v>4805004.6639999999</v>
      </c>
      <c r="O224" s="384">
        <f t="shared" si="46"/>
        <v>4843322.5601275647</v>
      </c>
      <c r="P224" s="219">
        <f t="shared" si="47"/>
        <v>1215.8389847699048</v>
      </c>
      <c r="Q224" s="356">
        <f t="shared" si="49"/>
        <v>1.0388364650522064E-3</v>
      </c>
      <c r="R224" s="385">
        <f t="shared" si="50"/>
        <v>13668.378081083241</v>
      </c>
      <c r="S224" s="388">
        <f t="shared" si="39"/>
        <v>-2.3340694295072684E-2</v>
      </c>
      <c r="T224" s="386">
        <v>91518.950175314079</v>
      </c>
      <c r="U224" s="388">
        <f t="shared" si="39"/>
        <v>-1.5215332269897797E-2</v>
      </c>
      <c r="V224" s="387">
        <v>39722</v>
      </c>
    </row>
    <row r="225" spans="1:22" x14ac:dyDescent="0.25">
      <c r="A225" s="377">
        <v>2008</v>
      </c>
      <c r="B225" s="377">
        <v>11</v>
      </c>
      <c r="C225" s="378">
        <f t="shared" si="51"/>
        <v>137.25192955352946</v>
      </c>
      <c r="D225" s="378">
        <f t="shared" si="51"/>
        <v>0</v>
      </c>
      <c r="F225" s="379">
        <v>113.72919670740806</v>
      </c>
      <c r="G225" s="379">
        <v>0</v>
      </c>
      <c r="I225" s="380">
        <f t="shared" si="42"/>
        <v>-4.9276862703108611E-2</v>
      </c>
      <c r="J225" s="380">
        <f t="shared" si="43"/>
        <v>0</v>
      </c>
      <c r="K225" s="381">
        <f t="shared" si="44"/>
        <v>-4.9276862703108611E-2</v>
      </c>
      <c r="L225" s="382">
        <v>3981138</v>
      </c>
      <c r="M225" s="383">
        <f t="shared" si="45"/>
        <v>-196177.99062812841</v>
      </c>
      <c r="N225" s="219">
        <v>3672851.443</v>
      </c>
      <c r="O225" s="384">
        <f t="shared" si="46"/>
        <v>3869029.4336281284</v>
      </c>
      <c r="P225" s="219">
        <f t="shared" si="47"/>
        <v>971.84007025833534</v>
      </c>
      <c r="Q225" s="356">
        <f t="shared" si="49"/>
        <v>-4.5649350035816383E-2</v>
      </c>
      <c r="R225" s="385">
        <f t="shared" si="50"/>
        <v>13621.892161523463</v>
      </c>
      <c r="S225" s="388">
        <f t="shared" si="39"/>
        <v>-2.4141916374996741E-2</v>
      </c>
      <c r="T225" s="386">
        <v>91224.13655078708</v>
      </c>
      <c r="U225" s="388">
        <f t="shared" si="39"/>
        <v>-1.7471632672275361E-2</v>
      </c>
      <c r="V225" s="387">
        <v>39753</v>
      </c>
    </row>
    <row r="226" spans="1:22" x14ac:dyDescent="0.25">
      <c r="A226" s="377">
        <v>2008</v>
      </c>
      <c r="B226" s="377">
        <v>12</v>
      </c>
      <c r="C226" s="378">
        <f t="shared" si="51"/>
        <v>59.058459028179144</v>
      </c>
      <c r="D226" s="378">
        <f t="shared" si="51"/>
        <v>32.705244688642438</v>
      </c>
      <c r="F226" s="379">
        <v>45.872011006340294</v>
      </c>
      <c r="G226" s="379">
        <v>12.468070900091298</v>
      </c>
      <c r="I226" s="380">
        <f t="shared" si="42"/>
        <v>-2.7623779641784807E-2</v>
      </c>
      <c r="J226" s="380">
        <f t="shared" si="43"/>
        <v>-3.747510891831949E-2</v>
      </c>
      <c r="K226" s="381">
        <f t="shared" si="44"/>
        <v>-6.509888856010429E-2</v>
      </c>
      <c r="L226" s="382">
        <v>3980785</v>
      </c>
      <c r="M226" s="383">
        <f t="shared" si="45"/>
        <v>-259144.67909673476</v>
      </c>
      <c r="N226" s="219">
        <v>3703339.3190000001</v>
      </c>
      <c r="O226" s="384">
        <f t="shared" si="46"/>
        <v>3962483.9980967348</v>
      </c>
      <c r="P226" s="219">
        <f t="shared" si="47"/>
        <v>995.40266507654519</v>
      </c>
      <c r="Q226" s="356">
        <f t="shared" si="49"/>
        <v>-2.0242532274115321E-2</v>
      </c>
      <c r="R226" s="385">
        <f t="shared" si="50"/>
        <v>13601.326387607678</v>
      </c>
      <c r="S226" s="388">
        <f t="shared" si="39"/>
        <v>-2.4658715849898649E-2</v>
      </c>
      <c r="T226" s="386">
        <v>91087.83469263732</v>
      </c>
      <c r="U226" s="388">
        <f t="shared" si="39"/>
        <v>-1.9043689888144311E-2</v>
      </c>
      <c r="V226" s="387">
        <v>39783</v>
      </c>
    </row>
    <row r="227" spans="1:22" x14ac:dyDescent="0.25">
      <c r="A227" s="377">
        <v>2009</v>
      </c>
      <c r="B227" s="377">
        <v>1</v>
      </c>
      <c r="C227" s="378">
        <f t="shared" si="51"/>
        <v>34.661127124401681</v>
      </c>
      <c r="D227" s="378">
        <f t="shared" si="51"/>
        <v>84.711434828629194</v>
      </c>
      <c r="F227" s="379">
        <v>30.132611501474557</v>
      </c>
      <c r="G227" s="379">
        <v>66.813355495275175</v>
      </c>
      <c r="I227" s="380">
        <f t="shared" si="42"/>
        <v>-9.4866121236698488E-3</v>
      </c>
      <c r="J227" s="380">
        <f t="shared" si="43"/>
        <v>-3.3143584151341388E-2</v>
      </c>
      <c r="K227" s="381">
        <f t="shared" si="44"/>
        <v>-4.2630196275011238E-2</v>
      </c>
      <c r="L227" s="382">
        <v>3981732</v>
      </c>
      <c r="M227" s="383">
        <f t="shared" si="45"/>
        <v>-169742.01667449306</v>
      </c>
      <c r="N227" s="219">
        <v>3931714.5269999998</v>
      </c>
      <c r="O227" s="384">
        <f t="shared" si="46"/>
        <v>4101456.5436744927</v>
      </c>
      <c r="P227" s="219">
        <f t="shared" si="47"/>
        <v>1030.0684585689073</v>
      </c>
      <c r="Q227" s="356">
        <f t="shared" si="49"/>
        <v>-6.6558863596998696E-2</v>
      </c>
      <c r="R227" s="385">
        <f t="shared" si="50"/>
        <v>13527.877529017993</v>
      </c>
      <c r="S227" s="388">
        <f t="shared" si="39"/>
        <v>-2.7245713553679218E-2</v>
      </c>
      <c r="T227" s="386">
        <v>90831.522868744447</v>
      </c>
      <c r="U227" s="388">
        <f t="shared" si="39"/>
        <v>-1.8035430172097966E-2</v>
      </c>
      <c r="V227" s="387">
        <v>39814</v>
      </c>
    </row>
    <row r="228" spans="1:22" x14ac:dyDescent="0.25">
      <c r="A228" s="377">
        <v>2009</v>
      </c>
      <c r="B228" s="377">
        <v>2</v>
      </c>
      <c r="C228" s="378">
        <f t="shared" si="51"/>
        <v>30.798265729077841</v>
      </c>
      <c r="D228" s="378">
        <f t="shared" si="51"/>
        <v>80.980530904111944</v>
      </c>
      <c r="F228" s="379">
        <v>21.03668249638886</v>
      </c>
      <c r="G228" s="379">
        <v>94.395986015558833</v>
      </c>
      <c r="I228" s="380">
        <f t="shared" si="42"/>
        <v>-2.0449162938204101E-2</v>
      </c>
      <c r="J228" s="380">
        <f t="shared" si="43"/>
        <v>2.4842680442598089E-2</v>
      </c>
      <c r="K228" s="381">
        <f t="shared" si="44"/>
        <v>4.3935175043939879E-3</v>
      </c>
      <c r="L228" s="382">
        <v>3986717</v>
      </c>
      <c r="M228" s="383">
        <f t="shared" si="45"/>
        <v>17515.710924565086</v>
      </c>
      <c r="N228" s="219">
        <v>3843118.9</v>
      </c>
      <c r="O228" s="384">
        <f t="shared" si="46"/>
        <v>3825603.189075435</v>
      </c>
      <c r="P228" s="219">
        <f t="shared" si="47"/>
        <v>959.58734695124713</v>
      </c>
      <c r="Q228" s="356">
        <f t="shared" si="49"/>
        <v>1.8258768683929283E-2</v>
      </c>
      <c r="R228" s="385">
        <f t="shared" si="50"/>
        <v>13545.084239079184</v>
      </c>
      <c r="S228" s="388">
        <f t="shared" si="39"/>
        <v>-2.4670534530128796E-2</v>
      </c>
      <c r="T228" s="386">
        <v>90519.910712245197</v>
      </c>
      <c r="U228" s="388">
        <f t="shared" si="39"/>
        <v>-2.0907523831515507E-2</v>
      </c>
      <c r="V228" s="387">
        <v>39845</v>
      </c>
    </row>
    <row r="229" spans="1:22" x14ac:dyDescent="0.25">
      <c r="A229" s="377">
        <v>2009</v>
      </c>
      <c r="B229" s="377">
        <v>3</v>
      </c>
      <c r="C229" s="378">
        <f t="shared" si="51"/>
        <v>50.906388729186801</v>
      </c>
      <c r="D229" s="378">
        <f t="shared" si="51"/>
        <v>43.541291222508221</v>
      </c>
      <c r="F229" s="379">
        <v>38.75888702427924</v>
      </c>
      <c r="G229" s="379">
        <v>54.703632744240849</v>
      </c>
      <c r="I229" s="380">
        <f t="shared" si="42"/>
        <v>-2.544733120995368E-2</v>
      </c>
      <c r="J229" s="380">
        <f t="shared" si="43"/>
        <v>2.0670374662052002E-2</v>
      </c>
      <c r="K229" s="381">
        <f t="shared" si="44"/>
        <v>-4.7769565479016778E-3</v>
      </c>
      <c r="L229" s="382">
        <v>3987693</v>
      </c>
      <c r="M229" s="383">
        <f t="shared" si="45"/>
        <v>-19049.036187371687</v>
      </c>
      <c r="N229" s="219">
        <v>3354308.1660000002</v>
      </c>
      <c r="O229" s="384">
        <f t="shared" si="46"/>
        <v>3373357.2021873719</v>
      </c>
      <c r="P229" s="219">
        <f t="shared" si="47"/>
        <v>845.94205275766512</v>
      </c>
      <c r="Q229" s="356">
        <f t="shared" si="49"/>
        <v>-8.7210341497964139E-2</v>
      </c>
      <c r="R229" s="385">
        <f t="shared" si="50"/>
        <v>13464.260694880013</v>
      </c>
      <c r="S229" s="388">
        <f t="shared" si="39"/>
        <v>-3.0527650745728385E-2</v>
      </c>
      <c r="T229" s="386">
        <v>90168.542108618465</v>
      </c>
      <c r="U229" s="388">
        <f t="shared" si="39"/>
        <v>-2.439713610525851E-2</v>
      </c>
      <c r="V229" s="387">
        <v>39873</v>
      </c>
    </row>
    <row r="230" spans="1:22" x14ac:dyDescent="0.25">
      <c r="A230" s="377">
        <v>2009</v>
      </c>
      <c r="B230" s="377">
        <v>4</v>
      </c>
      <c r="C230" s="378">
        <f t="shared" si="51"/>
        <v>92.25873715316439</v>
      </c>
      <c r="D230" s="378">
        <f t="shared" si="51"/>
        <v>14.56695045838303</v>
      </c>
      <c r="F230" s="379">
        <v>90.589185839896203</v>
      </c>
      <c r="G230" s="379">
        <v>14.652931323865896</v>
      </c>
      <c r="I230" s="380">
        <f t="shared" si="42"/>
        <v>-3.4974784340704879E-3</v>
      </c>
      <c r="J230" s="380">
        <f t="shared" si="43"/>
        <v>1.5921898643202288E-4</v>
      </c>
      <c r="K230" s="381">
        <f t="shared" si="44"/>
        <v>-3.338259447638465E-3</v>
      </c>
      <c r="L230" s="382">
        <v>3987872</v>
      </c>
      <c r="M230" s="383">
        <f t="shared" si="45"/>
        <v>-13312.551379972901</v>
      </c>
      <c r="N230" s="219">
        <v>3695347.1120000002</v>
      </c>
      <c r="O230" s="384">
        <f t="shared" si="46"/>
        <v>3708659.6633799733</v>
      </c>
      <c r="P230" s="219">
        <f t="shared" si="47"/>
        <v>929.98462924085152</v>
      </c>
      <c r="Q230" s="356">
        <f t="shared" si="49"/>
        <v>-4.4190572466797917E-2</v>
      </c>
      <c r="R230" s="385">
        <f t="shared" si="50"/>
        <v>13421.26409747509</v>
      </c>
      <c r="S230" s="388">
        <f t="shared" si="39"/>
        <v>-3.4032541557900031E-2</v>
      </c>
      <c r="T230" s="386">
        <v>89946.392065464053</v>
      </c>
      <c r="U230" s="388">
        <f t="shared" si="39"/>
        <v>-2.6342411767744212E-2</v>
      </c>
      <c r="V230" s="387">
        <v>39904</v>
      </c>
    </row>
    <row r="231" spans="1:22" x14ac:dyDescent="0.25">
      <c r="A231" s="377">
        <v>2009</v>
      </c>
      <c r="B231" s="377">
        <v>5</v>
      </c>
      <c r="C231" s="378">
        <f t="shared" si="51"/>
        <v>161.65050003731275</v>
      </c>
      <c r="D231" s="378">
        <f t="shared" si="51"/>
        <v>0</v>
      </c>
      <c r="F231" s="379">
        <v>164.31363803358488</v>
      </c>
      <c r="G231" s="379">
        <v>0</v>
      </c>
      <c r="I231" s="380">
        <f t="shared" si="42"/>
        <v>5.5789047242175227E-3</v>
      </c>
      <c r="J231" s="380">
        <f t="shared" si="43"/>
        <v>0</v>
      </c>
      <c r="K231" s="381">
        <f t="shared" si="44"/>
        <v>5.5789047242175227E-3</v>
      </c>
      <c r="L231" s="382">
        <v>3984699</v>
      </c>
      <c r="M231" s="383">
        <f t="shared" si="45"/>
        <v>22230.25607568484</v>
      </c>
      <c r="N231" s="219">
        <v>4232803.7760000005</v>
      </c>
      <c r="O231" s="384">
        <f t="shared" si="46"/>
        <v>4210573.5199243156</v>
      </c>
      <c r="P231" s="219">
        <f t="shared" si="47"/>
        <v>1056.6854660601255</v>
      </c>
      <c r="Q231" s="356">
        <f t="shared" si="49"/>
        <v>8.6095767009104485E-3</v>
      </c>
      <c r="R231" s="385">
        <f t="shared" si="50"/>
        <v>13430.284054036021</v>
      </c>
      <c r="S231" s="388">
        <f t="shared" si="39"/>
        <v>-2.8786898341880418E-2</v>
      </c>
      <c r="T231" s="386">
        <v>89914.859891426793</v>
      </c>
      <c r="U231" s="388">
        <f t="shared" si="39"/>
        <v>-2.3746677878860867E-2</v>
      </c>
      <c r="V231" s="387">
        <v>39934</v>
      </c>
    </row>
    <row r="232" spans="1:22" x14ac:dyDescent="0.25">
      <c r="A232" s="377">
        <v>2009</v>
      </c>
      <c r="B232" s="377">
        <v>6</v>
      </c>
      <c r="C232" s="378">
        <f t="shared" ref="C232:D247" si="52">C220</f>
        <v>239.83482026903096</v>
      </c>
      <c r="D232" s="378">
        <f t="shared" si="52"/>
        <v>0</v>
      </c>
      <c r="F232" s="379">
        <v>245.9220295555026</v>
      </c>
      <c r="G232" s="379">
        <v>0</v>
      </c>
      <c r="I232" s="380">
        <f t="shared" si="42"/>
        <v>1.2751859157555771E-2</v>
      </c>
      <c r="J232" s="380">
        <f t="shared" si="43"/>
        <v>0</v>
      </c>
      <c r="K232" s="381">
        <f t="shared" si="44"/>
        <v>1.2751859157555771E-2</v>
      </c>
      <c r="L232" s="382">
        <v>3984326</v>
      </c>
      <c r="M232" s="383">
        <f t="shared" si="45"/>
        <v>50807.563989787559</v>
      </c>
      <c r="N232" s="219">
        <v>4857369.0460000001</v>
      </c>
      <c r="O232" s="384">
        <f t="shared" si="46"/>
        <v>4806561.4820102127</v>
      </c>
      <c r="P232" s="219">
        <f t="shared" si="47"/>
        <v>1206.3675216360841</v>
      </c>
      <c r="Q232" s="356">
        <f t="shared" si="49"/>
        <v>-6.002140015363544E-2</v>
      </c>
      <c r="R232" s="385">
        <f t="shared" si="50"/>
        <v>13353.252653788928</v>
      </c>
      <c r="S232" s="388">
        <f t="shared" si="39"/>
        <v>-3.513332343908826E-2</v>
      </c>
      <c r="T232" s="386">
        <v>89567.392938671386</v>
      </c>
      <c r="U232" s="388">
        <f t="shared" si="39"/>
        <v>-2.8254013717929016E-2</v>
      </c>
      <c r="V232" s="387">
        <v>39965</v>
      </c>
    </row>
    <row r="233" spans="1:22" x14ac:dyDescent="0.25">
      <c r="A233" s="377">
        <v>2009</v>
      </c>
      <c r="B233" s="377">
        <v>7</v>
      </c>
      <c r="C233" s="378">
        <f t="shared" si="52"/>
        <v>298.50611919012817</v>
      </c>
      <c r="D233" s="378">
        <f t="shared" si="52"/>
        <v>0</v>
      </c>
      <c r="F233" s="379">
        <v>309.73801214901425</v>
      </c>
      <c r="G233" s="379">
        <v>0</v>
      </c>
      <c r="I233" s="380">
        <f t="shared" si="42"/>
        <v>2.3529257882223587E-2</v>
      </c>
      <c r="J233" s="380">
        <f t="shared" si="43"/>
        <v>0</v>
      </c>
      <c r="K233" s="381">
        <f t="shared" si="44"/>
        <v>2.3529257882223587E-2</v>
      </c>
      <c r="L233" s="382">
        <v>3984488</v>
      </c>
      <c r="M233" s="383">
        <f t="shared" si="45"/>
        <v>93752.045680625291</v>
      </c>
      <c r="N233" s="219">
        <v>5575985.6209999993</v>
      </c>
      <c r="O233" s="384">
        <f t="shared" si="46"/>
        <v>5482233.575319374</v>
      </c>
      <c r="P233" s="219">
        <f t="shared" si="47"/>
        <v>1375.8941111930501</v>
      </c>
      <c r="Q233" s="356">
        <f t="shared" si="49"/>
        <v>1.0988403783354972E-2</v>
      </c>
      <c r="R233" s="385">
        <f t="shared" si="50"/>
        <v>13368.207207174853</v>
      </c>
      <c r="S233" s="388">
        <f t="shared" si="39"/>
        <v>-2.8374133133887813E-2</v>
      </c>
      <c r="T233" s="386">
        <v>89421.315870089136</v>
      </c>
      <c r="U233" s="388">
        <f t="shared" si="39"/>
        <v>-2.8500535044784003E-2</v>
      </c>
      <c r="V233" s="387">
        <v>39995</v>
      </c>
    </row>
    <row r="234" spans="1:22" x14ac:dyDescent="0.25">
      <c r="A234" s="377">
        <v>2009</v>
      </c>
      <c r="B234" s="377">
        <v>8</v>
      </c>
      <c r="C234" s="378">
        <f t="shared" si="52"/>
        <v>326.47320018030592</v>
      </c>
      <c r="D234" s="378">
        <f t="shared" si="52"/>
        <v>0</v>
      </c>
      <c r="F234" s="379">
        <v>346.04410588187557</v>
      </c>
      <c r="G234" s="379">
        <v>0</v>
      </c>
      <c r="I234" s="380">
        <f t="shared" si="42"/>
        <v>4.0998332954784583E-2</v>
      </c>
      <c r="J234" s="380">
        <f t="shared" si="43"/>
        <v>0</v>
      </c>
      <c r="K234" s="381">
        <f t="shared" si="44"/>
        <v>4.0998332954784583E-2</v>
      </c>
      <c r="L234" s="382">
        <v>3984668</v>
      </c>
      <c r="M234" s="383">
        <f t="shared" si="45"/>
        <v>163364.74537827558</v>
      </c>
      <c r="N234" s="219">
        <v>5525885.1899999995</v>
      </c>
      <c r="O234" s="384">
        <f t="shared" si="46"/>
        <v>5362520.4446217241</v>
      </c>
      <c r="P234" s="219">
        <f t="shared" si="47"/>
        <v>1345.7885185470218</v>
      </c>
      <c r="Q234" s="356">
        <f t="shared" si="49"/>
        <v>-2.4516496259898712E-2</v>
      </c>
      <c r="R234" s="385">
        <f t="shared" si="50"/>
        <v>13334.383960492496</v>
      </c>
      <c r="S234" s="388">
        <f t="shared" si="39"/>
        <v>-2.8821411018181697E-2</v>
      </c>
      <c r="T234" s="386">
        <v>89250.005246952904</v>
      </c>
      <c r="U234" s="388">
        <f t="shared" si="39"/>
        <v>-2.884105125778158E-2</v>
      </c>
      <c r="V234" s="387">
        <v>40026</v>
      </c>
    </row>
    <row r="235" spans="1:22" x14ac:dyDescent="0.25">
      <c r="A235" s="377">
        <v>2009</v>
      </c>
      <c r="B235" s="377">
        <v>9</v>
      </c>
      <c r="C235" s="378">
        <f t="shared" si="52"/>
        <v>303.9711914609627</v>
      </c>
      <c r="D235" s="378">
        <f t="shared" si="52"/>
        <v>0</v>
      </c>
      <c r="F235" s="379">
        <v>326.03836846353278</v>
      </c>
      <c r="G235" s="379">
        <v>0</v>
      </c>
      <c r="I235" s="380">
        <f t="shared" si="42"/>
        <v>4.6227675096864443E-2</v>
      </c>
      <c r="J235" s="380">
        <f t="shared" si="43"/>
        <v>0</v>
      </c>
      <c r="K235" s="381">
        <f t="shared" si="44"/>
        <v>4.6227675096864443E-2</v>
      </c>
      <c r="L235" s="382">
        <v>3981876</v>
      </c>
      <c r="M235" s="383">
        <f t="shared" si="45"/>
        <v>184072.87000400221</v>
      </c>
      <c r="N235" s="219">
        <v>5490522.1779999994</v>
      </c>
      <c r="O235" s="384">
        <f t="shared" si="46"/>
        <v>5306449.3079959974</v>
      </c>
      <c r="P235" s="219">
        <f t="shared" si="47"/>
        <v>1332.6505667167933</v>
      </c>
      <c r="Q235" s="356">
        <f t="shared" si="49"/>
        <v>-4.8775405079698464E-2</v>
      </c>
      <c r="R235" s="385">
        <f t="shared" si="50"/>
        <v>13266.050391776533</v>
      </c>
      <c r="S235" s="388">
        <f t="shared" si="39"/>
        <v>-2.9345322918345129E-2</v>
      </c>
      <c r="T235" s="386">
        <v>89091.752622947795</v>
      </c>
      <c r="U235" s="388">
        <f t="shared" si="39"/>
        <v>-2.8314566846215472E-2</v>
      </c>
      <c r="V235" s="387">
        <v>40057</v>
      </c>
    </row>
    <row r="236" spans="1:22" x14ac:dyDescent="0.25">
      <c r="A236" s="377">
        <v>2009</v>
      </c>
      <c r="B236" s="377">
        <v>10</v>
      </c>
      <c r="C236" s="378">
        <f t="shared" si="52"/>
        <v>238.52377373576331</v>
      </c>
      <c r="D236" s="378">
        <f t="shared" si="52"/>
        <v>0</v>
      </c>
      <c r="F236" s="379">
        <v>278.77322976481395</v>
      </c>
      <c r="G236" s="379">
        <v>0</v>
      </c>
      <c r="I236" s="380">
        <f t="shared" si="42"/>
        <v>8.4317027770239167E-2</v>
      </c>
      <c r="J236" s="380">
        <f t="shared" si="43"/>
        <v>0</v>
      </c>
      <c r="K236" s="381">
        <f t="shared" si="44"/>
        <v>8.4317027770239167E-2</v>
      </c>
      <c r="L236" s="382">
        <v>3980940</v>
      </c>
      <c r="M236" s="383">
        <f t="shared" si="45"/>
        <v>335661.0285316559</v>
      </c>
      <c r="N236" s="219">
        <v>5140396.8149999995</v>
      </c>
      <c r="O236" s="384">
        <f t="shared" si="46"/>
        <v>4804735.7864683438</v>
      </c>
      <c r="P236" s="219">
        <f t="shared" si="47"/>
        <v>1206.9349918532669</v>
      </c>
      <c r="Q236" s="356">
        <f t="shared" si="49"/>
        <v>-7.3233323064755274E-3</v>
      </c>
      <c r="R236" s="385">
        <f t="shared" si="50"/>
        <v>13257.146398859893</v>
      </c>
      <c r="S236" s="388">
        <f t="shared" si="39"/>
        <v>-3.0086355512252361E-2</v>
      </c>
      <c r="T236" s="386">
        <v>89035.598876047065</v>
      </c>
      <c r="U236" s="388">
        <f t="shared" si="39"/>
        <v>-2.7134831578704666E-2</v>
      </c>
      <c r="V236" s="387">
        <v>40087</v>
      </c>
    </row>
    <row r="237" spans="1:22" x14ac:dyDescent="0.25">
      <c r="A237" s="377">
        <v>2009</v>
      </c>
      <c r="B237" s="377">
        <v>11</v>
      </c>
      <c r="C237" s="378">
        <f t="shared" si="52"/>
        <v>137.25192955352946</v>
      </c>
      <c r="D237" s="378">
        <f t="shared" si="52"/>
        <v>0</v>
      </c>
      <c r="F237" s="379">
        <v>182.33603051448623</v>
      </c>
      <c r="G237" s="379">
        <v>0</v>
      </c>
      <c r="I237" s="380">
        <f t="shared" si="42"/>
        <v>9.4444938336000678E-2</v>
      </c>
      <c r="J237" s="380">
        <f t="shared" si="43"/>
        <v>0</v>
      </c>
      <c r="K237" s="381">
        <f t="shared" si="44"/>
        <v>9.4444938336000678E-2</v>
      </c>
      <c r="L237" s="382">
        <v>3984445</v>
      </c>
      <c r="M237" s="383">
        <f t="shared" si="45"/>
        <v>376310.66232818621</v>
      </c>
      <c r="N237" s="219">
        <v>4356808.5319999997</v>
      </c>
      <c r="O237" s="384">
        <f t="shared" si="46"/>
        <v>3980497.8696718132</v>
      </c>
      <c r="P237" s="219">
        <f t="shared" si="47"/>
        <v>999.00936508643315</v>
      </c>
      <c r="Q237" s="356">
        <f t="shared" si="49"/>
        <v>2.7956549291979327E-2</v>
      </c>
      <c r="R237" s="385">
        <f t="shared" si="50"/>
        <v>13284.315693687991</v>
      </c>
      <c r="S237" s="388">
        <f t="shared" si="39"/>
        <v>-2.4781907229378453E-2</v>
      </c>
      <c r="T237" s="386">
        <v>89007.502424261809</v>
      </c>
      <c r="U237" s="388">
        <f t="shared" si="39"/>
        <v>-2.4298767961384971E-2</v>
      </c>
      <c r="V237" s="387">
        <v>40118</v>
      </c>
    </row>
    <row r="238" spans="1:22" x14ac:dyDescent="0.25">
      <c r="A238" s="377">
        <v>2009</v>
      </c>
      <c r="B238" s="377">
        <v>12</v>
      </c>
      <c r="C238" s="378">
        <f t="shared" si="52"/>
        <v>59.058459028179144</v>
      </c>
      <c r="D238" s="378">
        <f t="shared" si="52"/>
        <v>32.705244688642438</v>
      </c>
      <c r="F238" s="379">
        <v>81.798898491500282</v>
      </c>
      <c r="G238" s="379">
        <v>24.227216290522328</v>
      </c>
      <c r="I238" s="380">
        <f t="shared" si="42"/>
        <v>4.7638066570449424E-2</v>
      </c>
      <c r="J238" s="380">
        <f t="shared" si="43"/>
        <v>-1.56995754917072E-2</v>
      </c>
      <c r="K238" s="381">
        <f t="shared" si="44"/>
        <v>3.193849107874222E-2</v>
      </c>
      <c r="L238" s="382">
        <v>3984423</v>
      </c>
      <c r="M238" s="383">
        <f t="shared" si="45"/>
        <v>127256.45843943532</v>
      </c>
      <c r="N238" s="219">
        <v>3945267.9760000003</v>
      </c>
      <c r="O238" s="384">
        <f t="shared" si="46"/>
        <v>3818011.5175605649</v>
      </c>
      <c r="P238" s="219">
        <f t="shared" si="47"/>
        <v>958.23448402957331</v>
      </c>
      <c r="Q238" s="356">
        <f t="shared" si="49"/>
        <v>-3.7339844819597401E-2</v>
      </c>
      <c r="R238" s="385">
        <f t="shared" si="50"/>
        <v>13247.147512641019</v>
      </c>
      <c r="S238" s="388">
        <f t="shared" si="39"/>
        <v>-2.604002469122102E-2</v>
      </c>
      <c r="T238" s="386">
        <v>89043.133269582599</v>
      </c>
      <c r="U238" s="388">
        <f t="shared" si="39"/>
        <v>-2.2447579635132109E-2</v>
      </c>
      <c r="V238" s="387">
        <v>40148</v>
      </c>
    </row>
    <row r="239" spans="1:22" x14ac:dyDescent="0.25">
      <c r="A239" s="377">
        <v>2010</v>
      </c>
      <c r="B239" s="377">
        <v>1</v>
      </c>
      <c r="C239" s="378">
        <f t="shared" si="52"/>
        <v>34.661127124401681</v>
      </c>
      <c r="D239" s="378">
        <f t="shared" si="52"/>
        <v>84.711434828629194</v>
      </c>
      <c r="F239" s="379">
        <v>41.163158437279797</v>
      </c>
      <c r="G239" s="379">
        <v>146.33124784142211</v>
      </c>
      <c r="I239" s="380">
        <f t="shared" si="42"/>
        <v>1.3620853766948163E-2</v>
      </c>
      <c r="J239" s="380">
        <f t="shared" si="43"/>
        <v>0.11410729721001328</v>
      </c>
      <c r="K239" s="381">
        <f t="shared" si="44"/>
        <v>0.12772815097696144</v>
      </c>
      <c r="L239" s="382">
        <v>3988092</v>
      </c>
      <c r="M239" s="383">
        <f t="shared" si="45"/>
        <v>509391.61708601209</v>
      </c>
      <c r="N239" s="219">
        <v>5216442.7929999996</v>
      </c>
      <c r="O239" s="384">
        <f t="shared" si="46"/>
        <v>4707051.1759139877</v>
      </c>
      <c r="P239" s="219">
        <f t="shared" si="47"/>
        <v>1180.2764770506769</v>
      </c>
      <c r="Q239" s="356">
        <f t="shared" si="49"/>
        <v>0.14582333555815929</v>
      </c>
      <c r="R239" s="385">
        <f t="shared" si="50"/>
        <v>13397.355531122788</v>
      </c>
      <c r="S239" s="388">
        <f t="shared" si="39"/>
        <v>-9.648372230989577E-3</v>
      </c>
      <c r="T239" s="386">
        <v>88959.524343956058</v>
      </c>
      <c r="U239" s="388">
        <f t="shared" si="39"/>
        <v>-2.060956885522558E-2</v>
      </c>
      <c r="V239" s="387">
        <v>40179</v>
      </c>
    </row>
    <row r="240" spans="1:22" x14ac:dyDescent="0.25">
      <c r="A240" s="377">
        <v>2010</v>
      </c>
      <c r="B240" s="377">
        <v>2</v>
      </c>
      <c r="C240" s="378">
        <f t="shared" si="52"/>
        <v>30.798265729077841</v>
      </c>
      <c r="D240" s="378">
        <f t="shared" si="52"/>
        <v>80.980530904111944</v>
      </c>
      <c r="F240" s="379">
        <v>13.102874477276822</v>
      </c>
      <c r="G240" s="379">
        <v>211.14564701654857</v>
      </c>
      <c r="I240" s="380">
        <f t="shared" si="42"/>
        <v>-3.7069390316889363E-2</v>
      </c>
      <c r="J240" s="380">
        <f t="shared" si="43"/>
        <v>0.24103918633336488</v>
      </c>
      <c r="K240" s="381">
        <f t="shared" si="44"/>
        <v>0.20396979601647552</v>
      </c>
      <c r="L240" s="382">
        <v>3996803</v>
      </c>
      <c r="M240" s="383">
        <f t="shared" si="45"/>
        <v>815227.09262803744</v>
      </c>
      <c r="N240" s="219">
        <v>3987392.0829999996</v>
      </c>
      <c r="O240" s="384">
        <f t="shared" si="46"/>
        <v>3172164.9903719621</v>
      </c>
      <c r="P240" s="219">
        <f t="shared" si="47"/>
        <v>793.67559281054434</v>
      </c>
      <c r="Q240" s="356">
        <f t="shared" si="49"/>
        <v>-0.17289906402770872</v>
      </c>
      <c r="R240" s="385">
        <f t="shared" si="50"/>
        <v>13231.443776982085</v>
      </c>
      <c r="S240" s="388">
        <f t="shared" si="39"/>
        <v>-2.3155298007834335E-2</v>
      </c>
      <c r="T240" s="386">
        <v>88922.502387743196</v>
      </c>
      <c r="U240" s="388">
        <f t="shared" si="39"/>
        <v>-1.7647038225435563E-2</v>
      </c>
      <c r="V240" s="387">
        <v>40210</v>
      </c>
    </row>
    <row r="241" spans="1:22" x14ac:dyDescent="0.25">
      <c r="A241" s="377">
        <v>2010</v>
      </c>
      <c r="B241" s="377">
        <v>3</v>
      </c>
      <c r="C241" s="378">
        <f t="shared" si="52"/>
        <v>50.906388729186801</v>
      </c>
      <c r="D241" s="378">
        <f t="shared" si="52"/>
        <v>43.541291222508221</v>
      </c>
      <c r="F241" s="379">
        <v>11.282994310316695</v>
      </c>
      <c r="G241" s="379">
        <v>136.03055635738329</v>
      </c>
      <c r="I241" s="380">
        <f t="shared" si="42"/>
        <v>-8.30055155318285E-2</v>
      </c>
      <c r="J241" s="380">
        <f t="shared" si="43"/>
        <v>0.1712712121227932</v>
      </c>
      <c r="K241" s="381">
        <f t="shared" si="44"/>
        <v>8.8265696590964698E-2</v>
      </c>
      <c r="L241" s="382">
        <v>4002154</v>
      </c>
      <c r="M241" s="383">
        <f t="shared" si="45"/>
        <v>353252.91067431576</v>
      </c>
      <c r="N241" s="219">
        <v>3850643.3329999996</v>
      </c>
      <c r="O241" s="384">
        <f t="shared" si="46"/>
        <v>3497390.4223256838</v>
      </c>
      <c r="P241" s="219">
        <f t="shared" si="47"/>
        <v>873.87702280464066</v>
      </c>
      <c r="Q241" s="356">
        <f t="shared" si="49"/>
        <v>3.3022321039497982E-2</v>
      </c>
      <c r="R241" s="385">
        <f t="shared" si="50"/>
        <v>13259.378747029061</v>
      </c>
      <c r="S241" s="388">
        <f t="shared" si="39"/>
        <v>-1.521672466791002E-2</v>
      </c>
      <c r="T241" s="386">
        <v>88770.982847957959</v>
      </c>
      <c r="U241" s="388">
        <f t="shared" si="39"/>
        <v>-1.5499410636771516E-2</v>
      </c>
      <c r="V241" s="387">
        <v>40238</v>
      </c>
    </row>
    <row r="242" spans="1:22" x14ac:dyDescent="0.25">
      <c r="A242" s="377">
        <v>2010</v>
      </c>
      <c r="B242" s="377">
        <v>4</v>
      </c>
      <c r="C242" s="378">
        <f t="shared" si="52"/>
        <v>92.25873715316439</v>
      </c>
      <c r="D242" s="378">
        <f t="shared" si="52"/>
        <v>14.56695045838303</v>
      </c>
      <c r="F242" s="379">
        <v>52.234824377790694</v>
      </c>
      <c r="G242" s="379">
        <v>46.988940891734501</v>
      </c>
      <c r="I242" s="380">
        <f t="shared" si="42"/>
        <v>-8.3844545936697309E-2</v>
      </c>
      <c r="J242" s="380">
        <f t="shared" si="43"/>
        <v>6.0038898491148789E-2</v>
      </c>
      <c r="K242" s="381">
        <f t="shared" si="44"/>
        <v>-2.3805647445548521E-2</v>
      </c>
      <c r="L242" s="382">
        <v>4005428</v>
      </c>
      <c r="M242" s="383">
        <f t="shared" si="45"/>
        <v>-95351.806836528514</v>
      </c>
      <c r="N242" s="219">
        <v>3335505.3169999998</v>
      </c>
      <c r="O242" s="384">
        <f t="shared" si="46"/>
        <v>3430857.1238365285</v>
      </c>
      <c r="P242" s="219">
        <f t="shared" si="47"/>
        <v>856.55193997658387</v>
      </c>
      <c r="Q242" s="356">
        <f t="shared" si="49"/>
        <v>-7.8961185975956361E-2</v>
      </c>
      <c r="R242" s="385">
        <f t="shared" si="50"/>
        <v>13185.946057764795</v>
      </c>
      <c r="S242" s="388">
        <f t="shared" si="39"/>
        <v>-1.7533224739580633E-2</v>
      </c>
      <c r="T242" s="386">
        <v>88625.414338655944</v>
      </c>
      <c r="U242" s="388">
        <f t="shared" si="39"/>
        <v>-1.4686278087137516E-2</v>
      </c>
      <c r="V242" s="387">
        <v>40269</v>
      </c>
    </row>
    <row r="243" spans="1:22" x14ac:dyDescent="0.25">
      <c r="A243" s="377">
        <v>2010</v>
      </c>
      <c r="B243" s="377">
        <v>5</v>
      </c>
      <c r="C243" s="378">
        <f t="shared" si="52"/>
        <v>161.65050003731275</v>
      </c>
      <c r="D243" s="378">
        <f t="shared" si="52"/>
        <v>0</v>
      </c>
      <c r="F243" s="379">
        <v>172.13560881606466</v>
      </c>
      <c r="G243" s="379">
        <v>0</v>
      </c>
      <c r="I243" s="380">
        <f t="shared" si="42"/>
        <v>2.1964848604013688E-2</v>
      </c>
      <c r="J243" s="380">
        <f t="shared" si="43"/>
        <v>0</v>
      </c>
      <c r="K243" s="381">
        <f t="shared" si="44"/>
        <v>2.1964848604013688E-2</v>
      </c>
      <c r="L243" s="382">
        <v>4006527</v>
      </c>
      <c r="M243" s="383">
        <f t="shared" si="45"/>
        <v>88002.758982893152</v>
      </c>
      <c r="N243" s="219">
        <v>4299630.642</v>
      </c>
      <c r="O243" s="384">
        <f t="shared" si="46"/>
        <v>4211627.8830171069</v>
      </c>
      <c r="P243" s="219">
        <f t="shared" si="47"/>
        <v>1051.191688716214</v>
      </c>
      <c r="Q243" s="356">
        <f t="shared" si="49"/>
        <v>-5.1990658718863436E-3</v>
      </c>
      <c r="R243" s="385">
        <f t="shared" si="50"/>
        <v>13180.452280420883</v>
      </c>
      <c r="S243" s="388">
        <f t="shared" si="39"/>
        <v>-1.8602121340840827E-2</v>
      </c>
      <c r="T243" s="386">
        <v>88531.074553150014</v>
      </c>
      <c r="U243" s="388">
        <f t="shared" si="39"/>
        <v>-1.5389951560261683E-2</v>
      </c>
      <c r="V243" s="387">
        <v>40299</v>
      </c>
    </row>
    <row r="244" spans="1:22" x14ac:dyDescent="0.25">
      <c r="A244" s="377">
        <v>2010</v>
      </c>
      <c r="B244" s="377">
        <v>6</v>
      </c>
      <c r="C244" s="378">
        <f t="shared" si="52"/>
        <v>239.83482026903096</v>
      </c>
      <c r="D244" s="378">
        <f t="shared" si="52"/>
        <v>0</v>
      </c>
      <c r="F244" s="379">
        <v>306.47913620852484</v>
      </c>
      <c r="G244" s="379">
        <v>0</v>
      </c>
      <c r="I244" s="380">
        <f t="shared" si="42"/>
        <v>0.13961059830828823</v>
      </c>
      <c r="J244" s="380">
        <f t="shared" si="43"/>
        <v>0</v>
      </c>
      <c r="K244" s="381">
        <f t="shared" si="44"/>
        <v>0.13961059830828823</v>
      </c>
      <c r="L244" s="382">
        <v>4006189</v>
      </c>
      <c r="M244" s="383">
        <f t="shared" si="45"/>
        <v>559306.44322608295</v>
      </c>
      <c r="N244" s="219">
        <v>5503337.7070000004</v>
      </c>
      <c r="O244" s="384">
        <f t="shared" si="46"/>
        <v>4944031.2637739172</v>
      </c>
      <c r="P244" s="219">
        <f t="shared" si="47"/>
        <v>1234.0983572602086</v>
      </c>
      <c r="Q244" s="356">
        <f t="shared" si="49"/>
        <v>2.298705421587921E-2</v>
      </c>
      <c r="R244" s="385">
        <f t="shared" si="50"/>
        <v>13208.183116045007</v>
      </c>
      <c r="S244" s="388">
        <f t="shared" si="39"/>
        <v>-1.0863985090760475E-2</v>
      </c>
      <c r="T244" s="386">
        <v>88560.276630693785</v>
      </c>
      <c r="U244" s="388">
        <f t="shared" si="39"/>
        <v>-1.1244229344346324E-2</v>
      </c>
      <c r="V244" s="387">
        <v>40330</v>
      </c>
    </row>
    <row r="245" spans="1:22" x14ac:dyDescent="0.25">
      <c r="A245" s="377">
        <v>2010</v>
      </c>
      <c r="B245" s="377">
        <v>7</v>
      </c>
      <c r="C245" s="378">
        <f t="shared" si="52"/>
        <v>298.50611919012817</v>
      </c>
      <c r="D245" s="378">
        <f t="shared" si="52"/>
        <v>0</v>
      </c>
      <c r="F245" s="379">
        <v>362.53252027494057</v>
      </c>
      <c r="G245" s="379">
        <v>0</v>
      </c>
      <c r="I245" s="380">
        <f t="shared" si="42"/>
        <v>0.13412642979324094</v>
      </c>
      <c r="J245" s="380">
        <f t="shared" si="43"/>
        <v>0</v>
      </c>
      <c r="K245" s="381">
        <f t="shared" si="44"/>
        <v>0.13412642979324094</v>
      </c>
      <c r="L245" s="382">
        <v>4006320</v>
      </c>
      <c r="M245" s="383">
        <f t="shared" si="45"/>
        <v>537353.39820925705</v>
      </c>
      <c r="N245" s="219">
        <v>5922255.4809999997</v>
      </c>
      <c r="O245" s="384">
        <f t="shared" si="46"/>
        <v>5384902.0827907426</v>
      </c>
      <c r="P245" s="219">
        <f t="shared" si="47"/>
        <v>1344.1018397908163</v>
      </c>
      <c r="Q245" s="356">
        <f t="shared" si="49"/>
        <v>-2.3106626551854692E-2</v>
      </c>
      <c r="R245" s="385">
        <f t="shared" si="50"/>
        <v>13176.390844642772</v>
      </c>
      <c r="S245" s="388">
        <f t="shared" si="39"/>
        <v>-1.4348697589691151E-2</v>
      </c>
      <c r="T245" s="386">
        <v>88475.557916233069</v>
      </c>
      <c r="U245" s="388">
        <f t="shared" si="39"/>
        <v>-1.0576426265411443E-2</v>
      </c>
      <c r="V245" s="387">
        <v>40360</v>
      </c>
    </row>
    <row r="246" spans="1:22" x14ac:dyDescent="0.25">
      <c r="A246" s="377">
        <v>2010</v>
      </c>
      <c r="B246" s="377">
        <v>8</v>
      </c>
      <c r="C246" s="378">
        <f t="shared" si="52"/>
        <v>326.47320018030592</v>
      </c>
      <c r="D246" s="378">
        <f t="shared" si="52"/>
        <v>0</v>
      </c>
      <c r="F246" s="379">
        <v>360.98017269149227</v>
      </c>
      <c r="G246" s="379">
        <v>0</v>
      </c>
      <c r="I246" s="380">
        <f t="shared" si="42"/>
        <v>7.2287321284356901E-2</v>
      </c>
      <c r="J246" s="380">
        <f t="shared" si="43"/>
        <v>0</v>
      </c>
      <c r="K246" s="381">
        <f t="shared" si="44"/>
        <v>7.2287321284356901E-2</v>
      </c>
      <c r="L246" s="382">
        <v>4009524</v>
      </c>
      <c r="M246" s="383">
        <f t="shared" si="45"/>
        <v>289837.7495853398</v>
      </c>
      <c r="N246" s="219">
        <v>5850882.0549999997</v>
      </c>
      <c r="O246" s="384">
        <f t="shared" si="46"/>
        <v>5561044.3054146599</v>
      </c>
      <c r="P246" s="219">
        <f t="shared" si="47"/>
        <v>1386.9587276231941</v>
      </c>
      <c r="Q246" s="356">
        <f t="shared" si="49"/>
        <v>3.0591886101555943E-2</v>
      </c>
      <c r="R246" s="385">
        <f t="shared" si="50"/>
        <v>13217.561053718944</v>
      </c>
      <c r="S246" s="388">
        <f t="shared" si="39"/>
        <v>-8.7610276649958685E-3</v>
      </c>
      <c r="T246" s="386">
        <v>88618.658759128593</v>
      </c>
      <c r="U246" s="388">
        <f t="shared" si="39"/>
        <v>-7.073909811852519E-3</v>
      </c>
      <c r="V246" s="387">
        <v>40391</v>
      </c>
    </row>
    <row r="247" spans="1:22" x14ac:dyDescent="0.25">
      <c r="A247" s="377">
        <v>2010</v>
      </c>
      <c r="B247" s="377">
        <v>9</v>
      </c>
      <c r="C247" s="378">
        <f t="shared" si="52"/>
        <v>303.9711914609627</v>
      </c>
      <c r="D247" s="378">
        <f t="shared" si="52"/>
        <v>0</v>
      </c>
      <c r="F247" s="379">
        <v>332.43282338075261</v>
      </c>
      <c r="G247" s="379">
        <v>0</v>
      </c>
      <c r="I247" s="380">
        <f t="shared" si="42"/>
        <v>5.9623171235784166E-2</v>
      </c>
      <c r="J247" s="380">
        <f t="shared" si="43"/>
        <v>0</v>
      </c>
      <c r="K247" s="381">
        <f t="shared" si="44"/>
        <v>5.9623171235784166E-2</v>
      </c>
      <c r="L247" s="382">
        <v>4007495</v>
      </c>
      <c r="M247" s="383">
        <f t="shared" si="45"/>
        <v>238939.56061154886</v>
      </c>
      <c r="N247" s="219">
        <v>5646214.682</v>
      </c>
      <c r="O247" s="384">
        <f t="shared" si="46"/>
        <v>5407275.1213884512</v>
      </c>
      <c r="P247" s="219">
        <f t="shared" si="47"/>
        <v>1349.2905471843262</v>
      </c>
      <c r="Q247" s="356">
        <f t="shared" si="49"/>
        <v>1.2486379312866891E-2</v>
      </c>
      <c r="R247" s="385">
        <f t="shared" si="50"/>
        <v>13234.201034186477</v>
      </c>
      <c r="S247" s="388">
        <f t="shared" si="39"/>
        <v>-2.400816870844924E-3</v>
      </c>
      <c r="T247" s="386">
        <v>88517.64985094461</v>
      </c>
      <c r="U247" s="388">
        <f t="shared" si="39"/>
        <v>-6.4439496934457496E-3</v>
      </c>
      <c r="V247" s="387">
        <v>40422</v>
      </c>
    </row>
    <row r="248" spans="1:22" x14ac:dyDescent="0.25">
      <c r="A248" s="377">
        <v>2010</v>
      </c>
      <c r="B248" s="377">
        <v>10</v>
      </c>
      <c r="C248" s="378">
        <f t="shared" ref="C248:D263" si="53">C236</f>
        <v>238.52377373576331</v>
      </c>
      <c r="D248" s="378">
        <f t="shared" si="53"/>
        <v>0</v>
      </c>
      <c r="F248" s="379">
        <v>245.92750343656391</v>
      </c>
      <c r="G248" s="379">
        <v>0</v>
      </c>
      <c r="I248" s="380">
        <f t="shared" si="42"/>
        <v>1.5509786823831341E-2</v>
      </c>
      <c r="J248" s="380">
        <f t="shared" si="43"/>
        <v>0</v>
      </c>
      <c r="K248" s="381">
        <f t="shared" si="44"/>
        <v>1.5509786823831341E-2</v>
      </c>
      <c r="L248" s="382">
        <v>4006475</v>
      </c>
      <c r="M248" s="383">
        <f t="shared" si="45"/>
        <v>62139.573165009671</v>
      </c>
      <c r="N248" s="219">
        <v>4656524.523</v>
      </c>
      <c r="O248" s="384">
        <f t="shared" si="46"/>
        <v>4594384.9498349903</v>
      </c>
      <c r="P248" s="219">
        <f t="shared" si="47"/>
        <v>1146.7399521611867</v>
      </c>
      <c r="Q248" s="356">
        <f t="shared" si="49"/>
        <v>-4.9874301514491459E-2</v>
      </c>
      <c r="R248" s="385">
        <f t="shared" si="50"/>
        <v>13174.005994494397</v>
      </c>
      <c r="S248" s="388">
        <f t="shared" si="39"/>
        <v>-6.2713650331753801E-3</v>
      </c>
      <c r="T248" s="386">
        <v>88478.661428858875</v>
      </c>
      <c r="U248" s="388">
        <f t="shared" si="39"/>
        <v>-6.2552221158588273E-3</v>
      </c>
      <c r="V248" s="387">
        <v>40452</v>
      </c>
    </row>
    <row r="249" spans="1:22" x14ac:dyDescent="0.25">
      <c r="A249" s="377">
        <v>2010</v>
      </c>
      <c r="B249" s="377">
        <v>11</v>
      </c>
      <c r="C249" s="378">
        <f t="shared" si="53"/>
        <v>137.25192955352946</v>
      </c>
      <c r="D249" s="378">
        <f t="shared" si="53"/>
        <v>0</v>
      </c>
      <c r="F249" s="379">
        <v>129.84331849407144</v>
      </c>
      <c r="G249" s="379">
        <v>0</v>
      </c>
      <c r="I249" s="380">
        <f t="shared" si="42"/>
        <v>-1.5520012593172865E-2</v>
      </c>
      <c r="J249" s="380">
        <f t="shared" si="43"/>
        <v>0</v>
      </c>
      <c r="K249" s="381">
        <f t="shared" si="44"/>
        <v>-1.5520012593172865E-2</v>
      </c>
      <c r="L249" s="382">
        <v>4007538</v>
      </c>
      <c r="M249" s="383">
        <f t="shared" si="45"/>
        <v>-62197.040227618796</v>
      </c>
      <c r="N249" s="219">
        <v>3910018.7889999994</v>
      </c>
      <c r="O249" s="384">
        <f t="shared" si="46"/>
        <v>3972215.8292276184</v>
      </c>
      <c r="P249" s="219">
        <f t="shared" si="47"/>
        <v>991.18606716333534</v>
      </c>
      <c r="Q249" s="356">
        <f t="shared" si="49"/>
        <v>-7.8310556402251263E-3</v>
      </c>
      <c r="R249" s="385">
        <f t="shared" si="50"/>
        <v>13166.182696571299</v>
      </c>
      <c r="S249" s="388">
        <f t="shared" si="39"/>
        <v>-8.8926671001068325E-3</v>
      </c>
      <c r="T249" s="386">
        <v>88385.569368519282</v>
      </c>
      <c r="U249" s="388">
        <f t="shared" si="39"/>
        <v>-6.9874228441780817E-3</v>
      </c>
      <c r="V249" s="387">
        <v>40483</v>
      </c>
    </row>
    <row r="250" spans="1:22" x14ac:dyDescent="0.25">
      <c r="A250" s="377">
        <v>2010</v>
      </c>
      <c r="B250" s="377">
        <v>12</v>
      </c>
      <c r="C250" s="378">
        <f t="shared" si="53"/>
        <v>59.058459028179144</v>
      </c>
      <c r="D250" s="378">
        <f t="shared" si="53"/>
        <v>32.705244688642438</v>
      </c>
      <c r="F250" s="379">
        <v>40.889151389619983</v>
      </c>
      <c r="G250" s="379">
        <v>129.68507871197446</v>
      </c>
      <c r="I250" s="380">
        <f t="shared" si="42"/>
        <v>-3.8062179414814476E-2</v>
      </c>
      <c r="J250" s="380">
        <f t="shared" si="43"/>
        <v>0.17958682772991641</v>
      </c>
      <c r="K250" s="381">
        <f t="shared" si="44"/>
        <v>0.14152464831510192</v>
      </c>
      <c r="L250" s="382">
        <v>4009847</v>
      </c>
      <c r="M250" s="383">
        <f t="shared" si="45"/>
        <v>567492.18647236645</v>
      </c>
      <c r="N250" s="219">
        <v>4163655.7940000007</v>
      </c>
      <c r="O250" s="384">
        <f t="shared" si="46"/>
        <v>3596163.6075276341</v>
      </c>
      <c r="P250" s="219">
        <f t="shared" si="47"/>
        <v>896.83312294150733</v>
      </c>
      <c r="Q250" s="356">
        <f t="shared" si="49"/>
        <v>-6.4077594901261081E-2</v>
      </c>
      <c r="R250" s="385">
        <f t="shared" si="50"/>
        <v>13104.781335483234</v>
      </c>
      <c r="S250" s="388">
        <f t="shared" si="39"/>
        <v>-1.0746930765429541E-2</v>
      </c>
      <c r="T250" s="386">
        <v>88111.436753989561</v>
      </c>
      <c r="U250" s="388">
        <f t="shared" si="39"/>
        <v>-1.046342914250642E-2</v>
      </c>
      <c r="V250" s="387">
        <v>40513</v>
      </c>
    </row>
    <row r="251" spans="1:22" x14ac:dyDescent="0.25">
      <c r="A251" s="377">
        <v>2011</v>
      </c>
      <c r="B251" s="377">
        <v>1</v>
      </c>
      <c r="C251" s="378">
        <f t="shared" si="53"/>
        <v>34.661127124401681</v>
      </c>
      <c r="D251" s="378">
        <f t="shared" si="53"/>
        <v>84.711434828629194</v>
      </c>
      <c r="F251" s="379">
        <v>8.6154087494013876</v>
      </c>
      <c r="G251" s="379">
        <v>186.0945490866485</v>
      </c>
      <c r="I251" s="380">
        <f t="shared" si="42"/>
        <v>-5.4562167447323083E-2</v>
      </c>
      <c r="J251" s="380">
        <f t="shared" si="43"/>
        <v>0.18774080259404213</v>
      </c>
      <c r="K251" s="381">
        <f t="shared" si="44"/>
        <v>0.13317863514671904</v>
      </c>
      <c r="L251" s="382">
        <v>4015002</v>
      </c>
      <c r="M251" s="383">
        <f t="shared" si="45"/>
        <v>534712.48647134728</v>
      </c>
      <c r="N251" s="219">
        <v>4535157.375</v>
      </c>
      <c r="O251" s="384">
        <f t="shared" si="46"/>
        <v>4000444.8885286525</v>
      </c>
      <c r="P251" s="219">
        <f t="shared" si="47"/>
        <v>996.3743202440877</v>
      </c>
      <c r="Q251" s="356">
        <f t="shared" si="49"/>
        <v>-0.15581277809257998</v>
      </c>
      <c r="R251" s="385">
        <f t="shared" si="50"/>
        <v>12920.879178676645</v>
      </c>
      <c r="S251" s="388">
        <f t="shared" si="39"/>
        <v>-3.5564955437605739E-2</v>
      </c>
      <c r="T251" s="386">
        <v>87774.629436900592</v>
      </c>
      <c r="U251" s="388">
        <f t="shared" si="39"/>
        <v>-1.3319483391954212E-2</v>
      </c>
      <c r="V251" s="387">
        <v>40544</v>
      </c>
    </row>
    <row r="252" spans="1:22" x14ac:dyDescent="0.25">
      <c r="A252" s="377">
        <v>2011</v>
      </c>
      <c r="B252" s="377">
        <v>2</v>
      </c>
      <c r="C252" s="378">
        <f t="shared" si="53"/>
        <v>30.798265729077841</v>
      </c>
      <c r="D252" s="378">
        <f t="shared" si="53"/>
        <v>80.980530904111944</v>
      </c>
      <c r="F252" s="379">
        <v>27.861935330576838</v>
      </c>
      <c r="G252" s="379">
        <v>73.688033386179001</v>
      </c>
      <c r="I252" s="380">
        <f t="shared" si="42"/>
        <v>-6.1512049150256858E-3</v>
      </c>
      <c r="J252" s="380">
        <f t="shared" si="43"/>
        <v>-1.3504214651045763E-2</v>
      </c>
      <c r="K252" s="381">
        <f t="shared" si="44"/>
        <v>-1.9655419566071447E-2</v>
      </c>
      <c r="L252" s="382">
        <v>4021384</v>
      </c>
      <c r="M252" s="383">
        <f t="shared" si="45"/>
        <v>-79041.989756286654</v>
      </c>
      <c r="N252" s="219">
        <v>3488608.6939999997</v>
      </c>
      <c r="O252" s="384">
        <f t="shared" si="46"/>
        <v>3567650.6837562863</v>
      </c>
      <c r="P252" s="219">
        <f t="shared" si="47"/>
        <v>887.16986086289853</v>
      </c>
      <c r="Q252" s="356">
        <f t="shared" si="49"/>
        <v>0.11779909688450241</v>
      </c>
      <c r="R252" s="385">
        <f t="shared" si="50"/>
        <v>13014.373446728998</v>
      </c>
      <c r="S252" s="388">
        <f t="shared" si="39"/>
        <v>-1.6405642038150869E-2</v>
      </c>
      <c r="T252" s="386">
        <v>87531.429570989727</v>
      </c>
      <c r="U252" s="388">
        <f t="shared" si="39"/>
        <v>-1.5643653511770883E-2</v>
      </c>
      <c r="V252" s="387">
        <v>40575</v>
      </c>
    </row>
    <row r="253" spans="1:22" x14ac:dyDescent="0.25">
      <c r="A253" s="377">
        <v>2011</v>
      </c>
      <c r="B253" s="377">
        <v>3</v>
      </c>
      <c r="C253" s="378">
        <f t="shared" si="53"/>
        <v>50.906388729186801</v>
      </c>
      <c r="D253" s="378">
        <f t="shared" si="53"/>
        <v>43.541291222508221</v>
      </c>
      <c r="F253" s="379">
        <v>60.61893170849941</v>
      </c>
      <c r="G253" s="379">
        <v>22.994165352245446</v>
      </c>
      <c r="I253" s="380">
        <f t="shared" si="42"/>
        <v>2.0346430409277232E-2</v>
      </c>
      <c r="J253" s="380">
        <f t="shared" si="43"/>
        <v>-3.8049076812402341E-2</v>
      </c>
      <c r="K253" s="381">
        <f t="shared" si="44"/>
        <v>-1.7702646403125109E-2</v>
      </c>
      <c r="L253" s="382">
        <v>4027937</v>
      </c>
      <c r="M253" s="383">
        <f t="shared" si="45"/>
        <v>-71305.144445064536</v>
      </c>
      <c r="N253" s="219">
        <v>3412863.4729999998</v>
      </c>
      <c r="O253" s="384">
        <f t="shared" si="46"/>
        <v>3484168.6174450642</v>
      </c>
      <c r="P253" s="219">
        <f t="shared" si="47"/>
        <v>865.00077271443536</v>
      </c>
      <c r="Q253" s="356">
        <f t="shared" si="49"/>
        <v>-1.0157321749595494E-2</v>
      </c>
      <c r="R253" s="385">
        <f t="shared" si="50"/>
        <v>13005.497196638791</v>
      </c>
      <c r="S253" s="388">
        <f t="shared" si="39"/>
        <v>-1.9147318681665637E-2</v>
      </c>
      <c r="T253" s="386">
        <v>87657.802914880915</v>
      </c>
      <c r="U253" s="388">
        <f t="shared" si="39"/>
        <v>-1.2539907719436139E-2</v>
      </c>
      <c r="V253" s="387">
        <v>40603</v>
      </c>
    </row>
    <row r="254" spans="1:22" x14ac:dyDescent="0.25">
      <c r="A254" s="377">
        <v>2011</v>
      </c>
      <c r="B254" s="377">
        <v>4</v>
      </c>
      <c r="C254" s="378">
        <f t="shared" si="53"/>
        <v>92.25873715316439</v>
      </c>
      <c r="D254" s="378">
        <f t="shared" si="53"/>
        <v>14.56695045838303</v>
      </c>
      <c r="F254" s="379">
        <v>134.68904443938953</v>
      </c>
      <c r="G254" s="379">
        <v>5.7156023407404781</v>
      </c>
      <c r="I254" s="380">
        <f t="shared" si="42"/>
        <v>8.8885608669350552E-2</v>
      </c>
      <c r="J254" s="380">
        <f t="shared" si="43"/>
        <v>-1.6390887297230889E-2</v>
      </c>
      <c r="K254" s="381">
        <f t="shared" si="44"/>
        <v>7.2494721372119666E-2</v>
      </c>
      <c r="L254" s="382">
        <v>4030950</v>
      </c>
      <c r="M254" s="383">
        <f t="shared" si="45"/>
        <v>292222.59711494576</v>
      </c>
      <c r="N254" s="219">
        <v>4182618.1679999996</v>
      </c>
      <c r="O254" s="384">
        <f t="shared" si="46"/>
        <v>3890395.5708850538</v>
      </c>
      <c r="P254" s="219">
        <f t="shared" si="47"/>
        <v>965.13119013757398</v>
      </c>
      <c r="Q254" s="356">
        <f t="shared" si="49"/>
        <v>0.12676318281873056</v>
      </c>
      <c r="R254" s="385">
        <f t="shared" si="50"/>
        <v>13114.076446799781</v>
      </c>
      <c r="S254" s="388">
        <f t="shared" si="39"/>
        <v>-5.4504705730000769E-3</v>
      </c>
      <c r="T254" s="386">
        <v>87979.214239491761</v>
      </c>
      <c r="U254" s="388">
        <f t="shared" si="39"/>
        <v>-7.2913633632777364E-3</v>
      </c>
      <c r="V254" s="387">
        <v>40634</v>
      </c>
    </row>
    <row r="255" spans="1:22" x14ac:dyDescent="0.25">
      <c r="A255" s="377">
        <v>2011</v>
      </c>
      <c r="B255" s="377">
        <v>5</v>
      </c>
      <c r="C255" s="378">
        <f t="shared" si="53"/>
        <v>161.65050003731275</v>
      </c>
      <c r="D255" s="378">
        <f t="shared" si="53"/>
        <v>0</v>
      </c>
      <c r="F255" s="379">
        <v>216.3394553712771</v>
      </c>
      <c r="G255" s="379">
        <v>0</v>
      </c>
      <c r="I255" s="380">
        <f t="shared" si="42"/>
        <v>0.11456577605150819</v>
      </c>
      <c r="J255" s="380">
        <f t="shared" si="43"/>
        <v>0</v>
      </c>
      <c r="K255" s="381">
        <f t="shared" si="44"/>
        <v>0.11456577605150819</v>
      </c>
      <c r="L255" s="382">
        <v>4029779</v>
      </c>
      <c r="M255" s="383">
        <f t="shared" si="45"/>
        <v>461674.75845107064</v>
      </c>
      <c r="N255" s="219">
        <v>4641773.0640000002</v>
      </c>
      <c r="O255" s="384">
        <f t="shared" si="46"/>
        <v>4180098.3055489296</v>
      </c>
      <c r="P255" s="219">
        <f t="shared" si="47"/>
        <v>1037.3021214187997</v>
      </c>
      <c r="Q255" s="356">
        <f t="shared" si="49"/>
        <v>-1.3213163161875041E-2</v>
      </c>
      <c r="R255" s="385">
        <f t="shared" si="50"/>
        <v>13100.186879502369</v>
      </c>
      <c r="S255" s="388">
        <f t="shared" si="39"/>
        <v>-6.0897303985345541E-3</v>
      </c>
      <c r="T255" s="386">
        <v>87975.527659021041</v>
      </c>
      <c r="U255" s="388">
        <f t="shared" si="39"/>
        <v>-6.275162669526213E-3</v>
      </c>
      <c r="V255" s="387">
        <v>40664</v>
      </c>
    </row>
    <row r="256" spans="1:22" x14ac:dyDescent="0.25">
      <c r="A256" s="377">
        <v>2011</v>
      </c>
      <c r="B256" s="377">
        <v>6</v>
      </c>
      <c r="C256" s="378">
        <f t="shared" si="53"/>
        <v>239.83482026903096</v>
      </c>
      <c r="D256" s="378">
        <f t="shared" si="53"/>
        <v>0</v>
      </c>
      <c r="F256" s="379">
        <v>273.43219901485907</v>
      </c>
      <c r="G256" s="379">
        <v>0</v>
      </c>
      <c r="I256" s="380">
        <f t="shared" si="42"/>
        <v>7.0381848506836833E-2</v>
      </c>
      <c r="J256" s="380">
        <f t="shared" si="43"/>
        <v>0</v>
      </c>
      <c r="K256" s="381">
        <f t="shared" si="44"/>
        <v>7.0381848506836833E-2</v>
      </c>
      <c r="L256" s="382">
        <v>4028663</v>
      </c>
      <c r="M256" s="383">
        <f t="shared" si="45"/>
        <v>283544.74895109882</v>
      </c>
      <c r="N256" s="219">
        <v>5379683.6359999999</v>
      </c>
      <c r="O256" s="384">
        <f t="shared" si="46"/>
        <v>5096138.8870489011</v>
      </c>
      <c r="P256" s="219">
        <f t="shared" si="47"/>
        <v>1264.9702611136502</v>
      </c>
      <c r="Q256" s="356">
        <f t="shared" si="49"/>
        <v>2.501575637940201E-2</v>
      </c>
      <c r="R256" s="385">
        <f t="shared" si="50"/>
        <v>13131.058783355811</v>
      </c>
      <c r="S256" s="388">
        <f t="shared" si="39"/>
        <v>-5.8391326052640302E-3</v>
      </c>
      <c r="T256" s="386">
        <v>88040.55377771394</v>
      </c>
      <c r="U256" s="388">
        <f t="shared" si="39"/>
        <v>-5.8685775694575781E-3</v>
      </c>
      <c r="V256" s="387">
        <v>40695</v>
      </c>
    </row>
    <row r="257" spans="1:22" x14ac:dyDescent="0.25">
      <c r="A257" s="377">
        <v>2011</v>
      </c>
      <c r="B257" s="377">
        <v>7</v>
      </c>
      <c r="C257" s="378">
        <f t="shared" si="53"/>
        <v>298.50611919012817</v>
      </c>
      <c r="D257" s="378">
        <f t="shared" si="53"/>
        <v>0</v>
      </c>
      <c r="F257" s="379">
        <v>330.18548878627678</v>
      </c>
      <c r="G257" s="379">
        <v>0</v>
      </c>
      <c r="I257" s="380">
        <f t="shared" si="42"/>
        <v>6.6363885366654871E-2</v>
      </c>
      <c r="J257" s="380">
        <f t="shared" si="43"/>
        <v>0</v>
      </c>
      <c r="K257" s="381">
        <f t="shared" si="44"/>
        <v>6.6363885366654871E-2</v>
      </c>
      <c r="L257" s="382">
        <v>4028593</v>
      </c>
      <c r="M257" s="383">
        <f t="shared" si="45"/>
        <v>267353.08404090826</v>
      </c>
      <c r="N257" s="219">
        <v>5462625.2979999995</v>
      </c>
      <c r="O257" s="384">
        <f t="shared" si="46"/>
        <v>5195272.2139590913</v>
      </c>
      <c r="P257" s="219">
        <f t="shared" si="47"/>
        <v>1289.5996726298961</v>
      </c>
      <c r="Q257" s="356">
        <f t="shared" si="49"/>
        <v>-4.0549135152885718E-2</v>
      </c>
      <c r="R257" s="385">
        <f t="shared" si="50"/>
        <v>13076.556616194892</v>
      </c>
      <c r="S257" s="388">
        <f t="shared" si="39"/>
        <v>-7.5767506918231753E-3</v>
      </c>
      <c r="T257" s="386">
        <v>87658.868039952256</v>
      </c>
      <c r="U257" s="388">
        <f t="shared" si="39"/>
        <v>-9.2306835414820432E-3</v>
      </c>
      <c r="V257" s="387">
        <v>40725</v>
      </c>
    </row>
    <row r="258" spans="1:22" x14ac:dyDescent="0.25">
      <c r="A258" s="377">
        <v>2011</v>
      </c>
      <c r="B258" s="377">
        <v>8</v>
      </c>
      <c r="C258" s="378">
        <f t="shared" si="53"/>
        <v>326.47320018030592</v>
      </c>
      <c r="D258" s="378">
        <f t="shared" si="53"/>
        <v>0</v>
      </c>
      <c r="F258" s="379">
        <v>349.09781598685487</v>
      </c>
      <c r="G258" s="379">
        <v>0</v>
      </c>
      <c r="I258" s="380">
        <f t="shared" si="42"/>
        <v>4.7395432074284732E-2</v>
      </c>
      <c r="J258" s="380">
        <f t="shared" si="43"/>
        <v>0</v>
      </c>
      <c r="K258" s="381">
        <f t="shared" si="44"/>
        <v>4.7395432074284732E-2</v>
      </c>
      <c r="L258" s="382">
        <v>4028766</v>
      </c>
      <c r="M258" s="383">
        <f t="shared" si="45"/>
        <v>190945.1052961878</v>
      </c>
      <c r="N258" s="219">
        <v>5792965.8959999997</v>
      </c>
      <c r="O258" s="384">
        <f t="shared" si="46"/>
        <v>5602020.7907038117</v>
      </c>
      <c r="P258" s="219">
        <f t="shared" si="47"/>
        <v>1390.5053782482803</v>
      </c>
      <c r="Q258" s="356">
        <f t="shared" si="49"/>
        <v>2.557142151709213E-3</v>
      </c>
      <c r="R258" s="385">
        <f t="shared" si="50"/>
        <v>13080.103266819979</v>
      </c>
      <c r="S258" s="388">
        <f t="shared" ref="S258:U294" si="54">R258/R246-1</f>
        <v>-1.0399633210719239E-2</v>
      </c>
      <c r="T258" s="386">
        <v>87606.338269635598</v>
      </c>
      <c r="U258" s="388">
        <f t="shared" si="54"/>
        <v>-1.1423333456722085E-2</v>
      </c>
      <c r="V258" s="387">
        <v>40756</v>
      </c>
    </row>
    <row r="259" spans="1:22" x14ac:dyDescent="0.25">
      <c r="A259" s="377">
        <v>2011</v>
      </c>
      <c r="B259" s="377">
        <v>9</v>
      </c>
      <c r="C259" s="378">
        <f t="shared" si="53"/>
        <v>303.9711914609627</v>
      </c>
      <c r="D259" s="378">
        <f t="shared" si="53"/>
        <v>0</v>
      </c>
      <c r="F259" s="379">
        <v>320.51801230541736</v>
      </c>
      <c r="G259" s="379">
        <v>0</v>
      </c>
      <c r="I259" s="380">
        <f t="shared" si="42"/>
        <v>3.4663294620530152E-2</v>
      </c>
      <c r="J259" s="380">
        <f t="shared" si="43"/>
        <v>0</v>
      </c>
      <c r="K259" s="381">
        <f t="shared" si="44"/>
        <v>3.4663294620530152E-2</v>
      </c>
      <c r="L259" s="382">
        <v>4024718</v>
      </c>
      <c r="M259" s="383">
        <f t="shared" si="45"/>
        <v>139509.98579855089</v>
      </c>
      <c r="N259" s="219">
        <v>5823651.9369999999</v>
      </c>
      <c r="O259" s="384">
        <f t="shared" si="46"/>
        <v>5684141.9512014491</v>
      </c>
      <c r="P259" s="219">
        <f t="shared" si="47"/>
        <v>1412.3081297128019</v>
      </c>
      <c r="Q259" s="356">
        <f t="shared" si="49"/>
        <v>4.6704234799524569E-2</v>
      </c>
      <c r="R259" s="385">
        <f t="shared" si="50"/>
        <v>13143.120849348456</v>
      </c>
      <c r="S259" s="388">
        <f t="shared" si="54"/>
        <v>-6.8821823548503858E-3</v>
      </c>
      <c r="T259" s="386">
        <v>88072.834493669288</v>
      </c>
      <c r="U259" s="388">
        <f t="shared" si="54"/>
        <v>-5.0251600446278299E-3</v>
      </c>
      <c r="V259" s="387">
        <v>40787</v>
      </c>
    </row>
    <row r="260" spans="1:22" x14ac:dyDescent="0.25">
      <c r="A260" s="377">
        <v>2011</v>
      </c>
      <c r="B260" s="377">
        <v>10</v>
      </c>
      <c r="C260" s="378">
        <f t="shared" si="53"/>
        <v>238.52377373576331</v>
      </c>
      <c r="D260" s="378">
        <f t="shared" si="53"/>
        <v>0</v>
      </c>
      <c r="F260" s="379">
        <v>230.08633038290048</v>
      </c>
      <c r="G260" s="379">
        <v>0</v>
      </c>
      <c r="I260" s="380">
        <f t="shared" si="42"/>
        <v>-1.7675273548533852E-2</v>
      </c>
      <c r="J260" s="380">
        <f t="shared" si="43"/>
        <v>0</v>
      </c>
      <c r="K260" s="381">
        <f t="shared" si="44"/>
        <v>-1.7675273548533852E-2</v>
      </c>
      <c r="L260" s="382">
        <v>4025416</v>
      </c>
      <c r="M260" s="383">
        <f t="shared" si="45"/>
        <v>-71150.32894664495</v>
      </c>
      <c r="N260" s="219">
        <v>4694929.7560000001</v>
      </c>
      <c r="O260" s="384">
        <f t="shared" si="46"/>
        <v>4766080.0849466454</v>
      </c>
      <c r="P260" s="219">
        <f t="shared" si="47"/>
        <v>1183.9969049029082</v>
      </c>
      <c r="Q260" s="356">
        <f t="shared" si="49"/>
        <v>3.2489452095486593E-2</v>
      </c>
      <c r="R260" s="385">
        <f t="shared" si="50"/>
        <v>13180.377802090175</v>
      </c>
      <c r="S260" s="388">
        <f t="shared" si="54"/>
        <v>4.8366515078557271E-4</v>
      </c>
      <c r="T260" s="386">
        <v>88130.988054101239</v>
      </c>
      <c r="U260" s="388">
        <f t="shared" si="54"/>
        <v>-3.9294601561890019E-3</v>
      </c>
      <c r="V260" s="387">
        <v>40817</v>
      </c>
    </row>
    <row r="261" spans="1:22" x14ac:dyDescent="0.25">
      <c r="A261" s="377">
        <v>2011</v>
      </c>
      <c r="B261" s="377">
        <v>11</v>
      </c>
      <c r="C261" s="378">
        <f t="shared" si="53"/>
        <v>137.25192955352946</v>
      </c>
      <c r="D261" s="378">
        <f t="shared" si="53"/>
        <v>0</v>
      </c>
      <c r="F261" s="379">
        <v>121.45368437922727</v>
      </c>
      <c r="G261" s="379">
        <v>0</v>
      </c>
      <c r="I261" s="380">
        <f t="shared" si="42"/>
        <v>-3.3095132419212088E-2</v>
      </c>
      <c r="J261" s="380">
        <f t="shared" si="43"/>
        <v>0</v>
      </c>
      <c r="K261" s="381">
        <f t="shared" si="44"/>
        <v>-3.3095132419212088E-2</v>
      </c>
      <c r="L261" s="382">
        <v>4027556</v>
      </c>
      <c r="M261" s="383">
        <f t="shared" si="45"/>
        <v>-133292.49914579216</v>
      </c>
      <c r="N261" s="219">
        <v>3596927.3229999999</v>
      </c>
      <c r="O261" s="384">
        <f t="shared" si="46"/>
        <v>3730219.8221457922</v>
      </c>
      <c r="P261" s="219">
        <f t="shared" si="47"/>
        <v>926.1745391363379</v>
      </c>
      <c r="Q261" s="356">
        <f t="shared" si="49"/>
        <v>-6.5589630626117668E-2</v>
      </c>
      <c r="R261" s="385">
        <f t="shared" si="50"/>
        <v>13115.366274063177</v>
      </c>
      <c r="S261" s="388">
        <f t="shared" si="54"/>
        <v>-3.8596169959995708E-3</v>
      </c>
      <c r="T261" s="386">
        <v>87866.74176852942</v>
      </c>
      <c r="U261" s="388">
        <f t="shared" si="54"/>
        <v>-5.8700487386875722E-3</v>
      </c>
      <c r="V261" s="387">
        <v>40848</v>
      </c>
    </row>
    <row r="262" spans="1:22" x14ac:dyDescent="0.25">
      <c r="A262" s="377">
        <v>2011</v>
      </c>
      <c r="B262" s="377">
        <v>12</v>
      </c>
      <c r="C262" s="378">
        <f t="shared" si="53"/>
        <v>59.058459028179144</v>
      </c>
      <c r="D262" s="378">
        <f t="shared" si="53"/>
        <v>32.705244688642438</v>
      </c>
      <c r="F262" s="379">
        <v>64.654902681649801</v>
      </c>
      <c r="G262" s="379">
        <v>8.6243871087740125</v>
      </c>
      <c r="I262" s="380">
        <f t="shared" si="42"/>
        <v>1.1723773225746982E-2</v>
      </c>
      <c r="J262" s="380">
        <f t="shared" si="43"/>
        <v>-4.459282556355007E-2</v>
      </c>
      <c r="K262" s="381">
        <f t="shared" si="44"/>
        <v>-3.2869052337803087E-2</v>
      </c>
      <c r="L262" s="382">
        <v>4032352</v>
      </c>
      <c r="M262" s="383">
        <f t="shared" si="45"/>
        <v>-132539.58893244495</v>
      </c>
      <c r="N262" s="219">
        <v>3630694.0980000002</v>
      </c>
      <c r="O262" s="384">
        <f t="shared" si="46"/>
        <v>3763233.686932445</v>
      </c>
      <c r="P262" s="219">
        <f t="shared" si="47"/>
        <v>933.2602131293213</v>
      </c>
      <c r="Q262" s="356">
        <f t="shared" si="49"/>
        <v>4.0617467459651113E-2</v>
      </c>
      <c r="R262" s="385">
        <f t="shared" si="50"/>
        <v>13151.793364250989</v>
      </c>
      <c r="S262" s="388">
        <f t="shared" si="54"/>
        <v>3.5873951319174147E-3</v>
      </c>
      <c r="T262" s="386">
        <v>87689.481381683378</v>
      </c>
      <c r="U262" s="388">
        <f t="shared" si="54"/>
        <v>-4.7888831217710592E-3</v>
      </c>
      <c r="V262" s="387">
        <v>40878</v>
      </c>
    </row>
    <row r="263" spans="1:22" x14ac:dyDescent="0.25">
      <c r="A263" s="377">
        <v>2012</v>
      </c>
      <c r="B263" s="377">
        <v>1</v>
      </c>
      <c r="C263" s="378">
        <f t="shared" si="53"/>
        <v>34.661127124401681</v>
      </c>
      <c r="D263" s="378">
        <f t="shared" si="53"/>
        <v>84.711434828629194</v>
      </c>
      <c r="F263" s="379">
        <v>37.516490647721632</v>
      </c>
      <c r="G263" s="379">
        <v>47.022049397229054</v>
      </c>
      <c r="I263" s="380">
        <f t="shared" si="42"/>
        <v>5.9815905416492413E-3</v>
      </c>
      <c r="J263" s="380">
        <f t="shared" si="43"/>
        <v>-6.9793037252330895E-2</v>
      </c>
      <c r="K263" s="381">
        <f t="shared" si="44"/>
        <v>-6.3811446710681646E-2</v>
      </c>
      <c r="L263" s="382">
        <v>4037796</v>
      </c>
      <c r="M263" s="383">
        <f t="shared" si="45"/>
        <v>-257657.60428260351</v>
      </c>
      <c r="N263" s="219">
        <v>4000847.4709999999</v>
      </c>
      <c r="O263" s="384">
        <f t="shared" si="46"/>
        <v>4258505.0752826035</v>
      </c>
      <c r="P263" s="219">
        <f t="shared" si="47"/>
        <v>1054.6607791187578</v>
      </c>
      <c r="Q263" s="356">
        <f t="shared" si="49"/>
        <v>5.8498555904563432E-2</v>
      </c>
      <c r="R263" s="385">
        <f t="shared" si="50"/>
        <v>13210.079823125661</v>
      </c>
      <c r="S263" s="388">
        <f t="shared" si="54"/>
        <v>2.2382427731874932E-2</v>
      </c>
      <c r="T263" s="386">
        <v>87816.94946804989</v>
      </c>
      <c r="U263" s="388">
        <f t="shared" si="54"/>
        <v>4.8214423029513398E-4</v>
      </c>
      <c r="V263" s="387">
        <v>40909</v>
      </c>
    </row>
    <row r="264" spans="1:22" x14ac:dyDescent="0.25">
      <c r="A264" s="377">
        <v>2012</v>
      </c>
      <c r="B264" s="377">
        <v>2</v>
      </c>
      <c r="C264" s="378">
        <f t="shared" ref="C264:D279" si="55">C252</f>
        <v>30.798265729077841</v>
      </c>
      <c r="D264" s="378">
        <f t="shared" si="55"/>
        <v>80.980530904111944</v>
      </c>
      <c r="F264" s="379">
        <v>38.587606712426023</v>
      </c>
      <c r="G264" s="379">
        <v>51.18470821321273</v>
      </c>
      <c r="I264" s="380">
        <f t="shared" si="42"/>
        <v>1.631758897637758E-2</v>
      </c>
      <c r="J264" s="380">
        <f t="shared" si="43"/>
        <v>-5.5175772680475924E-2</v>
      </c>
      <c r="K264" s="381">
        <f t="shared" si="44"/>
        <v>-3.885818370409834E-2</v>
      </c>
      <c r="L264" s="382">
        <v>4043285</v>
      </c>
      <c r="M264" s="383">
        <f t="shared" si="45"/>
        <v>-157114.71129802524</v>
      </c>
      <c r="N264" s="219">
        <v>3390701.44</v>
      </c>
      <c r="O264" s="384">
        <f t="shared" si="46"/>
        <v>3547816.1512980252</v>
      </c>
      <c r="P264" s="219">
        <f t="shared" si="47"/>
        <v>877.45883639120791</v>
      </c>
      <c r="Q264" s="356">
        <f t="shared" si="49"/>
        <v>-1.0946071209232966E-2</v>
      </c>
      <c r="R264" s="385">
        <f t="shared" si="50"/>
        <v>13200.36879865397</v>
      </c>
      <c r="S264" s="388">
        <f t="shared" si="54"/>
        <v>1.4291533333225415E-2</v>
      </c>
      <c r="T264" s="386">
        <v>87922.153456564221</v>
      </c>
      <c r="U264" s="388">
        <f t="shared" si="54"/>
        <v>4.4638124555889114E-3</v>
      </c>
      <c r="V264" s="387">
        <v>40940</v>
      </c>
    </row>
    <row r="265" spans="1:22" x14ac:dyDescent="0.25">
      <c r="A265" s="377">
        <v>2012</v>
      </c>
      <c r="B265" s="377">
        <v>3</v>
      </c>
      <c r="C265" s="378">
        <f t="shared" si="55"/>
        <v>50.906388729186801</v>
      </c>
      <c r="D265" s="378">
        <f t="shared" si="55"/>
        <v>43.541291222508221</v>
      </c>
      <c r="F265" s="379">
        <v>69.651034158620945</v>
      </c>
      <c r="G265" s="379">
        <v>14.320631298657847</v>
      </c>
      <c r="I265" s="380">
        <f t="shared" si="42"/>
        <v>3.9267432287187723E-2</v>
      </c>
      <c r="J265" s="380">
        <f t="shared" si="43"/>
        <v>-5.4110688812237795E-2</v>
      </c>
      <c r="K265" s="381">
        <f t="shared" si="44"/>
        <v>-1.4843256525050072E-2</v>
      </c>
      <c r="L265" s="382">
        <v>4051099</v>
      </c>
      <c r="M265" s="383">
        <f t="shared" si="45"/>
        <v>-60131.50166537382</v>
      </c>
      <c r="N265" s="219">
        <v>3701820.5419999999</v>
      </c>
      <c r="O265" s="384">
        <f t="shared" si="46"/>
        <v>3761952.0436653737</v>
      </c>
      <c r="P265" s="219">
        <f t="shared" si="47"/>
        <v>928.6250579572046</v>
      </c>
      <c r="Q265" s="356">
        <f t="shared" si="49"/>
        <v>7.3554021279208293E-2</v>
      </c>
      <c r="R265" s="385">
        <f t="shared" si="50"/>
        <v>13263.993083896739</v>
      </c>
      <c r="S265" s="388">
        <f t="shared" si="54"/>
        <v>1.987589427375025E-2</v>
      </c>
      <c r="T265" s="386">
        <v>88096.151574196556</v>
      </c>
      <c r="U265" s="388">
        <f t="shared" si="54"/>
        <v>5.0006804270612548E-3</v>
      </c>
      <c r="V265" s="387">
        <v>40969</v>
      </c>
    </row>
    <row r="266" spans="1:22" x14ac:dyDescent="0.25">
      <c r="A266" s="377">
        <v>2012</v>
      </c>
      <c r="B266" s="377">
        <v>4</v>
      </c>
      <c r="C266" s="378">
        <f t="shared" si="55"/>
        <v>92.25873715316439</v>
      </c>
      <c r="D266" s="378">
        <f t="shared" si="55"/>
        <v>14.56695045838303</v>
      </c>
      <c r="F266" s="379">
        <v>97.845690924664666</v>
      </c>
      <c r="G266" s="379">
        <v>1.5335853739001628</v>
      </c>
      <c r="I266" s="380">
        <f t="shared" si="42"/>
        <v>1.1703893239268272E-2</v>
      </c>
      <c r="J266" s="380">
        <f t="shared" si="43"/>
        <v>-2.4135127820542682E-2</v>
      </c>
      <c r="K266" s="381">
        <f t="shared" si="44"/>
        <v>-1.243123458127441E-2</v>
      </c>
      <c r="L266" s="382">
        <v>4053654</v>
      </c>
      <c r="M266" s="383">
        <f t="shared" si="45"/>
        <v>-50391.923785321334</v>
      </c>
      <c r="N266" s="219">
        <v>4090949.5469999998</v>
      </c>
      <c r="O266" s="384">
        <f t="shared" si="46"/>
        <v>4141341.4707853212</v>
      </c>
      <c r="P266" s="219">
        <f t="shared" si="47"/>
        <v>1021.631710744262</v>
      </c>
      <c r="Q266" s="356">
        <f t="shared" si="49"/>
        <v>5.8541803626338318E-2</v>
      </c>
      <c r="R266" s="385">
        <f t="shared" si="50"/>
        <v>13320.493604503428</v>
      </c>
      <c r="S266" s="388">
        <f t="shared" si="54"/>
        <v>1.5740121581647282E-2</v>
      </c>
      <c r="T266" s="386">
        <v>88257.825223101652</v>
      </c>
      <c r="U266" s="388">
        <f t="shared" si="54"/>
        <v>3.1667819043197376E-3</v>
      </c>
      <c r="V266" s="387">
        <v>41000</v>
      </c>
    </row>
    <row r="267" spans="1:22" x14ac:dyDescent="0.25">
      <c r="A267" s="377">
        <v>2012</v>
      </c>
      <c r="B267" s="377">
        <v>5</v>
      </c>
      <c r="C267" s="378">
        <f t="shared" si="55"/>
        <v>161.65050003731275</v>
      </c>
      <c r="D267" s="378">
        <f t="shared" si="55"/>
        <v>0</v>
      </c>
      <c r="F267" s="379">
        <v>154.25288689906637</v>
      </c>
      <c r="G267" s="379">
        <v>0</v>
      </c>
      <c r="I267" s="380">
        <f t="shared" si="42"/>
        <v>-1.5496973473649176E-2</v>
      </c>
      <c r="J267" s="380">
        <f t="shared" si="43"/>
        <v>0</v>
      </c>
      <c r="K267" s="381">
        <f t="shared" si="44"/>
        <v>-1.5496973473649176E-2</v>
      </c>
      <c r="L267" s="382">
        <v>4052782</v>
      </c>
      <c r="M267" s="383">
        <f t="shared" si="45"/>
        <v>-62805.855148482857</v>
      </c>
      <c r="N267" s="219">
        <v>4194019.9430000004</v>
      </c>
      <c r="O267" s="384">
        <f t="shared" si="46"/>
        <v>4256825.798148483</v>
      </c>
      <c r="P267" s="219">
        <f t="shared" si="47"/>
        <v>1050.346600964099</v>
      </c>
      <c r="Q267" s="356">
        <f t="shared" si="49"/>
        <v>1.2575390791120133E-2</v>
      </c>
      <c r="R267" s="385">
        <f t="shared" si="50"/>
        <v>13333.538084048729</v>
      </c>
      <c r="S267" s="388">
        <f t="shared" si="54"/>
        <v>1.7812814938654054E-2</v>
      </c>
      <c r="T267" s="386">
        <v>88288.098942355049</v>
      </c>
      <c r="U267" s="388">
        <f t="shared" si="54"/>
        <v>3.5529344540619068E-3</v>
      </c>
      <c r="V267" s="387">
        <v>41030</v>
      </c>
    </row>
    <row r="268" spans="1:22" x14ac:dyDescent="0.25">
      <c r="A268" s="377">
        <v>2012</v>
      </c>
      <c r="B268" s="377">
        <v>6</v>
      </c>
      <c r="C268" s="378">
        <f t="shared" si="55"/>
        <v>239.83482026903096</v>
      </c>
      <c r="D268" s="378">
        <f t="shared" si="55"/>
        <v>0</v>
      </c>
      <c r="F268" s="379">
        <v>239.2541403682697</v>
      </c>
      <c r="G268" s="379">
        <v>0</v>
      </c>
      <c r="I268" s="380">
        <f t="shared" ref="I268:I317" si="56">+$B$3*(F268-C268)</f>
        <v>-1.2164438516328745E-3</v>
      </c>
      <c r="J268" s="380">
        <f t="shared" ref="J268:J317" si="57">+$B$4*(G268-D268)</f>
        <v>0</v>
      </c>
      <c r="K268" s="381">
        <f t="shared" ref="K268:K317" si="58">SUM(I268:J268)</f>
        <v>-1.2164438516328745E-3</v>
      </c>
      <c r="L268" s="382">
        <v>4051323</v>
      </c>
      <c r="M268" s="383">
        <f t="shared" ref="M268:M317" si="59">+L268*K268</f>
        <v>-4928.2069543288517</v>
      </c>
      <c r="N268" s="219">
        <v>5175282.5779999997</v>
      </c>
      <c r="O268" s="384">
        <f t="shared" ref="O268:O317" si="60">+N268-M268</f>
        <v>5180210.784954329</v>
      </c>
      <c r="P268" s="219">
        <f t="shared" ref="P268:P317" si="61">+O268/L268*1000</f>
        <v>1278.6467000913849</v>
      </c>
      <c r="Q268" s="356">
        <f t="shared" si="49"/>
        <v>1.0811668383171602E-2</v>
      </c>
      <c r="R268" s="385">
        <f t="shared" si="50"/>
        <v>13347.214523026463</v>
      </c>
      <c r="S268" s="388">
        <f t="shared" si="54"/>
        <v>1.6461409794664705E-2</v>
      </c>
      <c r="T268" s="386">
        <v>88336.485026326205</v>
      </c>
      <c r="U268" s="388">
        <f t="shared" si="54"/>
        <v>3.3613060790080862E-3</v>
      </c>
      <c r="V268" s="387">
        <v>41061</v>
      </c>
    </row>
    <row r="269" spans="1:22" x14ac:dyDescent="0.25">
      <c r="A269" s="377">
        <v>2012</v>
      </c>
      <c r="B269" s="377">
        <v>7</v>
      </c>
      <c r="C269" s="378">
        <f t="shared" si="55"/>
        <v>298.50611919012817</v>
      </c>
      <c r="D269" s="378">
        <f t="shared" si="55"/>
        <v>0</v>
      </c>
      <c r="F269" s="379">
        <v>299.0818308762889</v>
      </c>
      <c r="G269" s="379">
        <v>0</v>
      </c>
      <c r="I269" s="380">
        <f t="shared" si="56"/>
        <v>1.2060361311375086E-3</v>
      </c>
      <c r="J269" s="380">
        <f t="shared" si="57"/>
        <v>0</v>
      </c>
      <c r="K269" s="381">
        <f t="shared" si="58"/>
        <v>1.2060361311375086E-3</v>
      </c>
      <c r="L269" s="382">
        <v>4052570</v>
      </c>
      <c r="M269" s="383">
        <f t="shared" si="59"/>
        <v>4887.5458439639333</v>
      </c>
      <c r="N269" s="219">
        <v>5521777.0530000003</v>
      </c>
      <c r="O269" s="384">
        <f t="shared" si="60"/>
        <v>5516889.5071560368</v>
      </c>
      <c r="P269" s="219">
        <f t="shared" si="61"/>
        <v>1361.3310830302837</v>
      </c>
      <c r="Q269" s="356">
        <f t="shared" si="49"/>
        <v>5.5623006055906421E-2</v>
      </c>
      <c r="R269" s="385">
        <f t="shared" si="50"/>
        <v>13418.945933426852</v>
      </c>
      <c r="S269" s="388">
        <f t="shared" si="54"/>
        <v>2.6183446245162223E-2</v>
      </c>
      <c r="T269" s="386">
        <v>88672.364367957271</v>
      </c>
      <c r="U269" s="388">
        <f t="shared" si="54"/>
        <v>1.1561823129441873E-2</v>
      </c>
      <c r="V269" s="387">
        <v>41091</v>
      </c>
    </row>
    <row r="270" spans="1:22" x14ac:dyDescent="0.25">
      <c r="A270" s="377">
        <v>2012</v>
      </c>
      <c r="B270" s="377">
        <v>8</v>
      </c>
      <c r="C270" s="378">
        <f t="shared" si="55"/>
        <v>326.47320018030592</v>
      </c>
      <c r="D270" s="378">
        <f t="shared" si="55"/>
        <v>0</v>
      </c>
      <c r="F270" s="379">
        <v>322.05757449668442</v>
      </c>
      <c r="G270" s="379">
        <v>0</v>
      </c>
      <c r="I270" s="380">
        <f t="shared" si="56"/>
        <v>-9.2501233586901981E-3</v>
      </c>
      <c r="J270" s="380">
        <f t="shared" si="57"/>
        <v>0</v>
      </c>
      <c r="K270" s="381">
        <f t="shared" si="58"/>
        <v>-9.2501233586901981E-3</v>
      </c>
      <c r="L270" s="382">
        <v>4054570</v>
      </c>
      <c r="M270" s="383">
        <f t="shared" si="59"/>
        <v>-37505.272666444514</v>
      </c>
      <c r="N270" s="219">
        <v>5763728.2009999994</v>
      </c>
      <c r="O270" s="384">
        <f t="shared" si="60"/>
        <v>5801233.4736664435</v>
      </c>
      <c r="P270" s="219">
        <f t="shared" si="61"/>
        <v>1430.7888317790648</v>
      </c>
      <c r="Q270" s="356">
        <f t="shared" si="49"/>
        <v>2.8970368731354723E-2</v>
      </c>
      <c r="R270" s="385">
        <f t="shared" si="50"/>
        <v>13459.229386957635</v>
      </c>
      <c r="S270" s="388">
        <f t="shared" si="54"/>
        <v>2.8984948543898659E-2</v>
      </c>
      <c r="T270" s="386">
        <v>88827.118918141365</v>
      </c>
      <c r="U270" s="388">
        <f t="shared" si="54"/>
        <v>1.3934843900773819E-2</v>
      </c>
      <c r="V270" s="387">
        <v>41122</v>
      </c>
    </row>
    <row r="271" spans="1:22" x14ac:dyDescent="0.25">
      <c r="A271" s="377">
        <v>2012</v>
      </c>
      <c r="B271" s="377">
        <v>9</v>
      </c>
      <c r="C271" s="378">
        <f t="shared" si="55"/>
        <v>303.9711914609627</v>
      </c>
      <c r="D271" s="378">
        <f t="shared" si="55"/>
        <v>0</v>
      </c>
      <c r="F271" s="379">
        <v>298.45697256926132</v>
      </c>
      <c r="G271" s="379">
        <v>0</v>
      </c>
      <c r="I271" s="380">
        <f t="shared" si="56"/>
        <v>-1.1551523754437408E-2</v>
      </c>
      <c r="J271" s="380">
        <f t="shared" si="57"/>
        <v>0</v>
      </c>
      <c r="K271" s="381">
        <f t="shared" si="58"/>
        <v>-1.1551523754437408E-2</v>
      </c>
      <c r="L271" s="382">
        <v>4053644</v>
      </c>
      <c r="M271" s="383">
        <f t="shared" si="59"/>
        <v>-46825.764958032669</v>
      </c>
      <c r="N271" s="219">
        <v>5422319.6639999999</v>
      </c>
      <c r="O271" s="384">
        <f t="shared" si="60"/>
        <v>5469145.4289580323</v>
      </c>
      <c r="P271" s="219">
        <f t="shared" si="61"/>
        <v>1349.1923387840748</v>
      </c>
      <c r="Q271" s="356">
        <f t="shared" si="49"/>
        <v>-4.4689816337431965E-2</v>
      </c>
      <c r="R271" s="385">
        <f t="shared" si="50"/>
        <v>13396.113596028905</v>
      </c>
      <c r="S271" s="388">
        <f t="shared" si="54"/>
        <v>1.9249061891794872E-2</v>
      </c>
      <c r="T271" s="386">
        <v>88401.607479174185</v>
      </c>
      <c r="U271" s="388">
        <f t="shared" si="54"/>
        <v>3.7329670084427224E-3</v>
      </c>
      <c r="V271" s="387">
        <v>41153</v>
      </c>
    </row>
    <row r="272" spans="1:22" x14ac:dyDescent="0.25">
      <c r="A272" s="377">
        <v>2012</v>
      </c>
      <c r="B272" s="377">
        <v>10</v>
      </c>
      <c r="C272" s="378">
        <f t="shared" si="55"/>
        <v>238.52377373576331</v>
      </c>
      <c r="D272" s="378">
        <f t="shared" si="55"/>
        <v>0</v>
      </c>
      <c r="F272" s="379">
        <v>236.61251938880184</v>
      </c>
      <c r="G272" s="379">
        <v>0</v>
      </c>
      <c r="I272" s="380">
        <f t="shared" si="56"/>
        <v>-4.0038127653806641E-3</v>
      </c>
      <c r="J272" s="380">
        <f t="shared" si="57"/>
        <v>0</v>
      </c>
      <c r="K272" s="381">
        <f t="shared" si="58"/>
        <v>-4.0038127653806641E-3</v>
      </c>
      <c r="L272" s="382">
        <v>4055163</v>
      </c>
      <c r="M272" s="383">
        <f t="shared" si="59"/>
        <v>-16236.11338509935</v>
      </c>
      <c r="N272" s="219">
        <v>4950073.585</v>
      </c>
      <c r="O272" s="384">
        <f t="shared" si="60"/>
        <v>4966309.6983850989</v>
      </c>
      <c r="P272" s="219">
        <f t="shared" si="61"/>
        <v>1224.6880577636703</v>
      </c>
      <c r="Q272" s="356">
        <f t="shared" si="49"/>
        <v>3.4367617594489364E-2</v>
      </c>
      <c r="R272" s="385">
        <f t="shared" si="50"/>
        <v>13436.80474888967</v>
      </c>
      <c r="S272" s="388">
        <f t="shared" si="54"/>
        <v>1.9455204596550368E-2</v>
      </c>
      <c r="T272" s="386">
        <v>88495.881380636463</v>
      </c>
      <c r="U272" s="388">
        <f t="shared" si="54"/>
        <v>4.1403521575320568E-3</v>
      </c>
      <c r="V272" s="387">
        <v>41183</v>
      </c>
    </row>
    <row r="273" spans="1:22" x14ac:dyDescent="0.25">
      <c r="A273" s="377">
        <v>2012</v>
      </c>
      <c r="B273" s="377">
        <v>11</v>
      </c>
      <c r="C273" s="378">
        <f t="shared" si="55"/>
        <v>137.25192955352946</v>
      </c>
      <c r="D273" s="378">
        <f t="shared" si="55"/>
        <v>0</v>
      </c>
      <c r="F273" s="379">
        <v>118.88503134637841</v>
      </c>
      <c r="G273" s="379">
        <v>0</v>
      </c>
      <c r="I273" s="380">
        <f t="shared" si="56"/>
        <v>-3.8476104250148281E-2</v>
      </c>
      <c r="J273" s="380">
        <f t="shared" si="57"/>
        <v>0</v>
      </c>
      <c r="K273" s="381">
        <f t="shared" si="58"/>
        <v>-3.8476104250148281E-2</v>
      </c>
      <c r="L273" s="382">
        <v>4058216</v>
      </c>
      <c r="M273" s="383">
        <f t="shared" si="59"/>
        <v>-156144.34188561977</v>
      </c>
      <c r="N273" s="219">
        <v>3733524.7489999998</v>
      </c>
      <c r="O273" s="384">
        <f t="shared" si="60"/>
        <v>3889669.0908856196</v>
      </c>
      <c r="P273" s="219">
        <f t="shared" si="61"/>
        <v>958.4677333305126</v>
      </c>
      <c r="Q273" s="356">
        <f t="shared" si="49"/>
        <v>3.4867287783886036E-2</v>
      </c>
      <c r="R273" s="385">
        <f t="shared" si="50"/>
        <v>13469.097943083842</v>
      </c>
      <c r="S273" s="388">
        <f t="shared" si="54"/>
        <v>2.6970780810003037E-2</v>
      </c>
      <c r="T273" s="386">
        <v>88671.477084322207</v>
      </c>
      <c r="U273" s="388">
        <f t="shared" si="54"/>
        <v>9.1585883304143856E-3</v>
      </c>
      <c r="V273" s="387">
        <v>41214</v>
      </c>
    </row>
    <row r="274" spans="1:22" x14ac:dyDescent="0.25">
      <c r="A274" s="377">
        <v>2012</v>
      </c>
      <c r="B274" s="377">
        <v>12</v>
      </c>
      <c r="C274" s="378">
        <f t="shared" si="55"/>
        <v>59.058459028179144</v>
      </c>
      <c r="D274" s="378">
        <f t="shared" si="55"/>
        <v>32.705244688642438</v>
      </c>
      <c r="F274" s="379">
        <v>45.527139166285608</v>
      </c>
      <c r="G274" s="379">
        <v>19.657329784798893</v>
      </c>
      <c r="I274" s="380">
        <f t="shared" si="56"/>
        <v>-2.8346238312880301E-2</v>
      </c>
      <c r="J274" s="380">
        <f t="shared" si="57"/>
        <v>-2.416207111168503E-2</v>
      </c>
      <c r="K274" s="381">
        <f t="shared" si="58"/>
        <v>-5.250830942456533E-2</v>
      </c>
      <c r="L274" s="382">
        <v>4061984</v>
      </c>
      <c r="M274" s="383">
        <f t="shared" si="59"/>
        <v>-213287.91274963357</v>
      </c>
      <c r="N274" s="219">
        <v>3489144.7859999998</v>
      </c>
      <c r="O274" s="384">
        <f t="shared" si="60"/>
        <v>3702432.6987496335</v>
      </c>
      <c r="P274" s="219">
        <f t="shared" si="61"/>
        <v>911.48382139113141</v>
      </c>
      <c r="Q274" s="356">
        <f t="shared" si="49"/>
        <v>-2.3333676322888852E-2</v>
      </c>
      <c r="R274" s="385">
        <f t="shared" si="50"/>
        <v>13447.321551345653</v>
      </c>
      <c r="S274" s="388">
        <f t="shared" si="54"/>
        <v>2.247056191575858E-2</v>
      </c>
      <c r="T274" s="386">
        <v>88499.707096099097</v>
      </c>
      <c r="U274" s="388">
        <f t="shared" si="54"/>
        <v>9.239713836247665E-3</v>
      </c>
      <c r="V274" s="387">
        <v>41244</v>
      </c>
    </row>
    <row r="275" spans="1:22" x14ac:dyDescent="0.25">
      <c r="A275" s="389">
        <v>2013</v>
      </c>
      <c r="B275" s="389">
        <v>1</v>
      </c>
      <c r="C275" s="378">
        <f t="shared" si="55"/>
        <v>34.661127124401681</v>
      </c>
      <c r="D275" s="378">
        <f t="shared" si="55"/>
        <v>84.711434828629194</v>
      </c>
      <c r="F275" s="379">
        <v>51.27059173729932</v>
      </c>
      <c r="G275" s="379">
        <v>24.685269997126753</v>
      </c>
      <c r="I275" s="380">
        <f t="shared" si="56"/>
        <v>3.4794524626710288E-2</v>
      </c>
      <c r="J275" s="380">
        <f t="shared" si="57"/>
        <v>-0.1111561865561566</v>
      </c>
      <c r="K275" s="381">
        <f t="shared" si="58"/>
        <v>-7.6361661929446309E-2</v>
      </c>
      <c r="L275" s="382">
        <v>4068399</v>
      </c>
      <c r="M275" s="383">
        <f t="shared" si="59"/>
        <v>-310669.70903209742</v>
      </c>
      <c r="N275" s="219">
        <v>3857663.4589999998</v>
      </c>
      <c r="O275" s="384">
        <f t="shared" si="60"/>
        <v>4168333.1680320972</v>
      </c>
      <c r="P275" s="219">
        <f t="shared" si="61"/>
        <v>1024.563512092127</v>
      </c>
      <c r="Q275" s="356">
        <f t="shared" si="49"/>
        <v>-2.8537391000525436E-2</v>
      </c>
      <c r="R275" s="385">
        <f t="shared" si="50"/>
        <v>13417.224284319023</v>
      </c>
      <c r="S275" s="388">
        <f t="shared" si="54"/>
        <v>1.5680788001805501E-2</v>
      </c>
      <c r="T275" s="386">
        <v>88321.457138461366</v>
      </c>
      <c r="U275" s="388">
        <f t="shared" si="54"/>
        <v>5.7449919801078053E-3</v>
      </c>
      <c r="V275" s="387">
        <v>41275</v>
      </c>
    </row>
    <row r="276" spans="1:22" x14ac:dyDescent="0.25">
      <c r="A276" s="389">
        <v>2013</v>
      </c>
      <c r="B276" s="389">
        <v>2</v>
      </c>
      <c r="C276" s="378">
        <f t="shared" si="55"/>
        <v>30.798265729077841</v>
      </c>
      <c r="D276" s="378">
        <f t="shared" si="55"/>
        <v>80.980530904111944</v>
      </c>
      <c r="F276" s="379">
        <v>47.767051858298323</v>
      </c>
      <c r="G276" s="379">
        <v>27.839773808157187</v>
      </c>
      <c r="I276" s="380">
        <f t="shared" si="56"/>
        <v>3.5547253365413499E-2</v>
      </c>
      <c r="J276" s="380">
        <f t="shared" si="57"/>
        <v>-9.8405818963688413E-2</v>
      </c>
      <c r="K276" s="381">
        <f t="shared" si="58"/>
        <v>-6.2858565598274907E-2</v>
      </c>
      <c r="L276" s="382">
        <v>4072597</v>
      </c>
      <c r="M276" s="383">
        <f t="shared" si="59"/>
        <v>-255997.60567983758</v>
      </c>
      <c r="N276" s="219">
        <v>3479223.6909999996</v>
      </c>
      <c r="O276" s="384">
        <f t="shared" si="60"/>
        <v>3735221.2966798372</v>
      </c>
      <c r="P276" s="219">
        <f t="shared" si="61"/>
        <v>917.15956591821816</v>
      </c>
      <c r="Q276" s="356">
        <f t="shared" si="49"/>
        <v>4.5245119064833306E-2</v>
      </c>
      <c r="R276" s="385">
        <f t="shared" si="50"/>
        <v>13456.925013846034</v>
      </c>
      <c r="S276" s="388">
        <f t="shared" si="54"/>
        <v>1.9435533893433776E-2</v>
      </c>
      <c r="T276" s="386">
        <v>88383.299148955775</v>
      </c>
      <c r="U276" s="388">
        <f t="shared" si="54"/>
        <v>5.244931729514235E-3</v>
      </c>
      <c r="V276" s="387">
        <v>41306</v>
      </c>
    </row>
    <row r="277" spans="1:22" x14ac:dyDescent="0.25">
      <c r="A277" s="389">
        <v>2013</v>
      </c>
      <c r="B277" s="389">
        <v>3</v>
      </c>
      <c r="C277" s="378">
        <f t="shared" si="55"/>
        <v>50.906388729186801</v>
      </c>
      <c r="D277" s="378">
        <f t="shared" si="55"/>
        <v>43.541291222508221</v>
      </c>
      <c r="F277" s="379">
        <v>36.777170164719998</v>
      </c>
      <c r="G277" s="379">
        <v>69.616394620042172</v>
      </c>
      <c r="I277" s="380">
        <f t="shared" si="56"/>
        <v>-2.9598753166056799E-2</v>
      </c>
      <c r="J277" s="380">
        <f t="shared" si="57"/>
        <v>4.8285761148715557E-2</v>
      </c>
      <c r="K277" s="381">
        <f t="shared" si="58"/>
        <v>1.8687007982658758E-2</v>
      </c>
      <c r="L277" s="382">
        <v>4078650</v>
      </c>
      <c r="M277" s="383">
        <f t="shared" si="59"/>
        <v>76217.76510847114</v>
      </c>
      <c r="N277" s="219">
        <v>3505055.7479999997</v>
      </c>
      <c r="O277" s="384">
        <f t="shared" si="60"/>
        <v>3428837.9828915284</v>
      </c>
      <c r="P277" s="219">
        <f t="shared" si="61"/>
        <v>840.67963244983707</v>
      </c>
      <c r="Q277" s="356">
        <f t="shared" si="49"/>
        <v>-9.4704988578307892E-2</v>
      </c>
      <c r="R277" s="385">
        <f t="shared" si="50"/>
        <v>13368.979588338667</v>
      </c>
      <c r="S277" s="388">
        <f t="shared" si="54"/>
        <v>7.9151507225518891E-3</v>
      </c>
      <c r="T277" s="386">
        <v>88045.874134678364</v>
      </c>
      <c r="U277" s="388">
        <f t="shared" si="54"/>
        <v>-5.7071096318939141E-4</v>
      </c>
      <c r="V277" s="387">
        <v>41334</v>
      </c>
    </row>
    <row r="278" spans="1:22" x14ac:dyDescent="0.25">
      <c r="A278" s="389">
        <v>2013</v>
      </c>
      <c r="B278" s="389">
        <v>4</v>
      </c>
      <c r="C278" s="378">
        <f t="shared" si="55"/>
        <v>92.25873715316439</v>
      </c>
      <c r="D278" s="378">
        <f t="shared" si="55"/>
        <v>14.56695045838303</v>
      </c>
      <c r="F278" s="379">
        <v>81.959417675438644</v>
      </c>
      <c r="G278" s="379">
        <v>46.804561024212845</v>
      </c>
      <c r="I278" s="380">
        <f t="shared" si="56"/>
        <v>-2.1575645787391032E-2</v>
      </c>
      <c r="J278" s="380">
        <f t="shared" si="57"/>
        <v>5.9697464667932403E-2</v>
      </c>
      <c r="K278" s="381">
        <f t="shared" si="58"/>
        <v>3.8121818880541371E-2</v>
      </c>
      <c r="L278" s="382">
        <v>4081968</v>
      </c>
      <c r="M278" s="383">
        <f t="shared" si="59"/>
        <v>155612.04477216571</v>
      </c>
      <c r="N278" s="219">
        <v>3880757.199</v>
      </c>
      <c r="O278" s="384">
        <f t="shared" si="60"/>
        <v>3725145.1542278342</v>
      </c>
      <c r="P278" s="219">
        <f t="shared" si="61"/>
        <v>912.5855847541759</v>
      </c>
      <c r="Q278" s="356">
        <f t="shared" si="49"/>
        <v>-0.10673721737811537</v>
      </c>
      <c r="R278" s="385">
        <f t="shared" si="50"/>
        <v>13259.933462348579</v>
      </c>
      <c r="S278" s="388">
        <f t="shared" si="54"/>
        <v>-4.546388741508367E-3</v>
      </c>
      <c r="T278" s="386">
        <v>87646.551917408011</v>
      </c>
      <c r="U278" s="388">
        <f t="shared" si="54"/>
        <v>-6.9259955607159363E-3</v>
      </c>
      <c r="V278" s="387">
        <v>41365</v>
      </c>
    </row>
    <row r="279" spans="1:22" x14ac:dyDescent="0.25">
      <c r="A279" s="389">
        <v>2013</v>
      </c>
      <c r="B279" s="389">
        <v>5</v>
      </c>
      <c r="C279" s="378">
        <f t="shared" si="55"/>
        <v>161.65050003731275</v>
      </c>
      <c r="D279" s="378">
        <f t="shared" si="55"/>
        <v>0</v>
      </c>
      <c r="F279" s="379">
        <v>149.64200688216579</v>
      </c>
      <c r="G279" s="379">
        <v>0</v>
      </c>
      <c r="I279" s="380">
        <f t="shared" si="56"/>
        <v>-2.5156127578729318E-2</v>
      </c>
      <c r="J279" s="380">
        <f t="shared" si="57"/>
        <v>0</v>
      </c>
      <c r="K279" s="381">
        <f t="shared" si="58"/>
        <v>-2.5156127578729318E-2</v>
      </c>
      <c r="L279" s="382">
        <v>4083253</v>
      </c>
      <c r="M279" s="383">
        <f t="shared" si="59"/>
        <v>-102718.83340422923</v>
      </c>
      <c r="N279" s="219">
        <v>4441924.2300000004</v>
      </c>
      <c r="O279" s="384">
        <f t="shared" si="60"/>
        <v>4544643.0634042295</v>
      </c>
      <c r="P279" s="219">
        <f t="shared" si="61"/>
        <v>1112.9957079329224</v>
      </c>
      <c r="Q279" s="356">
        <f t="shared" ref="Q279:Q310" si="62">P279/P267-1</f>
        <v>5.9646127203456967E-2</v>
      </c>
      <c r="R279" s="385">
        <f t="shared" ref="R279:R310" si="63">SUM(P268:P279)</f>
        <v>13322.582569317405</v>
      </c>
      <c r="S279" s="388">
        <f t="shared" si="54"/>
        <v>-8.2165098732722708E-4</v>
      </c>
      <c r="T279" s="386">
        <v>87991.690313993473</v>
      </c>
      <c r="U279" s="388">
        <f t="shared" si="54"/>
        <v>-3.3572886030212024E-3</v>
      </c>
      <c r="V279" s="387">
        <v>41395</v>
      </c>
    </row>
    <row r="280" spans="1:22" x14ac:dyDescent="0.25">
      <c r="A280" s="389">
        <v>2013</v>
      </c>
      <c r="B280" s="389">
        <v>6</v>
      </c>
      <c r="C280" s="378">
        <f t="shared" ref="C280:D295" si="64">C268</f>
        <v>239.83482026903096</v>
      </c>
      <c r="D280" s="378">
        <f t="shared" si="64"/>
        <v>0</v>
      </c>
      <c r="F280" s="379">
        <v>218.40020873757646</v>
      </c>
      <c r="G280" s="379">
        <v>0</v>
      </c>
      <c r="I280" s="380">
        <f t="shared" si="56"/>
        <v>-4.4902538171882125E-2</v>
      </c>
      <c r="J280" s="380">
        <f t="shared" si="57"/>
        <v>0</v>
      </c>
      <c r="K280" s="381">
        <f t="shared" si="58"/>
        <v>-4.4902538171882125E-2</v>
      </c>
      <c r="L280" s="382">
        <v>4084806</v>
      </c>
      <c r="M280" s="383">
        <f t="shared" si="59"/>
        <v>-183418.15733973312</v>
      </c>
      <c r="N280" s="219">
        <v>4885839.4479999999</v>
      </c>
      <c r="O280" s="384">
        <f t="shared" si="60"/>
        <v>5069257.605339733</v>
      </c>
      <c r="P280" s="219">
        <f t="shared" si="61"/>
        <v>1241.0032704955224</v>
      </c>
      <c r="Q280" s="356">
        <f t="shared" si="62"/>
        <v>-2.9440055328162296E-2</v>
      </c>
      <c r="R280" s="385">
        <f t="shared" si="63"/>
        <v>13284.93913972154</v>
      </c>
      <c r="S280" s="388">
        <f t="shared" si="54"/>
        <v>-4.6657962376708273E-3</v>
      </c>
      <c r="T280" s="386">
        <v>87745.84371701107</v>
      </c>
      <c r="U280" s="388">
        <f t="shared" si="54"/>
        <v>-6.6862668255264213E-3</v>
      </c>
      <c r="V280" s="387">
        <v>41426</v>
      </c>
    </row>
    <row r="281" spans="1:22" x14ac:dyDescent="0.25">
      <c r="A281" s="389">
        <v>2013</v>
      </c>
      <c r="B281" s="389">
        <v>7</v>
      </c>
      <c r="C281" s="378">
        <f t="shared" si="64"/>
        <v>298.50611919012817</v>
      </c>
      <c r="D281" s="378">
        <f t="shared" si="64"/>
        <v>0</v>
      </c>
      <c r="F281" s="379">
        <v>283.29222194780994</v>
      </c>
      <c r="G281" s="379">
        <v>0</v>
      </c>
      <c r="I281" s="380">
        <f t="shared" si="56"/>
        <v>-3.1871004550924592E-2</v>
      </c>
      <c r="J281" s="380">
        <f t="shared" si="57"/>
        <v>0</v>
      </c>
      <c r="K281" s="381">
        <f t="shared" si="58"/>
        <v>-3.1871004550924592E-2</v>
      </c>
      <c r="L281" s="382">
        <v>4091309</v>
      </c>
      <c r="M281" s="383">
        <f t="shared" si="59"/>
        <v>-130394.12775823874</v>
      </c>
      <c r="N281" s="219">
        <v>5403323.0259999996</v>
      </c>
      <c r="O281" s="384">
        <f t="shared" si="60"/>
        <v>5533717.1537582381</v>
      </c>
      <c r="P281" s="219">
        <f t="shared" si="61"/>
        <v>1352.5541956763077</v>
      </c>
      <c r="Q281" s="356">
        <f t="shared" si="62"/>
        <v>-6.4472834444057048E-3</v>
      </c>
      <c r="R281" s="385">
        <f t="shared" si="63"/>
        <v>13276.162252367565</v>
      </c>
      <c r="S281" s="388">
        <f t="shared" si="54"/>
        <v>-1.0640454307488501E-2</v>
      </c>
      <c r="T281" s="386">
        <v>87595.463115536142</v>
      </c>
      <c r="U281" s="388">
        <f t="shared" si="54"/>
        <v>-1.2144722429554111E-2</v>
      </c>
      <c r="V281" s="387">
        <v>41456</v>
      </c>
    </row>
    <row r="282" spans="1:22" x14ac:dyDescent="0.25">
      <c r="A282" s="389">
        <v>2013</v>
      </c>
      <c r="B282" s="389">
        <v>8</v>
      </c>
      <c r="C282" s="378">
        <f t="shared" si="64"/>
        <v>326.47320018030592</v>
      </c>
      <c r="D282" s="378">
        <f t="shared" si="64"/>
        <v>0</v>
      </c>
      <c r="F282" s="379">
        <v>315.6264834413015</v>
      </c>
      <c r="G282" s="379">
        <v>0</v>
      </c>
      <c r="I282" s="380">
        <f t="shared" si="56"/>
        <v>-2.2722367125619154E-2</v>
      </c>
      <c r="J282" s="380">
        <f t="shared" si="57"/>
        <v>0</v>
      </c>
      <c r="K282" s="381">
        <f t="shared" si="58"/>
        <v>-2.2722367125619154E-2</v>
      </c>
      <c r="L282" s="382">
        <v>4100454</v>
      </c>
      <c r="M282" s="383">
        <f t="shared" si="59"/>
        <v>-93172.021169713567</v>
      </c>
      <c r="N282" s="219">
        <v>5719661.9309999999</v>
      </c>
      <c r="O282" s="384">
        <f t="shared" si="60"/>
        <v>5812833.9521697136</v>
      </c>
      <c r="P282" s="219">
        <f t="shared" si="61"/>
        <v>1417.6074044897744</v>
      </c>
      <c r="Q282" s="356">
        <f t="shared" si="62"/>
        <v>-9.2126993141961044E-3</v>
      </c>
      <c r="R282" s="385">
        <f t="shared" si="63"/>
        <v>13262.980825078275</v>
      </c>
      <c r="S282" s="388">
        <f t="shared" si="54"/>
        <v>-1.4580965688089864E-2</v>
      </c>
      <c r="T282" s="386">
        <v>87608.073249368739</v>
      </c>
      <c r="U282" s="388">
        <f t="shared" si="54"/>
        <v>-1.3723800609766856E-2</v>
      </c>
      <c r="V282" s="387">
        <v>41487</v>
      </c>
    </row>
    <row r="283" spans="1:22" x14ac:dyDescent="0.25">
      <c r="A283" s="389">
        <v>2013</v>
      </c>
      <c r="B283" s="389">
        <v>9</v>
      </c>
      <c r="C283" s="378">
        <f t="shared" si="64"/>
        <v>303.9711914609627</v>
      </c>
      <c r="D283" s="378">
        <f t="shared" si="64"/>
        <v>0</v>
      </c>
      <c r="F283" s="379">
        <v>303.79441386317154</v>
      </c>
      <c r="G283" s="379">
        <v>0</v>
      </c>
      <c r="I283" s="380">
        <f t="shared" si="56"/>
        <v>-3.7032454827104006E-4</v>
      </c>
      <c r="J283" s="380">
        <f t="shared" si="57"/>
        <v>0</v>
      </c>
      <c r="K283" s="381">
        <f t="shared" si="58"/>
        <v>-3.7032454827104006E-4</v>
      </c>
      <c r="L283" s="382">
        <v>4112677</v>
      </c>
      <c r="M283" s="383">
        <f t="shared" si="59"/>
        <v>-1523.0252522096962</v>
      </c>
      <c r="N283" s="219">
        <v>5725031.9720000001</v>
      </c>
      <c r="O283" s="384">
        <f t="shared" si="60"/>
        <v>5726554.99725221</v>
      </c>
      <c r="P283" s="219">
        <f t="shared" si="61"/>
        <v>1392.4154503872319</v>
      </c>
      <c r="Q283" s="356">
        <f t="shared" si="62"/>
        <v>3.2036285976920764E-2</v>
      </c>
      <c r="R283" s="385">
        <f t="shared" si="63"/>
        <v>13306.203936681433</v>
      </c>
      <c r="S283" s="388">
        <f t="shared" si="54"/>
        <v>-6.7116226436093607E-3</v>
      </c>
      <c r="T283" s="386">
        <v>87930.152864065734</v>
      </c>
      <c r="U283" s="388">
        <f t="shared" si="54"/>
        <v>-5.333100025579518E-3</v>
      </c>
      <c r="V283" s="387">
        <v>41518</v>
      </c>
    </row>
    <row r="284" spans="1:22" x14ac:dyDescent="0.25">
      <c r="A284" s="389">
        <v>2013</v>
      </c>
      <c r="B284" s="389">
        <v>10</v>
      </c>
      <c r="C284" s="378">
        <f t="shared" si="64"/>
        <v>238.52377373576331</v>
      </c>
      <c r="D284" s="378">
        <f t="shared" si="64"/>
        <v>0</v>
      </c>
      <c r="F284" s="379">
        <v>241.66496602388833</v>
      </c>
      <c r="G284" s="379">
        <v>0</v>
      </c>
      <c r="I284" s="380">
        <f t="shared" si="56"/>
        <v>6.5803621593875476E-3</v>
      </c>
      <c r="J284" s="380">
        <f t="shared" si="57"/>
        <v>0</v>
      </c>
      <c r="K284" s="381">
        <f t="shared" si="58"/>
        <v>6.5803621593875476E-3</v>
      </c>
      <c r="L284" s="382">
        <v>4124489</v>
      </c>
      <c r="M284" s="383">
        <f t="shared" si="59"/>
        <v>27140.631342410186</v>
      </c>
      <c r="N284" s="219">
        <v>4867808.8760000002</v>
      </c>
      <c r="O284" s="384">
        <f t="shared" si="60"/>
        <v>4840668.2446575901</v>
      </c>
      <c r="P284" s="219">
        <f t="shared" si="61"/>
        <v>1173.6407212281545</v>
      </c>
      <c r="Q284" s="356">
        <f t="shared" si="62"/>
        <v>-4.1681909292665353E-2</v>
      </c>
      <c r="R284" s="385">
        <f t="shared" si="63"/>
        <v>13255.156600145916</v>
      </c>
      <c r="S284" s="388">
        <f t="shared" si="54"/>
        <v>-1.3518701219407459E-2</v>
      </c>
      <c r="T284" s="386">
        <v>87605.991097353966</v>
      </c>
      <c r="U284" s="388">
        <f t="shared" si="54"/>
        <v>-1.0055725412292604E-2</v>
      </c>
      <c r="V284" s="387">
        <v>41548</v>
      </c>
    </row>
    <row r="285" spans="1:22" x14ac:dyDescent="0.25">
      <c r="A285" s="389">
        <v>2013</v>
      </c>
      <c r="B285" s="389">
        <v>11</v>
      </c>
      <c r="C285" s="378">
        <f t="shared" si="64"/>
        <v>137.25192955352946</v>
      </c>
      <c r="D285" s="378">
        <f t="shared" si="64"/>
        <v>0</v>
      </c>
      <c r="F285" s="379">
        <v>161.75954303421412</v>
      </c>
      <c r="G285" s="379">
        <v>0</v>
      </c>
      <c r="I285" s="380">
        <f t="shared" si="56"/>
        <v>5.1340051029303717E-2</v>
      </c>
      <c r="J285" s="380">
        <f t="shared" si="57"/>
        <v>0</v>
      </c>
      <c r="K285" s="381">
        <f t="shared" si="58"/>
        <v>5.1340051029303717E-2</v>
      </c>
      <c r="L285" s="382">
        <v>4130692</v>
      </c>
      <c r="M285" s="383">
        <f t="shared" si="59"/>
        <v>212069.93806633662</v>
      </c>
      <c r="N285" s="219">
        <v>4222466.6050000004</v>
      </c>
      <c r="O285" s="384">
        <f t="shared" si="60"/>
        <v>4010396.6669336637</v>
      </c>
      <c r="P285" s="219">
        <f t="shared" si="61"/>
        <v>970.8776802854494</v>
      </c>
      <c r="Q285" s="356">
        <f t="shared" si="62"/>
        <v>1.2947694036411939E-2</v>
      </c>
      <c r="R285" s="385">
        <f t="shared" si="63"/>
        <v>13267.566547100852</v>
      </c>
      <c r="S285" s="388">
        <f t="shared" si="54"/>
        <v>-1.4962501337104972E-2</v>
      </c>
      <c r="T285" s="386">
        <v>87547.023991952214</v>
      </c>
      <c r="U285" s="388">
        <f t="shared" si="54"/>
        <v>-1.2681113807326061E-2</v>
      </c>
      <c r="V285" s="387">
        <v>41579</v>
      </c>
    </row>
    <row r="286" spans="1:22" x14ac:dyDescent="0.25">
      <c r="A286" s="389">
        <v>2013</v>
      </c>
      <c r="B286" s="389">
        <v>12</v>
      </c>
      <c r="C286" s="378">
        <f t="shared" si="64"/>
        <v>59.058459028179144</v>
      </c>
      <c r="D286" s="378">
        <f t="shared" si="64"/>
        <v>32.705244688642438</v>
      </c>
      <c r="F286" s="379">
        <v>94.619119299376123</v>
      </c>
      <c r="G286" s="379">
        <v>0.82491294830634132</v>
      </c>
      <c r="I286" s="380">
        <f t="shared" si="56"/>
        <v>7.4494650994797046E-2</v>
      </c>
      <c r="J286" s="380">
        <f t="shared" si="57"/>
        <v>-5.9035857319026754E-2</v>
      </c>
      <c r="K286" s="381">
        <f t="shared" si="58"/>
        <v>1.5458793675770292E-2</v>
      </c>
      <c r="L286" s="382">
        <v>4136766</v>
      </c>
      <c r="M286" s="383">
        <f t="shared" si="59"/>
        <v>63949.412078941568</v>
      </c>
      <c r="N286" s="219">
        <v>3941257.7549999999</v>
      </c>
      <c r="O286" s="384">
        <f t="shared" si="60"/>
        <v>3877308.3429210582</v>
      </c>
      <c r="P286" s="219">
        <f t="shared" si="61"/>
        <v>937.28007407744553</v>
      </c>
      <c r="Q286" s="356">
        <f t="shared" si="62"/>
        <v>2.8301382954821097E-2</v>
      </c>
      <c r="R286" s="385">
        <f t="shared" si="63"/>
        <v>13293.362799787166</v>
      </c>
      <c r="S286" s="388">
        <f t="shared" si="54"/>
        <v>-1.1449027300390546E-2</v>
      </c>
      <c r="T286" s="386">
        <v>87747.407118715055</v>
      </c>
      <c r="U286" s="388">
        <f t="shared" si="54"/>
        <v>-8.5005928501791228E-3</v>
      </c>
      <c r="V286" s="387">
        <v>41609</v>
      </c>
    </row>
    <row r="287" spans="1:22" x14ac:dyDescent="0.25">
      <c r="A287" s="389">
        <v>2014</v>
      </c>
      <c r="B287" s="389">
        <v>1</v>
      </c>
      <c r="C287" s="378">
        <f t="shared" si="64"/>
        <v>34.661127124401681</v>
      </c>
      <c r="D287" s="378">
        <f t="shared" si="64"/>
        <v>84.711434828629194</v>
      </c>
      <c r="F287" s="379">
        <v>52.98097133229146</v>
      </c>
      <c r="G287" s="379">
        <v>60.059275990652843</v>
      </c>
      <c r="I287" s="380">
        <f t="shared" si="56"/>
        <v>3.8377532648098553E-2</v>
      </c>
      <c r="J287" s="380">
        <f t="shared" si="57"/>
        <v>-4.5650758706609784E-2</v>
      </c>
      <c r="K287" s="381">
        <f t="shared" si="58"/>
        <v>-7.2732260585112313E-3</v>
      </c>
      <c r="L287" s="382">
        <v>4143809</v>
      </c>
      <c r="M287" s="383">
        <f t="shared" si="59"/>
        <v>-30138.859600293366</v>
      </c>
      <c r="N287" s="219">
        <v>4251593.2759999996</v>
      </c>
      <c r="O287" s="384">
        <f t="shared" si="60"/>
        <v>4281732.1356002931</v>
      </c>
      <c r="P287" s="219">
        <f t="shared" si="61"/>
        <v>1033.2841440327711</v>
      </c>
      <c r="Q287" s="356">
        <f t="shared" si="62"/>
        <v>8.5115581784060979E-3</v>
      </c>
      <c r="R287" s="385">
        <f t="shared" si="63"/>
        <v>13302.08343172781</v>
      </c>
      <c r="S287" s="388">
        <f t="shared" si="54"/>
        <v>-8.5815702377265435E-3</v>
      </c>
      <c r="T287" s="386">
        <v>87905.293322576807</v>
      </c>
      <c r="U287" s="388">
        <f t="shared" si="54"/>
        <v>-4.7119219877921337E-3</v>
      </c>
      <c r="V287" s="387">
        <v>41640</v>
      </c>
    </row>
    <row r="288" spans="1:22" x14ac:dyDescent="0.25">
      <c r="A288" s="389">
        <v>2014</v>
      </c>
      <c r="B288" s="389">
        <v>2</v>
      </c>
      <c r="C288" s="378">
        <f t="shared" si="64"/>
        <v>30.798265729077841</v>
      </c>
      <c r="D288" s="378">
        <f t="shared" si="64"/>
        <v>80.980530904111944</v>
      </c>
      <c r="F288" s="379">
        <v>42.233771239198369</v>
      </c>
      <c r="G288" s="379">
        <v>68.039559451513583</v>
      </c>
      <c r="I288" s="380">
        <f t="shared" si="56"/>
        <v>2.3955797935942897E-2</v>
      </c>
      <c r="J288" s="380">
        <f t="shared" si="57"/>
        <v>-2.3964033701649963E-2</v>
      </c>
      <c r="K288" s="381">
        <f t="shared" si="58"/>
        <v>-8.2357657070659951E-6</v>
      </c>
      <c r="L288" s="382">
        <v>4150625</v>
      </c>
      <c r="M288" s="383">
        <f t="shared" si="59"/>
        <v>-34.183575037890797</v>
      </c>
      <c r="N288" s="219">
        <v>3846219.983</v>
      </c>
      <c r="O288" s="384">
        <f t="shared" si="60"/>
        <v>3846254.1665750379</v>
      </c>
      <c r="P288" s="219">
        <f t="shared" si="61"/>
        <v>926.6686743743503</v>
      </c>
      <c r="Q288" s="356">
        <f t="shared" si="62"/>
        <v>1.036799790297338E-2</v>
      </c>
      <c r="R288" s="385">
        <f t="shared" si="63"/>
        <v>13311.592540183943</v>
      </c>
      <c r="S288" s="388">
        <f t="shared" si="54"/>
        <v>-1.0799827859080402E-2</v>
      </c>
      <c r="T288" s="386">
        <v>87829.759082073186</v>
      </c>
      <c r="U288" s="388">
        <f t="shared" si="54"/>
        <v>-6.2629486816246915E-3</v>
      </c>
      <c r="V288" s="387">
        <v>41671</v>
      </c>
    </row>
    <row r="289" spans="1:22" x14ac:dyDescent="0.25">
      <c r="A289" s="389">
        <v>2014</v>
      </c>
      <c r="B289" s="389">
        <v>3</v>
      </c>
      <c r="C289" s="378">
        <f t="shared" si="64"/>
        <v>50.906388729186801</v>
      </c>
      <c r="D289" s="378">
        <f t="shared" si="64"/>
        <v>43.541291222508221</v>
      </c>
      <c r="F289" s="379">
        <v>59.856230897127752</v>
      </c>
      <c r="G289" s="379">
        <v>13.347300171478992</v>
      </c>
      <c r="I289" s="380">
        <f t="shared" si="56"/>
        <v>1.8748677996265929E-2</v>
      </c>
      <c r="J289" s="380">
        <f t="shared" si="57"/>
        <v>-5.591309908877818E-2</v>
      </c>
      <c r="K289" s="381">
        <f t="shared" si="58"/>
        <v>-3.7164421092512251E-2</v>
      </c>
      <c r="L289" s="382">
        <v>4157504</v>
      </c>
      <c r="M289" s="383">
        <f t="shared" si="59"/>
        <v>-154511.22934980405</v>
      </c>
      <c r="N289" s="219">
        <v>3620058.202</v>
      </c>
      <c r="O289" s="384">
        <f t="shared" si="60"/>
        <v>3774569.4313498042</v>
      </c>
      <c r="P289" s="219">
        <f t="shared" si="61"/>
        <v>907.89315689168404</v>
      </c>
      <c r="Q289" s="356">
        <f t="shared" si="62"/>
        <v>7.9951412937148358E-2</v>
      </c>
      <c r="R289" s="385">
        <f t="shared" si="63"/>
        <v>13378.806064625787</v>
      </c>
      <c r="S289" s="388">
        <f t="shared" si="54"/>
        <v>7.3502066647557207E-4</v>
      </c>
      <c r="T289" s="386">
        <v>87904.366745344916</v>
      </c>
      <c r="U289" s="388">
        <f t="shared" si="54"/>
        <v>-1.6072006862808408E-3</v>
      </c>
      <c r="V289" s="387">
        <v>41699</v>
      </c>
    </row>
    <row r="290" spans="1:22" x14ac:dyDescent="0.25">
      <c r="A290" s="389">
        <v>2014</v>
      </c>
      <c r="B290" s="389">
        <v>4</v>
      </c>
      <c r="C290" s="378">
        <f t="shared" si="64"/>
        <v>92.25873715316439</v>
      </c>
      <c r="D290" s="378">
        <f t="shared" si="64"/>
        <v>14.56695045838303</v>
      </c>
      <c r="F290" s="379">
        <v>99.668903187281728</v>
      </c>
      <c r="G290" s="379">
        <v>4.542103762311914</v>
      </c>
      <c r="I290" s="380">
        <f t="shared" si="56"/>
        <v>1.5523270049408714E-2</v>
      </c>
      <c r="J290" s="380">
        <f t="shared" si="57"/>
        <v>-1.856396677471123E-2</v>
      </c>
      <c r="K290" s="381">
        <f t="shared" si="58"/>
        <v>-3.0406967253025167E-3</v>
      </c>
      <c r="L290" s="382">
        <v>4161055</v>
      </c>
      <c r="M290" s="383">
        <f t="shared" si="59"/>
        <v>-12652.506312303663</v>
      </c>
      <c r="N290" s="219">
        <v>3866194.7549999999</v>
      </c>
      <c r="O290" s="384">
        <f t="shared" si="60"/>
        <v>3878847.2613123036</v>
      </c>
      <c r="P290" s="219">
        <f t="shared" si="61"/>
        <v>932.17880112430703</v>
      </c>
      <c r="Q290" s="356">
        <f t="shared" si="62"/>
        <v>2.1470004235722095E-2</v>
      </c>
      <c r="R290" s="385">
        <f t="shared" si="63"/>
        <v>13398.39928099592</v>
      </c>
      <c r="S290" s="388">
        <f t="shared" si="54"/>
        <v>1.0442421829680582E-2</v>
      </c>
      <c r="T290" s="386">
        <v>87734.286704172468</v>
      </c>
      <c r="U290" s="388">
        <f t="shared" si="54"/>
        <v>1.0010067121308808E-3</v>
      </c>
      <c r="V290" s="387">
        <v>41730</v>
      </c>
    </row>
    <row r="291" spans="1:22" x14ac:dyDescent="0.25">
      <c r="A291" s="389">
        <v>2014</v>
      </c>
      <c r="B291" s="389">
        <v>5</v>
      </c>
      <c r="C291" s="378">
        <f t="shared" si="64"/>
        <v>161.65050003731275</v>
      </c>
      <c r="D291" s="378">
        <f t="shared" si="64"/>
        <v>0</v>
      </c>
      <c r="F291" s="379">
        <v>178.89655972265376</v>
      </c>
      <c r="G291" s="379">
        <v>0</v>
      </c>
      <c r="I291" s="380">
        <f t="shared" si="56"/>
        <v>3.6128103007567504E-2</v>
      </c>
      <c r="J291" s="380">
        <f t="shared" si="57"/>
        <v>0</v>
      </c>
      <c r="K291" s="381">
        <f t="shared" si="58"/>
        <v>3.6128103007567504E-2</v>
      </c>
      <c r="L291" s="382">
        <v>4163079</v>
      </c>
      <c r="M291" s="383">
        <f t="shared" si="59"/>
        <v>150404.14694064111</v>
      </c>
      <c r="N291" s="219">
        <v>4759680.67</v>
      </c>
      <c r="O291" s="384">
        <f t="shared" si="60"/>
        <v>4609276.5230593588</v>
      </c>
      <c r="P291" s="219">
        <f t="shared" si="61"/>
        <v>1107.1796915358461</v>
      </c>
      <c r="Q291" s="356">
        <f t="shared" si="62"/>
        <v>-5.2255515053852841E-3</v>
      </c>
      <c r="R291" s="385">
        <f t="shared" si="63"/>
        <v>13392.583264598845</v>
      </c>
      <c r="S291" s="388">
        <f t="shared" si="54"/>
        <v>5.2542887174635844E-3</v>
      </c>
      <c r="T291" s="386">
        <v>87493.160957194035</v>
      </c>
      <c r="U291" s="388">
        <f t="shared" si="54"/>
        <v>-5.6656413238620473E-3</v>
      </c>
      <c r="V291" s="387">
        <v>41760</v>
      </c>
    </row>
    <row r="292" spans="1:22" x14ac:dyDescent="0.25">
      <c r="A292" s="389">
        <v>2014</v>
      </c>
      <c r="B292" s="389">
        <v>6</v>
      </c>
      <c r="C292" s="378">
        <f t="shared" si="64"/>
        <v>239.83482026903096</v>
      </c>
      <c r="D292" s="378">
        <f t="shared" si="64"/>
        <v>0</v>
      </c>
      <c r="F292" s="379">
        <v>234.12232789587995</v>
      </c>
      <c r="G292" s="379">
        <v>0</v>
      </c>
      <c r="I292" s="380">
        <f t="shared" si="56"/>
        <v>-1.1966879197487975E-2</v>
      </c>
      <c r="J292" s="380">
        <f t="shared" si="57"/>
        <v>0</v>
      </c>
      <c r="K292" s="381">
        <f t="shared" si="58"/>
        <v>-1.1966879197487975E-2</v>
      </c>
      <c r="L292" s="382">
        <v>4165874</v>
      </c>
      <c r="M292" s="383">
        <f t="shared" si="59"/>
        <v>-49852.510909956021</v>
      </c>
      <c r="N292" s="219">
        <v>5069974.3910000008</v>
      </c>
      <c r="O292" s="384">
        <f t="shared" si="60"/>
        <v>5119826.9019099567</v>
      </c>
      <c r="P292" s="219">
        <f t="shared" si="61"/>
        <v>1228.9922599459217</v>
      </c>
      <c r="Q292" s="356">
        <f t="shared" si="62"/>
        <v>-9.6784680871991879E-3</v>
      </c>
      <c r="R292" s="385">
        <f t="shared" si="63"/>
        <v>13380.572254049244</v>
      </c>
      <c r="S292" s="388">
        <f t="shared" si="54"/>
        <v>7.1986113991115985E-3</v>
      </c>
      <c r="T292" s="386">
        <v>87477.993702898602</v>
      </c>
      <c r="U292" s="388">
        <f t="shared" si="54"/>
        <v>-3.0525663982023943E-3</v>
      </c>
      <c r="V292" s="387">
        <v>41791</v>
      </c>
    </row>
    <row r="293" spans="1:22" x14ac:dyDescent="0.25">
      <c r="A293" s="389">
        <v>2014</v>
      </c>
      <c r="B293" s="389">
        <v>7</v>
      </c>
      <c r="C293" s="378">
        <f t="shared" si="64"/>
        <v>298.50611919012817</v>
      </c>
      <c r="D293" s="378">
        <f t="shared" si="64"/>
        <v>0</v>
      </c>
      <c r="F293" s="379">
        <v>279.62711870270726</v>
      </c>
      <c r="G293" s="379">
        <v>0</v>
      </c>
      <c r="I293" s="380">
        <f t="shared" si="56"/>
        <v>-3.9548887498586503E-2</v>
      </c>
      <c r="J293" s="380">
        <f t="shared" si="57"/>
        <v>0</v>
      </c>
      <c r="K293" s="381">
        <f t="shared" si="58"/>
        <v>-3.9548887498586503E-2</v>
      </c>
      <c r="L293" s="382">
        <v>4169041</v>
      </c>
      <c r="M293" s="383">
        <f t="shared" si="59"/>
        <v>-164880.93348599458</v>
      </c>
      <c r="N293" s="219">
        <v>5464416.2750000004</v>
      </c>
      <c r="O293" s="384">
        <f t="shared" si="60"/>
        <v>5629297.2084859945</v>
      </c>
      <c r="P293" s="219">
        <f t="shared" si="61"/>
        <v>1350.2618967973676</v>
      </c>
      <c r="Q293" s="356">
        <f t="shared" si="62"/>
        <v>-1.6947926273622738E-3</v>
      </c>
      <c r="R293" s="385">
        <f t="shared" si="63"/>
        <v>13378.279955170303</v>
      </c>
      <c r="S293" s="388">
        <f t="shared" si="54"/>
        <v>7.6918088873556556E-3</v>
      </c>
      <c r="T293" s="386">
        <v>87479.095996115051</v>
      </c>
      <c r="U293" s="388">
        <f t="shared" si="54"/>
        <v>-1.328460576406898E-3</v>
      </c>
      <c r="V293" s="387">
        <v>41821</v>
      </c>
    </row>
    <row r="294" spans="1:22" x14ac:dyDescent="0.25">
      <c r="A294" s="389">
        <v>2014</v>
      </c>
      <c r="B294" s="389">
        <v>8</v>
      </c>
      <c r="C294" s="378">
        <f t="shared" si="64"/>
        <v>326.47320018030592</v>
      </c>
      <c r="D294" s="378">
        <f t="shared" si="64"/>
        <v>0</v>
      </c>
      <c r="F294" s="379">
        <v>331.31237628792121</v>
      </c>
      <c r="G294" s="379">
        <v>0</v>
      </c>
      <c r="I294" s="380">
        <f t="shared" si="56"/>
        <v>1.0137402750396879E-2</v>
      </c>
      <c r="J294" s="380">
        <f t="shared" si="57"/>
        <v>0</v>
      </c>
      <c r="K294" s="381">
        <f t="shared" si="58"/>
        <v>1.0137402750396879E-2</v>
      </c>
      <c r="L294" s="382">
        <v>4172469</v>
      </c>
      <c r="M294" s="383">
        <f t="shared" si="59"/>
        <v>42297.998716545713</v>
      </c>
      <c r="N294" s="219">
        <v>5890546.4800000004</v>
      </c>
      <c r="O294" s="384">
        <f t="shared" si="60"/>
        <v>5848248.4812834552</v>
      </c>
      <c r="P294" s="219">
        <f t="shared" si="61"/>
        <v>1401.6277847201393</v>
      </c>
      <c r="Q294" s="356">
        <f t="shared" si="62"/>
        <v>-1.1272246264392494E-2</v>
      </c>
      <c r="R294" s="385">
        <f t="shared" si="63"/>
        <v>13362.300335400671</v>
      </c>
      <c r="S294" s="388">
        <f t="shared" si="54"/>
        <v>7.4884757530975232E-3</v>
      </c>
      <c r="T294" s="386">
        <v>87351.488739397842</v>
      </c>
      <c r="U294" s="388">
        <f t="shared" si="54"/>
        <v>-2.9287770002720537E-3</v>
      </c>
      <c r="V294" s="387">
        <v>41852</v>
      </c>
    </row>
    <row r="295" spans="1:22" x14ac:dyDescent="0.25">
      <c r="A295" s="389">
        <v>2014</v>
      </c>
      <c r="B295" s="389">
        <v>9</v>
      </c>
      <c r="C295" s="378">
        <f t="shared" si="64"/>
        <v>303.9711914609627</v>
      </c>
      <c r="D295" s="378">
        <f t="shared" si="64"/>
        <v>0</v>
      </c>
      <c r="F295" s="379">
        <v>302.65637742231684</v>
      </c>
      <c r="G295" s="379">
        <v>0</v>
      </c>
      <c r="I295" s="380">
        <f t="shared" si="56"/>
        <v>-2.754353045894282E-3</v>
      </c>
      <c r="J295" s="380">
        <f t="shared" si="57"/>
        <v>0</v>
      </c>
      <c r="K295" s="381">
        <f t="shared" si="58"/>
        <v>-2.754353045894282E-3</v>
      </c>
      <c r="L295" s="382">
        <v>4177177</v>
      </c>
      <c r="M295" s="383">
        <f t="shared" si="59"/>
        <v>-11505.420193189539</v>
      </c>
      <c r="N295" s="219">
        <v>5886305.0329999998</v>
      </c>
      <c r="O295" s="384">
        <f t="shared" si="60"/>
        <v>5897810.4531931896</v>
      </c>
      <c r="P295" s="219">
        <f t="shared" si="61"/>
        <v>1411.9129864961885</v>
      </c>
      <c r="Q295" s="356">
        <f t="shared" si="62"/>
        <v>1.4002671475337625E-2</v>
      </c>
      <c r="R295" s="385">
        <f t="shared" si="63"/>
        <v>13381.797871509625</v>
      </c>
      <c r="S295" s="388">
        <f t="shared" ref="S295:U310" si="65">R295/R283-1</f>
        <v>5.6811044823836809E-3</v>
      </c>
      <c r="T295" s="386">
        <v>87238.851458047735</v>
      </c>
      <c r="U295" s="388">
        <f t="shared" si="65"/>
        <v>-7.8619379530331379E-3</v>
      </c>
      <c r="V295" s="387">
        <v>41883</v>
      </c>
    </row>
    <row r="296" spans="1:22" x14ac:dyDescent="0.25">
      <c r="A296" s="389">
        <v>2014</v>
      </c>
      <c r="B296" s="389">
        <v>10</v>
      </c>
      <c r="C296" s="378">
        <f t="shared" ref="C296:D310" si="66">C284</f>
        <v>238.52377373576331</v>
      </c>
      <c r="D296" s="378">
        <f t="shared" si="66"/>
        <v>0</v>
      </c>
      <c r="F296" s="379">
        <v>221.68118741696898</v>
      </c>
      <c r="G296" s="379">
        <v>0</v>
      </c>
      <c r="I296" s="380">
        <f t="shared" si="56"/>
        <v>-3.5282882266519128E-2</v>
      </c>
      <c r="J296" s="380">
        <f t="shared" si="57"/>
        <v>0</v>
      </c>
      <c r="K296" s="381">
        <f t="shared" si="58"/>
        <v>-3.5282882266519128E-2</v>
      </c>
      <c r="L296" s="382">
        <v>4182719</v>
      </c>
      <c r="M296" s="383">
        <f t="shared" si="59"/>
        <v>-147578.38203093261</v>
      </c>
      <c r="N296" s="219">
        <v>4873631.1229999997</v>
      </c>
      <c r="O296" s="384">
        <f t="shared" si="60"/>
        <v>5021209.5050309319</v>
      </c>
      <c r="P296" s="219">
        <f t="shared" si="61"/>
        <v>1200.4654161637279</v>
      </c>
      <c r="Q296" s="356">
        <f t="shared" si="62"/>
        <v>2.2855968142876604E-2</v>
      </c>
      <c r="R296" s="385">
        <f t="shared" si="63"/>
        <v>13408.622566445199</v>
      </c>
      <c r="S296" s="388">
        <f t="shared" si="65"/>
        <v>1.1577831249281134E-2</v>
      </c>
      <c r="T296" s="386">
        <v>87298.751836383046</v>
      </c>
      <c r="U296" s="388">
        <f t="shared" si="65"/>
        <v>-3.5070576466568193E-3</v>
      </c>
      <c r="V296" s="387">
        <v>41913</v>
      </c>
    </row>
    <row r="297" spans="1:22" x14ac:dyDescent="0.25">
      <c r="A297" s="389">
        <v>2014</v>
      </c>
      <c r="B297" s="389">
        <v>11</v>
      </c>
      <c r="C297" s="378">
        <f t="shared" si="66"/>
        <v>137.25192955352946</v>
      </c>
      <c r="D297" s="378">
        <f t="shared" si="66"/>
        <v>0</v>
      </c>
      <c r="F297" s="379">
        <v>126.12850914502594</v>
      </c>
      <c r="G297" s="379">
        <v>0</v>
      </c>
      <c r="I297" s="380">
        <f t="shared" si="56"/>
        <v>-2.3302022934344701E-2</v>
      </c>
      <c r="J297" s="380">
        <f t="shared" si="57"/>
        <v>0</v>
      </c>
      <c r="K297" s="381">
        <f t="shared" si="58"/>
        <v>-2.3302022934344701E-2</v>
      </c>
      <c r="L297" s="382">
        <v>4189026</v>
      </c>
      <c r="M297" s="383">
        <f t="shared" si="59"/>
        <v>-97612.779924566246</v>
      </c>
      <c r="N297" s="219">
        <v>3922850.9570000004</v>
      </c>
      <c r="O297" s="384">
        <f t="shared" si="60"/>
        <v>4020463.7369245668</v>
      </c>
      <c r="P297" s="219">
        <f t="shared" si="61"/>
        <v>959.76098905200558</v>
      </c>
      <c r="Q297" s="356">
        <f t="shared" si="62"/>
        <v>-1.14501460474149E-2</v>
      </c>
      <c r="R297" s="385">
        <f t="shared" si="63"/>
        <v>13397.505875211755</v>
      </c>
      <c r="S297" s="388">
        <f t="shared" si="65"/>
        <v>9.7937574045403597E-3</v>
      </c>
      <c r="T297" s="386">
        <v>87279.12489814515</v>
      </c>
      <c r="U297" s="388">
        <f t="shared" si="65"/>
        <v>-3.0600594011247484E-3</v>
      </c>
      <c r="V297" s="387">
        <v>41944</v>
      </c>
    </row>
    <row r="298" spans="1:22" s="391" customFormat="1" x14ac:dyDescent="0.25">
      <c r="A298" s="390">
        <v>2014</v>
      </c>
      <c r="B298" s="390">
        <v>12</v>
      </c>
      <c r="C298" s="378">
        <f t="shared" si="66"/>
        <v>59.058459028179144</v>
      </c>
      <c r="D298" s="378">
        <f t="shared" si="66"/>
        <v>32.705244688642438</v>
      </c>
      <c r="F298" s="392">
        <v>54.929161998759959</v>
      </c>
      <c r="G298" s="392">
        <v>22.735103017656346</v>
      </c>
      <c r="I298" s="393">
        <f t="shared" si="56"/>
        <v>-8.6503045419994411E-3</v>
      </c>
      <c r="J298" s="393">
        <f t="shared" si="57"/>
        <v>-1.84626642512037E-2</v>
      </c>
      <c r="K298" s="394">
        <f t="shared" si="58"/>
        <v>-2.7112968793203143E-2</v>
      </c>
      <c r="L298" s="202">
        <v>4195956</v>
      </c>
      <c r="M298" s="395">
        <f t="shared" si="59"/>
        <v>-113764.82408565348</v>
      </c>
      <c r="N298" s="203">
        <v>3750951.9330000002</v>
      </c>
      <c r="O298" s="396">
        <f t="shared" si="60"/>
        <v>3864716.7570856535</v>
      </c>
      <c r="P298" s="203">
        <f t="shared" si="61"/>
        <v>921.0575032449467</v>
      </c>
      <c r="Q298" s="397">
        <f t="shared" si="62"/>
        <v>-1.7308135829588123E-2</v>
      </c>
      <c r="R298" s="398">
        <f t="shared" si="63"/>
        <v>13381.283304379256</v>
      </c>
      <c r="S298" s="399">
        <f t="shared" si="65"/>
        <v>6.6138648223381669E-3</v>
      </c>
      <c r="T298" s="400">
        <v>86965.739616735969</v>
      </c>
      <c r="U298" s="399">
        <f t="shared" si="65"/>
        <v>-8.9081549831045992E-3</v>
      </c>
      <c r="V298" s="401">
        <v>41974</v>
      </c>
    </row>
    <row r="299" spans="1:22" x14ac:dyDescent="0.25">
      <c r="A299" s="389">
        <v>2015</v>
      </c>
      <c r="B299" s="389">
        <v>1</v>
      </c>
      <c r="C299" s="378">
        <f t="shared" si="66"/>
        <v>34.661127124401681</v>
      </c>
      <c r="D299" s="378">
        <f t="shared" si="66"/>
        <v>84.711434828629194</v>
      </c>
      <c r="F299" s="379">
        <v>39.464515904704712</v>
      </c>
      <c r="G299" s="379">
        <v>47.436542255824655</v>
      </c>
      <c r="I299" s="380">
        <f t="shared" si="56"/>
        <v>1.0062433263389842E-2</v>
      </c>
      <c r="J299" s="380">
        <f t="shared" si="57"/>
        <v>-6.9025481209968723E-2</v>
      </c>
      <c r="K299" s="381">
        <f t="shared" si="58"/>
        <v>-5.8963047946578882E-2</v>
      </c>
      <c r="L299" s="402">
        <v>4202391</v>
      </c>
      <c r="M299" s="403">
        <f t="shared" si="59"/>
        <v>-247785.78202327157</v>
      </c>
      <c r="N299" s="404">
        <v>4058057.6329999999</v>
      </c>
      <c r="O299" s="384">
        <f t="shared" si="60"/>
        <v>4305843.4150232719</v>
      </c>
      <c r="P299" s="219">
        <f t="shared" si="61"/>
        <v>1024.617512988028</v>
      </c>
      <c r="Q299" s="356">
        <f t="shared" si="62"/>
        <v>-8.3874615659138563E-3</v>
      </c>
      <c r="R299" s="385">
        <f t="shared" si="63"/>
        <v>13372.616673334513</v>
      </c>
      <c r="S299" s="388">
        <f t="shared" si="65"/>
        <v>5.3024206297240806E-3</v>
      </c>
      <c r="T299" s="386">
        <v>86802.612298208769</v>
      </c>
      <c r="U299" s="388">
        <f t="shared" si="65"/>
        <v>-1.2543966155958874E-2</v>
      </c>
      <c r="V299" s="387">
        <v>42005</v>
      </c>
    </row>
    <row r="300" spans="1:22" x14ac:dyDescent="0.25">
      <c r="A300" s="389">
        <v>2015</v>
      </c>
      <c r="B300" s="389">
        <v>2</v>
      </c>
      <c r="C300" s="378">
        <f t="shared" si="66"/>
        <v>30.798265729077841</v>
      </c>
      <c r="D300" s="378">
        <f t="shared" si="66"/>
        <v>80.980530904111944</v>
      </c>
      <c r="F300" s="379">
        <v>25.665171692373146</v>
      </c>
      <c r="G300" s="379">
        <v>63.876219806366876</v>
      </c>
      <c r="I300" s="380">
        <f t="shared" si="56"/>
        <v>-1.0753120045341577E-2</v>
      </c>
      <c r="J300" s="380">
        <f t="shared" si="57"/>
        <v>-3.167368764325406E-2</v>
      </c>
      <c r="K300" s="381">
        <f t="shared" si="58"/>
        <v>-4.2426807688595636E-2</v>
      </c>
      <c r="L300" s="402">
        <v>4209051</v>
      </c>
      <c r="M300" s="403">
        <f t="shared" si="59"/>
        <v>-178576.59732849116</v>
      </c>
      <c r="N300" s="404">
        <v>3583164.74</v>
      </c>
      <c r="O300" s="384">
        <f t="shared" si="60"/>
        <v>3761741.3373284913</v>
      </c>
      <c r="P300" s="219">
        <f t="shared" si="61"/>
        <v>893.72671828602017</v>
      </c>
      <c r="Q300" s="356">
        <f t="shared" si="62"/>
        <v>-3.5548796456911891E-2</v>
      </c>
      <c r="R300" s="385">
        <f t="shared" si="63"/>
        <v>13339.674717246182</v>
      </c>
      <c r="S300" s="388">
        <f t="shared" si="65"/>
        <v>2.1096031130360959E-3</v>
      </c>
      <c r="T300" s="386">
        <v>86628.482253011869</v>
      </c>
      <c r="U300" s="388">
        <f t="shared" si="65"/>
        <v>-1.3677332621836902E-2</v>
      </c>
      <c r="V300" s="387">
        <v>42036</v>
      </c>
    </row>
    <row r="301" spans="1:22" x14ac:dyDescent="0.25">
      <c r="A301" s="389">
        <v>2015</v>
      </c>
      <c r="B301" s="389">
        <v>3</v>
      </c>
      <c r="C301" s="378">
        <f t="shared" si="66"/>
        <v>50.906388729186801</v>
      </c>
      <c r="D301" s="378">
        <f t="shared" si="66"/>
        <v>43.541291222508221</v>
      </c>
      <c r="F301" s="379">
        <v>65.737391045319839</v>
      </c>
      <c r="G301" s="379">
        <v>40.64095376324677</v>
      </c>
      <c r="I301" s="380">
        <f t="shared" si="56"/>
        <v>3.1068892788198174E-2</v>
      </c>
      <c r="J301" s="380">
        <f t="shared" si="57"/>
        <v>-5.3708320796847031E-3</v>
      </c>
      <c r="K301" s="381">
        <f t="shared" si="58"/>
        <v>2.5698060708513472E-2</v>
      </c>
      <c r="L301" s="402">
        <v>4216219</v>
      </c>
      <c r="M301" s="403">
        <f t="shared" si="59"/>
        <v>108348.65182238797</v>
      </c>
      <c r="N301" s="404">
        <v>3997462.8099999996</v>
      </c>
      <c r="O301" s="384">
        <f t="shared" si="60"/>
        <v>3889114.1581776114</v>
      </c>
      <c r="P301" s="219">
        <f t="shared" si="61"/>
        <v>922.41749258698644</v>
      </c>
      <c r="Q301" s="356">
        <f t="shared" si="62"/>
        <v>1.5997846866726784E-2</v>
      </c>
      <c r="R301" s="385">
        <f t="shared" si="63"/>
        <v>13354.199052941485</v>
      </c>
      <c r="S301" s="388">
        <f t="shared" si="65"/>
        <v>-1.8392531863784534E-3</v>
      </c>
      <c r="T301" s="386">
        <v>86582.484719845903</v>
      </c>
      <c r="U301" s="388">
        <f t="shared" si="65"/>
        <v>-1.5037728777780091E-2</v>
      </c>
      <c r="V301" s="387">
        <v>42064</v>
      </c>
    </row>
    <row r="302" spans="1:22" x14ac:dyDescent="0.25">
      <c r="A302" s="389">
        <v>2015</v>
      </c>
      <c r="B302" s="389">
        <v>4</v>
      </c>
      <c r="C302" s="378">
        <f t="shared" si="66"/>
        <v>92.25873715316439</v>
      </c>
      <c r="D302" s="378">
        <f t="shared" si="66"/>
        <v>14.56695045838303</v>
      </c>
      <c r="F302" s="379">
        <v>152.47108346839576</v>
      </c>
      <c r="G302" s="379">
        <v>1.4661731950481958</v>
      </c>
      <c r="I302" s="380">
        <f t="shared" si="56"/>
        <v>0.1261365140614143</v>
      </c>
      <c r="J302" s="380">
        <f t="shared" si="57"/>
        <v>-2.4259961395195675E-2</v>
      </c>
      <c r="K302" s="381">
        <f t="shared" si="58"/>
        <v>0.10187655266621862</v>
      </c>
      <c r="L302" s="402">
        <v>4219370</v>
      </c>
      <c r="M302" s="403">
        <f t="shared" si="59"/>
        <v>429854.87002326286</v>
      </c>
      <c r="N302" s="404">
        <v>4513542.71</v>
      </c>
      <c r="O302" s="384">
        <f t="shared" si="60"/>
        <v>4083687.8399767373</v>
      </c>
      <c r="P302" s="219">
        <f t="shared" si="61"/>
        <v>967.84302869308397</v>
      </c>
      <c r="Q302" s="356">
        <f t="shared" si="62"/>
        <v>3.8258998730460458E-2</v>
      </c>
      <c r="R302" s="385">
        <f t="shared" si="63"/>
        <v>13389.863280510262</v>
      </c>
      <c r="S302" s="388">
        <f t="shared" si="65"/>
        <v>-6.3709106637577229E-4</v>
      </c>
      <c r="T302" s="386">
        <v>86767.191712791973</v>
      </c>
      <c r="U302" s="388">
        <f t="shared" si="65"/>
        <v>-1.1022999419159851E-2</v>
      </c>
      <c r="V302" s="387">
        <v>42095</v>
      </c>
    </row>
    <row r="303" spans="1:22" x14ac:dyDescent="0.25">
      <c r="A303" s="389">
        <v>2015</v>
      </c>
      <c r="B303" s="389">
        <v>5</v>
      </c>
      <c r="C303" s="378">
        <f t="shared" si="66"/>
        <v>161.65050003731275</v>
      </c>
      <c r="D303" s="378">
        <f t="shared" si="66"/>
        <v>0</v>
      </c>
      <c r="F303" s="379">
        <v>213.23729622298117</v>
      </c>
      <c r="G303" s="379">
        <v>0</v>
      </c>
      <c r="I303" s="380">
        <f t="shared" si="56"/>
        <v>0.10806718290615536</v>
      </c>
      <c r="J303" s="380">
        <f t="shared" si="57"/>
        <v>0</v>
      </c>
      <c r="K303" s="381">
        <f t="shared" si="58"/>
        <v>0.10806718290615536</v>
      </c>
      <c r="L303" s="402">
        <v>4220764</v>
      </c>
      <c r="M303" s="403">
        <f t="shared" si="59"/>
        <v>456126.07519171591</v>
      </c>
      <c r="N303" s="404">
        <v>5017343.8650000002</v>
      </c>
      <c r="O303" s="384">
        <f t="shared" si="60"/>
        <v>4561217.7898082845</v>
      </c>
      <c r="P303" s="219">
        <f t="shared" si="61"/>
        <v>1080.6616503098217</v>
      </c>
      <c r="Q303" s="356">
        <f t="shared" si="62"/>
        <v>-2.3950982328116432E-2</v>
      </c>
      <c r="R303" s="385">
        <f t="shared" si="63"/>
        <v>13363.345239284236</v>
      </c>
      <c r="S303" s="388">
        <f t="shared" si="65"/>
        <v>-2.1831505346616709E-3</v>
      </c>
      <c r="T303" s="386">
        <v>86734.818137762166</v>
      </c>
      <c r="U303" s="388">
        <f t="shared" si="65"/>
        <v>-8.6674525315514339E-3</v>
      </c>
      <c r="V303" s="387">
        <v>42125</v>
      </c>
    </row>
    <row r="304" spans="1:22" x14ac:dyDescent="0.25">
      <c r="A304" s="389">
        <v>2015</v>
      </c>
      <c r="B304" s="389">
        <v>6</v>
      </c>
      <c r="C304" s="378">
        <f t="shared" si="66"/>
        <v>239.83482026903096</v>
      </c>
      <c r="D304" s="378">
        <f t="shared" si="66"/>
        <v>0</v>
      </c>
      <c r="F304" s="379">
        <v>266.8596251215493</v>
      </c>
      <c r="G304" s="379">
        <v>0</v>
      </c>
      <c r="I304" s="380">
        <f t="shared" si="56"/>
        <v>5.6613217818159665E-2</v>
      </c>
      <c r="J304" s="380">
        <f t="shared" si="57"/>
        <v>0</v>
      </c>
      <c r="K304" s="381">
        <f t="shared" si="58"/>
        <v>5.6613217818159665E-2</v>
      </c>
      <c r="L304" s="402">
        <v>4224554</v>
      </c>
      <c r="M304" s="403">
        <f t="shared" si="59"/>
        <v>239165.59578657767</v>
      </c>
      <c r="N304" s="404">
        <v>5525875.8029999994</v>
      </c>
      <c r="O304" s="384">
        <f t="shared" si="60"/>
        <v>5286710.2072134214</v>
      </c>
      <c r="P304" s="219">
        <f t="shared" si="61"/>
        <v>1251.4244597686338</v>
      </c>
      <c r="Q304" s="356">
        <f t="shared" si="62"/>
        <v>1.8252515132763492E-2</v>
      </c>
      <c r="R304" s="385">
        <f t="shared" si="63"/>
        <v>13385.777439106949</v>
      </c>
      <c r="S304" s="388">
        <f t="shared" si="65"/>
        <v>3.8901064609775382E-4</v>
      </c>
      <c r="T304" s="386">
        <v>86733.645285507257</v>
      </c>
      <c r="U304" s="388">
        <f t="shared" si="65"/>
        <v>-8.5089790687172817E-3</v>
      </c>
      <c r="V304" s="387">
        <v>42156</v>
      </c>
    </row>
    <row r="305" spans="1:22" x14ac:dyDescent="0.25">
      <c r="A305" s="389">
        <v>2015</v>
      </c>
      <c r="B305" s="389">
        <v>7</v>
      </c>
      <c r="C305" s="378">
        <f t="shared" si="66"/>
        <v>298.50611919012817</v>
      </c>
      <c r="D305" s="378">
        <f t="shared" si="66"/>
        <v>0</v>
      </c>
      <c r="F305" s="379">
        <v>316.27735744271558</v>
      </c>
      <c r="G305" s="379">
        <v>0</v>
      </c>
      <c r="I305" s="380">
        <f t="shared" si="56"/>
        <v>3.722827926353698E-2</v>
      </c>
      <c r="J305" s="380">
        <f t="shared" si="57"/>
        <v>0</v>
      </c>
      <c r="K305" s="381">
        <f t="shared" si="58"/>
        <v>3.722827926353698E-2</v>
      </c>
      <c r="L305" s="402">
        <v>4227891</v>
      </c>
      <c r="M305" s="403">
        <f t="shared" si="59"/>
        <v>157397.10684379464</v>
      </c>
      <c r="N305" s="404">
        <v>6116245.6370000001</v>
      </c>
      <c r="O305" s="384">
        <f t="shared" si="60"/>
        <v>5958848.5301562054</v>
      </c>
      <c r="P305" s="219">
        <f t="shared" si="61"/>
        <v>1409.4139442469555</v>
      </c>
      <c r="Q305" s="356">
        <f t="shared" si="62"/>
        <v>4.380783282849654E-2</v>
      </c>
      <c r="R305" s="385">
        <f t="shared" si="63"/>
        <v>13444.929486556535</v>
      </c>
      <c r="S305" s="388">
        <f t="shared" si="65"/>
        <v>4.9819208156482997E-3</v>
      </c>
      <c r="T305" s="386">
        <v>86853.698085549127</v>
      </c>
      <c r="U305" s="388">
        <f t="shared" si="65"/>
        <v>-7.1491126359342072E-3</v>
      </c>
      <c r="V305" s="387">
        <v>42186</v>
      </c>
    </row>
    <row r="306" spans="1:22" x14ac:dyDescent="0.25">
      <c r="A306" s="389">
        <v>2015</v>
      </c>
      <c r="B306" s="389">
        <v>8</v>
      </c>
      <c r="C306" s="378">
        <f t="shared" si="66"/>
        <v>326.47320018030592</v>
      </c>
      <c r="D306" s="378">
        <f t="shared" si="66"/>
        <v>0</v>
      </c>
      <c r="F306" s="379">
        <v>333.73851114598142</v>
      </c>
      <c r="G306" s="379">
        <v>0</v>
      </c>
      <c r="I306" s="380">
        <f t="shared" si="56"/>
        <v>1.521981877246089E-2</v>
      </c>
      <c r="J306" s="380">
        <f t="shared" si="57"/>
        <v>0</v>
      </c>
      <c r="K306" s="381">
        <f t="shared" si="58"/>
        <v>1.521981877246089E-2</v>
      </c>
      <c r="L306" s="402">
        <v>4232387</v>
      </c>
      <c r="M306" s="403">
        <f t="shared" si="59"/>
        <v>64416.163114919429</v>
      </c>
      <c r="N306" s="404">
        <v>5966453.9570000004</v>
      </c>
      <c r="O306" s="384">
        <f t="shared" si="60"/>
        <v>5902037.7938850811</v>
      </c>
      <c r="P306" s="219">
        <f t="shared" si="61"/>
        <v>1394.4938858107921</v>
      </c>
      <c r="Q306" s="356">
        <f t="shared" si="62"/>
        <v>-5.0897242385727903E-3</v>
      </c>
      <c r="R306" s="385">
        <f t="shared" si="63"/>
        <v>13437.795587647191</v>
      </c>
      <c r="S306" s="388">
        <f t="shared" si="65"/>
        <v>5.6498694350186618E-3</v>
      </c>
      <c r="T306" s="386">
        <v>86928.327855035735</v>
      </c>
      <c r="U306" s="388">
        <f t="shared" si="65"/>
        <v>-4.8443465643104311E-3</v>
      </c>
      <c r="V306" s="387">
        <v>42217</v>
      </c>
    </row>
    <row r="307" spans="1:22" x14ac:dyDescent="0.25">
      <c r="A307" s="389">
        <v>2015</v>
      </c>
      <c r="B307" s="389">
        <v>9</v>
      </c>
      <c r="C307" s="378">
        <f t="shared" si="66"/>
        <v>303.9711914609627</v>
      </c>
      <c r="D307" s="378">
        <f t="shared" si="66"/>
        <v>0</v>
      </c>
      <c r="F307" s="379">
        <v>308.09138367973526</v>
      </c>
      <c r="G307" s="379">
        <v>0</v>
      </c>
      <c r="I307" s="380">
        <f t="shared" si="56"/>
        <v>8.6312312265345009E-3</v>
      </c>
      <c r="J307" s="380">
        <f t="shared" si="57"/>
        <v>0</v>
      </c>
      <c r="K307" s="381">
        <f t="shared" si="58"/>
        <v>8.6312312265345009E-3</v>
      </c>
      <c r="L307" s="402">
        <v>4235561</v>
      </c>
      <c r="M307" s="403">
        <f t="shared" si="59"/>
        <v>36558.106365091699</v>
      </c>
      <c r="N307" s="404">
        <v>5836343.7560000001</v>
      </c>
      <c r="O307" s="384">
        <f t="shared" si="60"/>
        <v>5799785.649634908</v>
      </c>
      <c r="P307" s="219">
        <f t="shared" si="61"/>
        <v>1369.3075485478564</v>
      </c>
      <c r="Q307" s="356">
        <f t="shared" si="62"/>
        <v>-3.0175682464726128E-2</v>
      </c>
      <c r="R307" s="385">
        <f t="shared" si="63"/>
        <v>13395.190149698859</v>
      </c>
      <c r="S307" s="388">
        <f t="shared" si="65"/>
        <v>1.000783177105502E-3</v>
      </c>
      <c r="T307" s="386">
        <v>86706.125816845277</v>
      </c>
      <c r="U307" s="388">
        <f t="shared" si="65"/>
        <v>-6.1065182805466467E-3</v>
      </c>
      <c r="V307" s="387">
        <v>42248</v>
      </c>
    </row>
    <row r="308" spans="1:22" x14ac:dyDescent="0.25">
      <c r="A308" s="389">
        <v>2015</v>
      </c>
      <c r="B308" s="389">
        <v>10</v>
      </c>
      <c r="C308" s="378">
        <f t="shared" si="66"/>
        <v>238.52377373576331</v>
      </c>
      <c r="D308" s="378">
        <f t="shared" si="66"/>
        <v>0</v>
      </c>
      <c r="E308" s="405"/>
      <c r="F308" s="379">
        <v>240.56372920922485</v>
      </c>
      <c r="G308" s="379">
        <v>0</v>
      </c>
      <c r="I308" s="380">
        <f t="shared" si="56"/>
        <v>4.273423774516648E-3</v>
      </c>
      <c r="J308" s="380">
        <f t="shared" si="57"/>
        <v>0</v>
      </c>
      <c r="K308" s="381">
        <f t="shared" si="58"/>
        <v>4.273423774516648E-3</v>
      </c>
      <c r="L308" s="402">
        <v>4239444</v>
      </c>
      <c r="M308" s="403">
        <f t="shared" si="59"/>
        <v>18116.940780331955</v>
      </c>
      <c r="N308" s="404">
        <v>5065178.1869999999</v>
      </c>
      <c r="O308" s="384">
        <f t="shared" si="60"/>
        <v>5047061.2462196676</v>
      </c>
      <c r="P308" s="219">
        <f t="shared" si="61"/>
        <v>1190.5007463760974</v>
      </c>
      <c r="Q308" s="356">
        <f t="shared" si="62"/>
        <v>-8.3006721005542961E-3</v>
      </c>
      <c r="R308" s="385">
        <f t="shared" si="63"/>
        <v>13385.225479911229</v>
      </c>
      <c r="S308" s="388">
        <f t="shared" si="65"/>
        <v>-1.7449284158778111E-3</v>
      </c>
      <c r="T308" s="386">
        <v>86684.436601623776</v>
      </c>
      <c r="U308" s="388">
        <f t="shared" si="65"/>
        <v>-7.0369303321842214E-3</v>
      </c>
      <c r="V308" s="387">
        <v>42278</v>
      </c>
    </row>
    <row r="309" spans="1:22" x14ac:dyDescent="0.25">
      <c r="A309" s="389">
        <v>2015</v>
      </c>
      <c r="B309" s="389">
        <v>11</v>
      </c>
      <c r="C309" s="378">
        <f t="shared" si="66"/>
        <v>137.25192955352946</v>
      </c>
      <c r="D309" s="378">
        <f t="shared" si="66"/>
        <v>0</v>
      </c>
      <c r="E309" s="405"/>
      <c r="F309" s="379">
        <v>179.00806023209532</v>
      </c>
      <c r="G309" s="379">
        <v>0</v>
      </c>
      <c r="I309" s="380">
        <f t="shared" si="56"/>
        <v>8.7473302184785259E-2</v>
      </c>
      <c r="J309" s="380">
        <f t="shared" si="57"/>
        <v>0</v>
      </c>
      <c r="K309" s="381">
        <f t="shared" si="58"/>
        <v>8.7473302184785259E-2</v>
      </c>
      <c r="L309" s="402">
        <v>4246837</v>
      </c>
      <c r="M309" s="403">
        <f t="shared" si="59"/>
        <v>371484.85623052687</v>
      </c>
      <c r="N309" s="404">
        <v>4799019.4440000001</v>
      </c>
      <c r="O309" s="384">
        <f t="shared" si="60"/>
        <v>4427534.587769473</v>
      </c>
      <c r="P309" s="219">
        <f t="shared" si="61"/>
        <v>1042.5487457534803</v>
      </c>
      <c r="Q309" s="356">
        <f t="shared" si="62"/>
        <v>8.6258722375502472E-2</v>
      </c>
      <c r="R309" s="385">
        <f t="shared" si="63"/>
        <v>13468.013236612704</v>
      </c>
      <c r="S309" s="388">
        <f t="shared" si="65"/>
        <v>5.2627229319901492E-3</v>
      </c>
      <c r="T309" s="386">
        <v>86838.670210024444</v>
      </c>
      <c r="U309" s="388">
        <f t="shared" si="65"/>
        <v>-5.0465066948679471E-3</v>
      </c>
      <c r="V309" s="387">
        <v>42309</v>
      </c>
    </row>
    <row r="310" spans="1:22" s="391" customFormat="1" x14ac:dyDescent="0.25">
      <c r="A310" s="390">
        <v>2015</v>
      </c>
      <c r="B310" s="390">
        <v>12</v>
      </c>
      <c r="C310" s="406">
        <f t="shared" si="66"/>
        <v>59.058459028179144</v>
      </c>
      <c r="D310" s="406">
        <f t="shared" si="66"/>
        <v>32.705244688642438</v>
      </c>
      <c r="F310" s="379">
        <v>136.85268722295561</v>
      </c>
      <c r="G310" s="379">
        <v>0</v>
      </c>
      <c r="I310" s="393">
        <f t="shared" si="56"/>
        <v>0.16296811798720864</v>
      </c>
      <c r="J310" s="393">
        <f t="shared" si="57"/>
        <v>-6.0563427468342819E-2</v>
      </c>
      <c r="K310" s="394">
        <f t="shared" si="58"/>
        <v>0.10240469051886583</v>
      </c>
      <c r="L310" s="407">
        <v>4254635</v>
      </c>
      <c r="M310" s="408">
        <f t="shared" si="59"/>
        <v>435694.58044573473</v>
      </c>
      <c r="N310" s="409">
        <v>4367653.4330000002</v>
      </c>
      <c r="O310" s="396">
        <f t="shared" si="60"/>
        <v>3931958.8525542654</v>
      </c>
      <c r="P310" s="203">
        <f t="shared" si="61"/>
        <v>924.15891199932912</v>
      </c>
      <c r="Q310" s="397">
        <f t="shared" si="62"/>
        <v>3.3672259804149451E-3</v>
      </c>
      <c r="R310" s="398">
        <f t="shared" si="63"/>
        <v>13471.114645367086</v>
      </c>
      <c r="S310" s="399">
        <f t="shared" si="65"/>
        <v>6.7132082136271976E-3</v>
      </c>
      <c r="T310" s="400">
        <v>87099.866493279522</v>
      </c>
      <c r="U310" s="399">
        <f t="shared" si="65"/>
        <v>1.5422955882933298E-3</v>
      </c>
      <c r="V310" s="401">
        <v>42339</v>
      </c>
    </row>
    <row r="311" spans="1:22" s="412" customFormat="1" x14ac:dyDescent="0.25">
      <c r="A311" s="410">
        <v>2016</v>
      </c>
      <c r="B311" s="410">
        <v>1</v>
      </c>
      <c r="C311" s="411">
        <f t="shared" ref="C311:D322" si="67">C299</f>
        <v>34.661127124401681</v>
      </c>
      <c r="D311" s="411">
        <f t="shared" si="67"/>
        <v>84.711434828629194</v>
      </c>
      <c r="F311" s="379">
        <v>64.450006999064541</v>
      </c>
      <c r="G311" s="379">
        <v>48.8328608674354</v>
      </c>
      <c r="I311" s="413">
        <f t="shared" si="56"/>
        <v>6.2403571611586599E-2</v>
      </c>
      <c r="J311" s="413">
        <f t="shared" si="57"/>
        <v>-6.6439784580511876E-2</v>
      </c>
      <c r="K311" s="414">
        <f t="shared" si="58"/>
        <v>-4.0362129689252776E-3</v>
      </c>
      <c r="L311" s="415">
        <v>4259323</v>
      </c>
      <c r="M311" s="416">
        <f t="shared" si="59"/>
        <v>-17191.534731441719</v>
      </c>
      <c r="N311" s="417">
        <v>4412584.1779999994</v>
      </c>
      <c r="O311" s="418">
        <f t="shared" si="60"/>
        <v>4429775.7127314415</v>
      </c>
      <c r="P311" s="419">
        <f t="shared" si="61"/>
        <v>1040.0187336652896</v>
      </c>
      <c r="Q311" s="420">
        <f t="shared" ref="Q311:Q317" si="68">P311/P299-1</f>
        <v>1.5031190158313779E-2</v>
      </c>
      <c r="R311" s="421">
        <f t="shared" ref="R311:R317" si="69">SUM(P300:P311)</f>
        <v>13486.515866044347</v>
      </c>
      <c r="S311" s="422">
        <f t="shared" ref="S311:S317" si="70">R311/R299-1</f>
        <v>8.5173452206219746E-3</v>
      </c>
      <c r="T311" s="423">
        <v>87269.934607340721</v>
      </c>
      <c r="U311" s="422">
        <f t="shared" ref="U311:U317" si="71">T311/T299-1</f>
        <v>5.3837355438852708E-3</v>
      </c>
      <c r="V311" s="424">
        <v>42370</v>
      </c>
    </row>
    <row r="312" spans="1:22" x14ac:dyDescent="0.25">
      <c r="A312" s="389">
        <v>2016</v>
      </c>
      <c r="B312" s="389">
        <v>2</v>
      </c>
      <c r="C312" s="378">
        <f t="shared" si="67"/>
        <v>30.798265729077841</v>
      </c>
      <c r="D312" s="378">
        <f t="shared" si="67"/>
        <v>80.980530904111944</v>
      </c>
      <c r="F312" s="379">
        <v>18.226741596423789</v>
      </c>
      <c r="G312" s="379">
        <v>91.248842137520171</v>
      </c>
      <c r="I312" s="380">
        <f t="shared" si="56"/>
        <v>-2.6335599384055219E-2</v>
      </c>
      <c r="J312" s="380">
        <f t="shared" si="57"/>
        <v>1.9014813328177019E-2</v>
      </c>
      <c r="K312" s="381">
        <f t="shared" si="58"/>
        <v>-7.3207860558782006E-3</v>
      </c>
      <c r="L312" s="402">
        <v>4265184</v>
      </c>
      <c r="M312" s="403">
        <f t="shared" si="59"/>
        <v>-31224.499552954807</v>
      </c>
      <c r="N312" s="404">
        <v>3653290.4610000001</v>
      </c>
      <c r="O312" s="384">
        <f t="shared" si="60"/>
        <v>3684514.960552955</v>
      </c>
      <c r="P312" s="219">
        <f t="shared" si="61"/>
        <v>863.85838466827101</v>
      </c>
      <c r="Q312" s="356">
        <f t="shared" si="68"/>
        <v>-3.3419985110247463E-2</v>
      </c>
      <c r="R312" s="385">
        <f t="shared" si="69"/>
        <v>13456.647532426598</v>
      </c>
      <c r="S312" s="388">
        <f t="shared" si="70"/>
        <v>8.7687906684252859E-3</v>
      </c>
      <c r="T312" s="386">
        <v>87075.691893473384</v>
      </c>
      <c r="U312" s="388">
        <f t="shared" si="71"/>
        <v>5.1623857284648356E-3</v>
      </c>
      <c r="V312" s="387">
        <v>42401</v>
      </c>
    </row>
    <row r="313" spans="1:22" x14ac:dyDescent="0.25">
      <c r="A313" s="389">
        <v>2016</v>
      </c>
      <c r="B313" s="389">
        <v>3</v>
      </c>
      <c r="C313" s="378">
        <f t="shared" si="67"/>
        <v>50.906388729186801</v>
      </c>
      <c r="D313" s="378">
        <f t="shared" si="67"/>
        <v>43.541291222508221</v>
      </c>
      <c r="F313" s="379">
        <v>59.853359937302272</v>
      </c>
      <c r="G313" s="379">
        <v>45.382401395078787</v>
      </c>
      <c r="I313" s="380">
        <f t="shared" si="56"/>
        <v>1.8742663733634469E-2</v>
      </c>
      <c r="J313" s="380">
        <f t="shared" si="57"/>
        <v>3.4093596748544625E-3</v>
      </c>
      <c r="K313" s="381">
        <f t="shared" si="58"/>
        <v>2.215202340848893E-2</v>
      </c>
      <c r="L313" s="402">
        <v>4271136</v>
      </c>
      <c r="M313" s="403">
        <f t="shared" si="59"/>
        <v>94614.304652839768</v>
      </c>
      <c r="N313" s="404">
        <v>3911229.8880000003</v>
      </c>
      <c r="O313" s="384">
        <f t="shared" si="60"/>
        <v>3816615.5833471604</v>
      </c>
      <c r="P313" s="219">
        <f t="shared" si="61"/>
        <v>893.58324889377445</v>
      </c>
      <c r="Q313" s="356">
        <f t="shared" si="68"/>
        <v>-3.1259428539613054E-2</v>
      </c>
      <c r="R313" s="385">
        <f t="shared" si="69"/>
        <v>13427.813288733385</v>
      </c>
      <c r="S313" s="388">
        <f t="shared" si="70"/>
        <v>5.5124411056075573E-3</v>
      </c>
      <c r="T313" s="386">
        <v>87244.868465551059</v>
      </c>
      <c r="U313" s="388">
        <f t="shared" si="71"/>
        <v>7.6503203603872638E-3</v>
      </c>
      <c r="V313" s="387">
        <v>42430</v>
      </c>
    </row>
    <row r="314" spans="1:22" x14ac:dyDescent="0.25">
      <c r="A314" s="389">
        <v>2016</v>
      </c>
      <c r="B314" s="389">
        <v>4</v>
      </c>
      <c r="C314" s="378">
        <f t="shared" si="67"/>
        <v>92.25873715316439</v>
      </c>
      <c r="D314" s="378">
        <f t="shared" si="67"/>
        <v>14.56695045838303</v>
      </c>
      <c r="F314" s="379">
        <v>107.63453461409199</v>
      </c>
      <c r="G314" s="379">
        <v>2.9664201249940199</v>
      </c>
      <c r="I314" s="380">
        <f t="shared" si="56"/>
        <v>3.2210163053306352E-2</v>
      </c>
      <c r="J314" s="380">
        <f t="shared" si="57"/>
        <v>-2.1481810765491598E-2</v>
      </c>
      <c r="K314" s="381">
        <f t="shared" si="58"/>
        <v>1.0728352287814755E-2</v>
      </c>
      <c r="L314" s="402">
        <v>4275114</v>
      </c>
      <c r="M314" s="403">
        <f t="shared" si="59"/>
        <v>45864.929062568888</v>
      </c>
      <c r="N314" s="404">
        <v>4323232.2009999994</v>
      </c>
      <c r="O314" s="384">
        <f t="shared" si="60"/>
        <v>4277367.2719374308</v>
      </c>
      <c r="P314" s="219">
        <f t="shared" si="61"/>
        <v>1000.5270670998318</v>
      </c>
      <c r="Q314" s="356">
        <f t="shared" si="68"/>
        <v>3.376997864093978E-2</v>
      </c>
      <c r="R314" s="385">
        <f t="shared" si="69"/>
        <v>13460.497327140132</v>
      </c>
      <c r="S314" s="388">
        <f t="shared" si="70"/>
        <v>5.2751880396479933E-3</v>
      </c>
      <c r="T314" s="386">
        <v>87410.594477009101</v>
      </c>
      <c r="U314" s="388">
        <f t="shared" si="71"/>
        <v>7.4152770363578036E-3</v>
      </c>
      <c r="V314" s="387">
        <v>42461</v>
      </c>
    </row>
    <row r="315" spans="1:22" x14ac:dyDescent="0.25">
      <c r="A315" s="389">
        <v>2016</v>
      </c>
      <c r="B315" s="389">
        <v>5</v>
      </c>
      <c r="C315" s="378">
        <f t="shared" si="67"/>
        <v>161.65050003731275</v>
      </c>
      <c r="D315" s="378">
        <f t="shared" si="67"/>
        <v>0</v>
      </c>
      <c r="F315" s="379">
        <v>159.98535313041322</v>
      </c>
      <c r="G315" s="379">
        <v>0</v>
      </c>
      <c r="I315" s="380">
        <f t="shared" si="56"/>
        <v>-3.4882518136205411E-3</v>
      </c>
      <c r="J315" s="380">
        <f t="shared" si="57"/>
        <v>0</v>
      </c>
      <c r="K315" s="381">
        <f t="shared" si="58"/>
        <v>-3.4882518136205411E-3</v>
      </c>
      <c r="L315" s="402">
        <v>4278434</v>
      </c>
      <c r="M315" s="403">
        <f t="shared" si="59"/>
        <v>-14924.255159955786</v>
      </c>
      <c r="N315" s="404">
        <v>4600344.6549999993</v>
      </c>
      <c r="O315" s="384">
        <f t="shared" si="60"/>
        <v>4615268.9101599548</v>
      </c>
      <c r="P315" s="219">
        <f t="shared" si="61"/>
        <v>1078.7285511848388</v>
      </c>
      <c r="Q315" s="356">
        <f t="shared" si="68"/>
        <v>-1.7888107016924559E-3</v>
      </c>
      <c r="R315" s="385">
        <f t="shared" si="69"/>
        <v>13458.56422801515</v>
      </c>
      <c r="S315" s="388">
        <f t="shared" si="70"/>
        <v>7.1253856744641908E-3</v>
      </c>
      <c r="T315" s="386">
        <v>87143.968711650028</v>
      </c>
      <c r="U315" s="388">
        <f t="shared" si="71"/>
        <v>4.7172586819517193E-3</v>
      </c>
      <c r="V315" s="387">
        <v>42491</v>
      </c>
    </row>
    <row r="316" spans="1:22" x14ac:dyDescent="0.25">
      <c r="A316" s="389">
        <v>2016</v>
      </c>
      <c r="B316" s="389">
        <v>6</v>
      </c>
      <c r="C316" s="378">
        <f t="shared" si="67"/>
        <v>239.83482026903096</v>
      </c>
      <c r="D316" s="378">
        <f t="shared" si="67"/>
        <v>0</v>
      </c>
      <c r="F316" s="379">
        <v>251.65273910676251</v>
      </c>
      <c r="G316" s="379">
        <v>0</v>
      </c>
      <c r="I316" s="380">
        <f t="shared" si="56"/>
        <v>2.4756900816454274E-2</v>
      </c>
      <c r="J316" s="380">
        <f t="shared" si="57"/>
        <v>0</v>
      </c>
      <c r="K316" s="381">
        <f t="shared" si="58"/>
        <v>2.4756900816454274E-2</v>
      </c>
      <c r="L316" s="402">
        <v>4281672</v>
      </c>
      <c r="M316" s="403">
        <f t="shared" si="59"/>
        <v>106000.92903258941</v>
      </c>
      <c r="N316" s="404">
        <v>5567417.7659999998</v>
      </c>
      <c r="O316" s="384">
        <f t="shared" si="60"/>
        <v>5461416.8369674105</v>
      </c>
      <c r="P316" s="219">
        <f t="shared" si="61"/>
        <v>1275.5336786581063</v>
      </c>
      <c r="Q316" s="356">
        <f t="shared" si="68"/>
        <v>1.9265420858027626E-2</v>
      </c>
      <c r="R316" s="385">
        <f t="shared" si="69"/>
        <v>13482.673446904622</v>
      </c>
      <c r="S316" s="388">
        <f t="shared" si="70"/>
        <v>7.2387284368398142E-3</v>
      </c>
      <c r="T316" s="386">
        <v>87167.454639177682</v>
      </c>
      <c r="U316" s="388">
        <f t="shared" si="71"/>
        <v>5.0016271337660623E-3</v>
      </c>
      <c r="V316" s="387">
        <v>42522</v>
      </c>
    </row>
    <row r="317" spans="1:22" x14ac:dyDescent="0.25">
      <c r="A317" s="389">
        <v>2016</v>
      </c>
      <c r="B317" s="389">
        <v>7</v>
      </c>
      <c r="C317" s="378">
        <f t="shared" si="67"/>
        <v>298.50611919012817</v>
      </c>
      <c r="D317" s="378">
        <f t="shared" si="67"/>
        <v>0</v>
      </c>
      <c r="F317" s="379">
        <v>340.0490468786399</v>
      </c>
      <c r="G317" s="379">
        <v>0</v>
      </c>
      <c r="I317" s="380">
        <f t="shared" si="56"/>
        <v>8.7026671491935215E-2</v>
      </c>
      <c r="J317" s="380">
        <f t="shared" si="57"/>
        <v>0</v>
      </c>
      <c r="K317" s="381">
        <f t="shared" si="58"/>
        <v>8.7026671491935215E-2</v>
      </c>
      <c r="L317" s="402">
        <v>4285720</v>
      </c>
      <c r="M317" s="403">
        <f t="shared" si="59"/>
        <v>372971.94654641661</v>
      </c>
      <c r="N317" s="404">
        <v>6531613.9109999994</v>
      </c>
      <c r="O317" s="384">
        <f t="shared" si="60"/>
        <v>6158641.9644535827</v>
      </c>
      <c r="P317" s="219">
        <f t="shared" si="61"/>
        <v>1437.0145423531128</v>
      </c>
      <c r="Q317" s="356">
        <f t="shared" si="68"/>
        <v>1.9583031811782003E-2</v>
      </c>
      <c r="R317" s="385">
        <f t="shared" si="69"/>
        <v>13510.274045010779</v>
      </c>
      <c r="S317" s="388">
        <f t="shared" si="70"/>
        <v>4.860163715963095E-3</v>
      </c>
      <c r="T317" s="386">
        <v>87279.388813960526</v>
      </c>
      <c r="U317" s="388">
        <f t="shared" si="71"/>
        <v>4.9012389546396751E-3</v>
      </c>
      <c r="V317" s="387">
        <v>42552</v>
      </c>
    </row>
    <row r="318" spans="1:22" x14ac:dyDescent="0.25">
      <c r="A318" s="389">
        <v>2016</v>
      </c>
      <c r="B318" s="389">
        <v>8</v>
      </c>
      <c r="C318" s="378">
        <f t="shared" si="67"/>
        <v>326.47320018030592</v>
      </c>
      <c r="D318" s="378">
        <f t="shared" si="67"/>
        <v>0</v>
      </c>
    </row>
    <row r="319" spans="1:22" x14ac:dyDescent="0.25">
      <c r="A319" s="389">
        <v>2016</v>
      </c>
      <c r="B319" s="389">
        <v>9</v>
      </c>
      <c r="C319" s="378">
        <f t="shared" si="67"/>
        <v>303.9711914609627</v>
      </c>
      <c r="D319" s="378">
        <f t="shared" si="67"/>
        <v>0</v>
      </c>
    </row>
    <row r="320" spans="1:22" x14ac:dyDescent="0.25">
      <c r="A320" s="389">
        <v>2016</v>
      </c>
      <c r="B320" s="389">
        <v>10</v>
      </c>
      <c r="C320" s="378">
        <f t="shared" si="67"/>
        <v>238.52377373576331</v>
      </c>
      <c r="D320" s="378">
        <f t="shared" si="67"/>
        <v>0</v>
      </c>
    </row>
    <row r="321" spans="1:4" x14ac:dyDescent="0.25">
      <c r="A321" s="389">
        <v>2016</v>
      </c>
      <c r="B321" s="389">
        <v>11</v>
      </c>
      <c r="C321" s="378">
        <f t="shared" si="67"/>
        <v>137.25192955352946</v>
      </c>
      <c r="D321" s="378">
        <f t="shared" si="67"/>
        <v>0</v>
      </c>
    </row>
    <row r="322" spans="1:4" x14ac:dyDescent="0.25">
      <c r="A322" s="389">
        <v>2016</v>
      </c>
      <c r="B322" s="389">
        <v>12</v>
      </c>
      <c r="C322" s="378">
        <f t="shared" si="67"/>
        <v>59.058459028179144</v>
      </c>
      <c r="D322" s="378">
        <f t="shared" si="67"/>
        <v>32.705244688642438</v>
      </c>
    </row>
  </sheetData>
  <mergeCells count="3">
    <mergeCell ref="C9:E9"/>
    <mergeCell ref="F9:G9"/>
    <mergeCell ref="I9:L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67"/>
  <sheetViews>
    <sheetView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I1" sqref="I1"/>
    </sheetView>
  </sheetViews>
  <sheetFormatPr defaultRowHeight="15" x14ac:dyDescent="0.25"/>
  <cols>
    <col min="1" max="1" width="29.42578125" style="146" customWidth="1"/>
    <col min="2" max="3" width="9.28515625" style="7" customWidth="1"/>
    <col min="4" max="4" width="6.140625" style="7" customWidth="1"/>
    <col min="5" max="5" width="8.7109375" style="7" customWidth="1"/>
    <col min="6" max="6" width="4.7109375" style="7" customWidth="1"/>
    <col min="7" max="7" width="10.140625" style="7" customWidth="1"/>
    <col min="8" max="8" width="2.5703125" style="323" customWidth="1"/>
    <col min="9" max="9" width="9.5703125" style="7" customWidth="1"/>
    <col min="10" max="10" width="4.28515625" style="7" customWidth="1"/>
    <col min="11" max="11" width="10" style="7" customWidth="1"/>
    <col min="12" max="12" width="1.85546875" style="7" customWidth="1"/>
    <col min="13" max="13" width="10" style="7" customWidth="1"/>
    <col min="14" max="14" width="9.5703125" style="7" customWidth="1"/>
    <col min="15" max="15" width="11" style="7" customWidth="1"/>
    <col min="16" max="16" width="10.140625" style="7" customWidth="1"/>
    <col min="17" max="17" width="12.28515625" style="7" customWidth="1"/>
    <col min="18" max="18" width="12.85546875" style="7" customWidth="1"/>
    <col min="19" max="19" width="11.7109375" style="7" customWidth="1"/>
    <col min="20" max="20" width="5.5703125" customWidth="1"/>
    <col min="21" max="21" width="24.140625" style="7" customWidth="1"/>
    <col min="22" max="22" width="13" style="7" customWidth="1"/>
    <col min="23" max="24" width="9.140625" style="7"/>
    <col min="25" max="25" width="9.7109375" style="7" customWidth="1"/>
    <col min="26" max="26" width="13.140625" style="7" bestFit="1" customWidth="1"/>
    <col min="27" max="27" width="9.140625" style="7"/>
    <col min="28" max="28" width="2.42578125" style="7" customWidth="1"/>
    <col min="29" max="29" width="10" style="7" customWidth="1"/>
    <col min="30" max="30" width="9.5703125" style="7" bestFit="1" customWidth="1"/>
    <col min="31" max="31" width="1.85546875" style="7" customWidth="1"/>
    <col min="32" max="32" width="9.5703125" style="7" bestFit="1" customWidth="1"/>
    <col min="33" max="33" width="10.140625" style="7" customWidth="1"/>
    <col min="34" max="35" width="9.140625" style="7"/>
    <col min="36" max="36" width="13" style="7" customWidth="1"/>
    <col min="37" max="37" width="9.140625" style="7"/>
    <col min="38" max="38" width="2.5703125" style="7" customWidth="1"/>
    <col min="39" max="39" width="30" style="7" customWidth="1"/>
    <col min="40" max="40" width="10.85546875" style="7" customWidth="1"/>
    <col min="41" max="41" width="10.5703125" style="7" bestFit="1" customWidth="1"/>
    <col min="42" max="42" width="7.85546875" style="7" customWidth="1"/>
    <col min="43" max="45" width="9.140625" style="7"/>
    <col min="46" max="46" width="3.85546875" style="7" customWidth="1"/>
    <col min="47" max="50" width="9.140625" style="7"/>
    <col min="51" max="51" width="10.5703125" style="7" customWidth="1"/>
    <col min="52" max="52" width="9.140625" style="7"/>
    <col min="53" max="53" width="10.5703125" style="7" customWidth="1"/>
    <col min="54" max="54" width="12.140625" style="7" customWidth="1"/>
    <col min="55" max="55" width="9.140625" style="7"/>
    <col min="56" max="56" width="2.85546875" style="7" customWidth="1"/>
    <col min="57" max="57" width="12.85546875" style="7" customWidth="1"/>
    <col min="58" max="58" width="2.85546875" style="7" customWidth="1"/>
    <col min="59" max="60" width="12.7109375" style="7" customWidth="1"/>
    <col min="61" max="61" width="9.85546875" style="430" customWidth="1"/>
    <col min="62" max="62" width="9.140625" style="7"/>
    <col min="63" max="63" width="13" style="7" customWidth="1"/>
    <col min="64" max="64" width="12.28515625" style="7" customWidth="1"/>
    <col min="65" max="66" width="12.42578125" style="7" customWidth="1"/>
    <col min="67" max="67" width="12" style="7" customWidth="1"/>
    <col min="68" max="68" width="10.5703125" style="7" customWidth="1"/>
    <col min="69" max="70" width="9.140625" style="7" customWidth="1"/>
    <col min="71" max="72" width="9.140625" style="323"/>
    <col min="73" max="16384" width="9.140625" style="7"/>
  </cols>
  <sheetData>
    <row r="1" spans="1:72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48"/>
      <c r="H1" s="149"/>
      <c r="I1" s="455" t="s">
        <v>117</v>
      </c>
      <c r="J1" s="1"/>
      <c r="K1" s="150"/>
      <c r="L1" s="150"/>
      <c r="M1" s="150"/>
      <c r="N1" s="150"/>
      <c r="T1"/>
      <c r="U1" s="6" t="s">
        <v>0</v>
      </c>
      <c r="V1" s="6" t="s">
        <v>1</v>
      </c>
      <c r="W1" s="6" t="s">
        <v>2</v>
      </c>
      <c r="X1" s="6" t="s">
        <v>3</v>
      </c>
      <c r="Y1" s="6" t="s">
        <v>4</v>
      </c>
      <c r="AL1" s="150"/>
      <c r="AM1" s="6" t="s">
        <v>0</v>
      </c>
      <c r="AN1" s="6" t="s">
        <v>1</v>
      </c>
      <c r="AO1" s="6" t="s">
        <v>2</v>
      </c>
      <c r="AP1" s="6" t="s">
        <v>3</v>
      </c>
      <c r="AQ1" s="6" t="s">
        <v>4</v>
      </c>
      <c r="BI1" s="430"/>
      <c r="BS1" s="151"/>
      <c r="BT1" s="151"/>
    </row>
    <row r="2" spans="1:72" s="5" customFormat="1" x14ac:dyDescent="0.25">
      <c r="A2" s="19" t="s">
        <v>6</v>
      </c>
      <c r="B2" s="152">
        <v>304474.45368709636</v>
      </c>
      <c r="C2" s="153">
        <v>31081.230518755656</v>
      </c>
      <c r="D2" s="21">
        <v>9.7960874973519569</v>
      </c>
      <c r="E2" s="154">
        <v>2.4952212592853355E-14</v>
      </c>
      <c r="F2" s="12"/>
      <c r="G2" s="148"/>
      <c r="H2" s="155"/>
      <c r="I2" s="456" t="s">
        <v>116</v>
      </c>
      <c r="J2" s="12"/>
      <c r="K2" s="12"/>
      <c r="L2" s="12"/>
      <c r="M2" s="12"/>
      <c r="N2" s="12"/>
      <c r="T2"/>
      <c r="U2" s="15" t="s">
        <v>6</v>
      </c>
      <c r="V2" s="156">
        <v>15489.142848918169</v>
      </c>
      <c r="W2" s="17">
        <v>1540.6440460229639</v>
      </c>
      <c r="X2" s="17">
        <v>10.053680400026222</v>
      </c>
      <c r="Y2" s="18">
        <v>2.3478388600727148E-14</v>
      </c>
      <c r="AL2" s="12"/>
      <c r="AM2" s="15" t="s">
        <v>6</v>
      </c>
      <c r="AN2" s="17">
        <v>786.69930402980492</v>
      </c>
      <c r="AO2" s="17">
        <v>102.06959127869222</v>
      </c>
      <c r="AP2" s="17">
        <v>7.707479712363992</v>
      </c>
      <c r="AQ2" s="18">
        <v>5.4110871641367212E-11</v>
      </c>
      <c r="BI2" s="430"/>
      <c r="BS2" s="151"/>
      <c r="BT2" s="151"/>
    </row>
    <row r="3" spans="1:72" s="5" customFormat="1" x14ac:dyDescent="0.25">
      <c r="A3" s="19" t="s">
        <v>61</v>
      </c>
      <c r="B3" s="152">
        <v>4605.9530266483935</v>
      </c>
      <c r="C3" s="21">
        <v>1029.0888551175433</v>
      </c>
      <c r="D3" s="21">
        <v>4.4757583407336563</v>
      </c>
      <c r="E3" s="154">
        <v>1.9677347492909523E-5</v>
      </c>
      <c r="F3" s="12"/>
      <c r="G3" s="148"/>
      <c r="H3" s="149"/>
      <c r="J3" s="12"/>
      <c r="K3" s="12"/>
      <c r="L3" s="12"/>
      <c r="M3" s="12"/>
      <c r="N3" s="12"/>
      <c r="T3"/>
      <c r="U3" s="15" t="s">
        <v>61</v>
      </c>
      <c r="V3" s="157">
        <v>275.10545433044308</v>
      </c>
      <c r="W3" s="17">
        <v>87.507071283141158</v>
      </c>
      <c r="X3" s="17">
        <v>3.1438082693946137</v>
      </c>
      <c r="Y3" s="18">
        <v>2.2707263151292966E-3</v>
      </c>
      <c r="AL3" s="12"/>
      <c r="AM3" s="15" t="s">
        <v>61</v>
      </c>
      <c r="AN3" s="17">
        <v>32.080593631755413</v>
      </c>
      <c r="AO3" s="17">
        <v>4.0703301429884169</v>
      </c>
      <c r="AP3" s="17">
        <v>7.8815704143846164</v>
      </c>
      <c r="AQ3" s="18">
        <v>2.7728622713602776E-11</v>
      </c>
      <c r="BI3" s="430"/>
      <c r="BS3" s="151"/>
      <c r="BT3" s="151"/>
    </row>
    <row r="4" spans="1:72" s="5" customFormat="1" x14ac:dyDescent="0.25">
      <c r="A4" s="24" t="s">
        <v>62</v>
      </c>
      <c r="B4" s="158">
        <v>80.774191403901227</v>
      </c>
      <c r="C4" s="21">
        <v>15.714535747818839</v>
      </c>
      <c r="D4" s="21">
        <v>5.1400940314200882</v>
      </c>
      <c r="E4" s="154">
        <v>1.4697930545202122E-6</v>
      </c>
      <c r="F4" s="12"/>
      <c r="G4" s="148"/>
      <c r="H4" s="159"/>
      <c r="J4" s="12"/>
      <c r="K4" s="12"/>
      <c r="L4" s="12"/>
      <c r="M4" s="12"/>
      <c r="N4" s="12"/>
      <c r="T4"/>
      <c r="U4" s="23" t="s">
        <v>62</v>
      </c>
      <c r="V4" s="160">
        <v>9.0747691149201621</v>
      </c>
      <c r="W4" s="17">
        <v>1.2918424536496906</v>
      </c>
      <c r="X4" s="17">
        <v>7.0246716921883809</v>
      </c>
      <c r="Y4" s="18">
        <v>1.2929577879153555E-9</v>
      </c>
      <c r="AL4" s="12"/>
      <c r="AM4" s="15" t="s">
        <v>63</v>
      </c>
      <c r="AN4" s="17">
        <v>-43.986193013512782</v>
      </c>
      <c r="AO4" s="17">
        <v>7.2996992846733244</v>
      </c>
      <c r="AP4" s="17">
        <v>-6.0257541164562163</v>
      </c>
      <c r="AQ4" s="18">
        <v>4.2922442228046006E-8</v>
      </c>
      <c r="BI4" s="430"/>
      <c r="BS4" s="151"/>
      <c r="BT4" s="151"/>
    </row>
    <row r="5" spans="1:72" s="5" customFormat="1" x14ac:dyDescent="0.25">
      <c r="A5" s="24" t="s">
        <v>64</v>
      </c>
      <c r="B5" s="158">
        <v>141.29657092578393</v>
      </c>
      <c r="C5" s="21">
        <v>15.406289578195359</v>
      </c>
      <c r="D5" s="21">
        <v>9.171356296311739</v>
      </c>
      <c r="E5" s="154">
        <v>2.2245147311962406E-13</v>
      </c>
      <c r="F5" s="12"/>
      <c r="G5" s="148"/>
      <c r="H5" s="159"/>
      <c r="I5" s="7"/>
      <c r="J5" s="12"/>
      <c r="K5" s="12"/>
      <c r="L5" s="12"/>
      <c r="M5" s="12"/>
      <c r="N5" s="12"/>
      <c r="T5"/>
      <c r="U5" s="23" t="s">
        <v>65</v>
      </c>
      <c r="V5" s="160">
        <v>8.8681837694885104</v>
      </c>
      <c r="W5" s="17">
        <v>1.2798329736721279</v>
      </c>
      <c r="X5" s="17">
        <v>6.9291727529442388</v>
      </c>
      <c r="Y5" s="18">
        <v>1.868988333693569E-9</v>
      </c>
      <c r="AL5" s="12"/>
      <c r="AM5" s="23" t="s">
        <v>62</v>
      </c>
      <c r="AN5" s="161">
        <v>0.74389578465013706</v>
      </c>
      <c r="AO5" s="17">
        <v>6.1102328681409947E-2</v>
      </c>
      <c r="AP5" s="17">
        <v>12.174589753016456</v>
      </c>
      <c r="AQ5" s="18">
        <v>1.3590540422881625E-17</v>
      </c>
      <c r="BI5" s="430"/>
      <c r="BS5" s="151"/>
      <c r="BT5" s="151"/>
    </row>
    <row r="6" spans="1:72" s="5" customFormat="1" x14ac:dyDescent="0.25">
      <c r="A6" s="19" t="s">
        <v>66</v>
      </c>
      <c r="B6" s="152">
        <v>53431.633970248935</v>
      </c>
      <c r="C6" s="21">
        <v>11382.274769579217</v>
      </c>
      <c r="D6" s="21">
        <v>4.6942843194273207</v>
      </c>
      <c r="E6" s="154">
        <v>8.4892599596343611E-6</v>
      </c>
      <c r="F6" s="12"/>
      <c r="G6" s="148"/>
      <c r="J6" s="12"/>
      <c r="K6" s="12"/>
      <c r="L6" s="12"/>
      <c r="M6" s="12"/>
      <c r="N6" s="12"/>
      <c r="T6"/>
      <c r="U6" s="15" t="s">
        <v>67</v>
      </c>
      <c r="V6" s="157">
        <v>-295.20623810929777</v>
      </c>
      <c r="W6" s="17">
        <v>168.92604977025488</v>
      </c>
      <c r="X6" s="17">
        <v>-1.7475471575330637</v>
      </c>
      <c r="Y6" s="18">
        <v>8.3996441985167952E-2</v>
      </c>
      <c r="AL6" s="12"/>
      <c r="AM6" s="23" t="s">
        <v>68</v>
      </c>
      <c r="AN6" s="161">
        <v>0.25779943226301422</v>
      </c>
      <c r="AO6" s="17">
        <v>9.2122200561537693E-2</v>
      </c>
      <c r="AP6" s="17">
        <v>2.7984506524114567</v>
      </c>
      <c r="AQ6" s="18">
        <v>6.014093498600998E-3</v>
      </c>
      <c r="BI6" s="430"/>
      <c r="BS6" s="151"/>
      <c r="BT6" s="151"/>
    </row>
    <row r="7" spans="1:72" s="5" customFormat="1" x14ac:dyDescent="0.25">
      <c r="A7" s="19" t="s">
        <v>69</v>
      </c>
      <c r="B7" s="152">
        <v>-39397.549778156601</v>
      </c>
      <c r="C7" s="162">
        <v>11644.472701772569</v>
      </c>
      <c r="D7" s="21">
        <v>-3.3833691560940622</v>
      </c>
      <c r="E7" s="154">
        <v>9.7806144153534595E-4</v>
      </c>
      <c r="F7" s="12"/>
      <c r="G7" s="148"/>
      <c r="J7" s="12"/>
      <c r="K7" s="12"/>
      <c r="L7" s="12"/>
      <c r="M7" s="12"/>
      <c r="N7" s="12"/>
      <c r="T7"/>
      <c r="U7" s="163" t="s">
        <v>18</v>
      </c>
      <c r="V7" s="157">
        <v>0.66658843709760063</v>
      </c>
      <c r="W7" s="17">
        <v>7.5835154882259836E-2</v>
      </c>
      <c r="X7" s="17">
        <v>8.7899660537719306</v>
      </c>
      <c r="Y7" s="18">
        <v>1.815867914183708E-12</v>
      </c>
      <c r="AL7" s="12"/>
      <c r="AM7" s="23" t="s">
        <v>64</v>
      </c>
      <c r="AN7" s="161">
        <v>0.51700501729502146</v>
      </c>
      <c r="AO7" s="17">
        <v>5.3566073854804365E-2</v>
      </c>
      <c r="AP7" s="17">
        <v>9.6517250582226701</v>
      </c>
      <c r="AQ7" s="18">
        <v>4.3607079236837929E-14</v>
      </c>
      <c r="BI7" s="430"/>
      <c r="BS7" s="151"/>
      <c r="BT7" s="151"/>
    </row>
    <row r="8" spans="1:72" s="5" customFormat="1" x14ac:dyDescent="0.25">
      <c r="A8" s="19" t="s">
        <v>70</v>
      </c>
      <c r="B8" s="152">
        <v>16039.461064019126</v>
      </c>
      <c r="C8" s="162">
        <v>3707.3240092977921</v>
      </c>
      <c r="D8" s="21">
        <v>4.3264254820439003</v>
      </c>
      <c r="E8" s="154">
        <v>3.463447916538972E-5</v>
      </c>
      <c r="F8" s="12"/>
      <c r="G8" s="148"/>
      <c r="I8" s="12"/>
      <c r="J8" s="12"/>
      <c r="K8" s="12"/>
      <c r="L8" s="12"/>
      <c r="M8" s="12"/>
      <c r="N8" s="12"/>
      <c r="T8"/>
      <c r="U8" s="15" t="s">
        <v>21</v>
      </c>
      <c r="V8" s="157">
        <v>0.18215517974064935</v>
      </c>
      <c r="W8" s="17">
        <v>9.9855342376764189E-2</v>
      </c>
      <c r="X8" s="17">
        <v>1.8241906282125562</v>
      </c>
      <c r="Y8" s="18">
        <v>7.1482243559295514E-2</v>
      </c>
      <c r="AL8" s="12"/>
      <c r="AM8" s="15" t="s">
        <v>69</v>
      </c>
      <c r="AN8" s="164">
        <v>-178.17942466756148</v>
      </c>
      <c r="AO8" s="17">
        <v>34.967311459841753</v>
      </c>
      <c r="AP8" s="17">
        <v>-5.0955997824480113</v>
      </c>
      <c r="AQ8" s="18">
        <v>1.7944420482068331E-6</v>
      </c>
      <c r="BI8" s="430"/>
      <c r="BS8" s="151"/>
      <c r="BT8" s="151"/>
    </row>
    <row r="9" spans="1:72" s="5" customFormat="1" x14ac:dyDescent="0.25">
      <c r="A9" s="19" t="s">
        <v>63</v>
      </c>
      <c r="B9" s="152">
        <v>-6422.1799460200864</v>
      </c>
      <c r="C9" s="162">
        <v>3346.4346216262206</v>
      </c>
      <c r="D9" s="21">
        <v>-1.9191111353310073</v>
      </c>
      <c r="E9" s="154">
        <v>5.736499656598356E-2</v>
      </c>
      <c r="F9" s="28"/>
      <c r="G9" s="148"/>
      <c r="H9" s="28"/>
      <c r="J9" s="28"/>
      <c r="K9" s="28"/>
      <c r="L9" s="28"/>
      <c r="M9" s="28"/>
      <c r="N9" s="28"/>
      <c r="T9"/>
      <c r="U9" s="15"/>
      <c r="V9" s="17"/>
      <c r="W9" s="17"/>
      <c r="X9" s="17"/>
      <c r="Y9" s="18"/>
      <c r="AL9" s="28"/>
      <c r="AM9" s="15" t="s">
        <v>66</v>
      </c>
      <c r="AN9" s="164">
        <v>117.5174428611101</v>
      </c>
      <c r="AO9" s="17">
        <v>34.871485569408335</v>
      </c>
      <c r="AP9" s="17">
        <v>3.3700153848393679</v>
      </c>
      <c r="AQ9" s="18">
        <v>1.0291513713124641E-3</v>
      </c>
      <c r="BI9" s="430"/>
      <c r="BS9" s="151"/>
      <c r="BT9" s="151"/>
    </row>
    <row r="10" spans="1:72" s="5" customFormat="1" x14ac:dyDescent="0.25">
      <c r="A10" s="19" t="s">
        <v>71</v>
      </c>
      <c r="B10" s="152">
        <v>-4146.4689876244984</v>
      </c>
      <c r="C10" s="21">
        <v>1747.1519643994473</v>
      </c>
      <c r="D10" s="21">
        <v>-2.3732732310150104</v>
      </c>
      <c r="E10" s="154">
        <v>1.9224707387985929E-2</v>
      </c>
      <c r="F10" s="28"/>
      <c r="G10" s="148"/>
      <c r="H10" s="28"/>
      <c r="J10" s="28"/>
      <c r="K10" s="28"/>
      <c r="L10" s="28"/>
      <c r="M10" s="28"/>
      <c r="N10" s="28"/>
      <c r="T10"/>
      <c r="U10" s="15"/>
      <c r="V10" s="17"/>
      <c r="W10" s="17"/>
      <c r="X10" s="17"/>
      <c r="Y10" s="18"/>
      <c r="AL10" s="28"/>
      <c r="AM10" s="15" t="s">
        <v>72</v>
      </c>
      <c r="AN10" s="164">
        <v>-68.54598714405671</v>
      </c>
      <c r="AO10" s="17">
        <v>34.593257263017598</v>
      </c>
      <c r="AP10" s="17">
        <v>-1.9814840395887423</v>
      </c>
      <c r="AQ10" s="18">
        <v>4.9900499065568829E-2</v>
      </c>
      <c r="BI10" s="430"/>
      <c r="BS10" s="151"/>
      <c r="BT10" s="151"/>
    </row>
    <row r="11" spans="1:72" s="5" customFormat="1" x14ac:dyDescent="0.25">
      <c r="A11"/>
      <c r="B11" s="28"/>
      <c r="C11" s="165"/>
      <c r="D11" s="165"/>
      <c r="E11" s="166"/>
      <c r="F11" s="28"/>
      <c r="G11" s="28"/>
      <c r="H11" s="28"/>
      <c r="J11" s="28"/>
      <c r="K11" s="28"/>
      <c r="L11" s="28"/>
      <c r="M11" s="28"/>
      <c r="N11" s="28"/>
      <c r="T11"/>
      <c r="U11" s="15"/>
      <c r="V11" s="17"/>
      <c r="W11" s="17"/>
      <c r="X11" s="17"/>
      <c r="Y11" s="18"/>
      <c r="AL11" s="28"/>
      <c r="AM11" s="15" t="s">
        <v>16</v>
      </c>
      <c r="AN11" s="164">
        <v>0.20489170094956155</v>
      </c>
      <c r="AO11" s="17">
        <v>9.411875462813804E-2</v>
      </c>
      <c r="AP11" s="17">
        <v>2.1769487044222586</v>
      </c>
      <c r="AQ11" s="18">
        <v>3.1503389793910028E-2</v>
      </c>
      <c r="BI11" s="430"/>
      <c r="BS11" s="151"/>
      <c r="BT11" s="151"/>
    </row>
    <row r="12" spans="1:72" s="5" customFormat="1" ht="15.75" thickBot="1" x14ac:dyDescent="0.3">
      <c r="A12"/>
      <c r="B12" s="11"/>
      <c r="C12" s="165"/>
      <c r="D12" s="165"/>
      <c r="E12" s="166"/>
      <c r="F12" s="28"/>
      <c r="G12" s="28"/>
      <c r="H12" s="28"/>
      <c r="J12" s="28"/>
      <c r="K12" s="28"/>
      <c r="L12" s="28"/>
      <c r="M12" s="28"/>
      <c r="N12" s="28"/>
      <c r="T12"/>
      <c r="AL12" s="28"/>
      <c r="BI12" s="430"/>
      <c r="BS12" s="151"/>
      <c r="BT12" s="151"/>
    </row>
    <row r="13" spans="1:72" s="5" customFormat="1" ht="21" thickBot="1" x14ac:dyDescent="0.35">
      <c r="B13" s="28"/>
      <c r="C13" s="461" t="s">
        <v>73</v>
      </c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3"/>
      <c r="T13"/>
      <c r="U13" s="464" t="s">
        <v>74</v>
      </c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6"/>
      <c r="AM13" s="464" t="s">
        <v>75</v>
      </c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6"/>
      <c r="BG13" s="9" t="s">
        <v>76</v>
      </c>
      <c r="BH13" s="9"/>
      <c r="BI13" s="429"/>
      <c r="BS13" s="151"/>
      <c r="BT13" s="151"/>
    </row>
    <row r="14" spans="1:72" s="5" customFormat="1" ht="15.75" thickBot="1" x14ac:dyDescent="0.3">
      <c r="A14" s="31"/>
      <c r="B14" s="32"/>
      <c r="C14" s="32"/>
      <c r="D14" s="32"/>
      <c r="E14" s="32"/>
      <c r="F14" s="32"/>
      <c r="G14" s="32"/>
      <c r="H14" s="32"/>
      <c r="I14" s="35"/>
      <c r="J14" s="32"/>
      <c r="K14" s="32"/>
      <c r="L14" s="32"/>
      <c r="M14" s="32"/>
      <c r="N14" s="32"/>
      <c r="O14" s="35"/>
      <c r="P14" s="35"/>
      <c r="Q14" s="35"/>
      <c r="R14" s="35"/>
      <c r="S14" s="36"/>
      <c r="T14"/>
      <c r="U14" s="37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1"/>
      <c r="AL14" s="28"/>
      <c r="AM14" s="37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1"/>
      <c r="BI14" s="430"/>
      <c r="BS14" s="151"/>
      <c r="BT14" s="151"/>
    </row>
    <row r="15" spans="1:72" s="5" customFormat="1" ht="18" x14ac:dyDescent="0.25">
      <c r="A15" s="37"/>
      <c r="B15" s="38"/>
      <c r="C15" s="467" t="s">
        <v>28</v>
      </c>
      <c r="D15" s="468"/>
      <c r="E15" s="469"/>
      <c r="F15" s="167"/>
      <c r="G15" s="467" t="s">
        <v>29</v>
      </c>
      <c r="H15" s="468"/>
      <c r="I15" s="469"/>
      <c r="J15" s="167"/>
      <c r="K15" s="467" t="s">
        <v>30</v>
      </c>
      <c r="L15" s="468"/>
      <c r="M15" s="468"/>
      <c r="N15" s="469"/>
      <c r="O15" s="40"/>
      <c r="P15" s="40"/>
      <c r="Q15" s="40"/>
      <c r="R15" s="40"/>
      <c r="S15" s="41"/>
      <c r="T15"/>
      <c r="U15" s="470" t="s">
        <v>28</v>
      </c>
      <c r="V15" s="468"/>
      <c r="W15" s="469"/>
      <c r="X15" s="39"/>
      <c r="Y15" s="467" t="s">
        <v>29</v>
      </c>
      <c r="Z15" s="468"/>
      <c r="AA15" s="469"/>
      <c r="AB15" s="39"/>
      <c r="AC15" s="467" t="s">
        <v>30</v>
      </c>
      <c r="AD15" s="468"/>
      <c r="AE15" s="468"/>
      <c r="AF15" s="469"/>
      <c r="AG15" s="40"/>
      <c r="AH15" s="40"/>
      <c r="AI15" s="40"/>
      <c r="AJ15" s="40"/>
      <c r="AK15" s="41"/>
      <c r="AM15" s="471" t="s">
        <v>28</v>
      </c>
      <c r="AN15" s="459"/>
      <c r="AO15" s="459"/>
      <c r="AP15" s="459"/>
      <c r="AQ15" s="459" t="s">
        <v>29</v>
      </c>
      <c r="AR15" s="459"/>
      <c r="AS15" s="459"/>
      <c r="AT15" s="459"/>
      <c r="AU15" s="459" t="s">
        <v>30</v>
      </c>
      <c r="AV15" s="459"/>
      <c r="AW15" s="459"/>
      <c r="AX15" s="38"/>
      <c r="AY15" s="40"/>
      <c r="AZ15" s="40"/>
      <c r="BA15" s="40"/>
      <c r="BB15" s="40"/>
      <c r="BC15" s="41"/>
      <c r="BI15" s="430"/>
      <c r="BO15" s="460" t="s">
        <v>77</v>
      </c>
      <c r="BP15" s="460"/>
      <c r="BS15" s="151"/>
      <c r="BT15" s="151"/>
    </row>
    <row r="16" spans="1:72" s="59" customFormat="1" ht="50.25" customHeight="1" thickBot="1" x14ac:dyDescent="0.3">
      <c r="A16" s="168" t="s">
        <v>31</v>
      </c>
      <c r="B16" s="43" t="s">
        <v>32</v>
      </c>
      <c r="C16" s="44" t="s">
        <v>33</v>
      </c>
      <c r="D16" s="56"/>
      <c r="E16" s="45" t="s">
        <v>34</v>
      </c>
      <c r="F16" s="43"/>
      <c r="G16" s="44" t="s">
        <v>78</v>
      </c>
      <c r="H16" s="56"/>
      <c r="I16" s="45" t="s">
        <v>34</v>
      </c>
      <c r="J16" s="46"/>
      <c r="K16" s="44" t="s">
        <v>33</v>
      </c>
      <c r="L16" s="56"/>
      <c r="M16" s="47" t="s">
        <v>34</v>
      </c>
      <c r="N16" s="169" t="s">
        <v>79</v>
      </c>
      <c r="O16" s="48" t="s">
        <v>36</v>
      </c>
      <c r="P16" s="48" t="s">
        <v>37</v>
      </c>
      <c r="Q16" s="49" t="s">
        <v>80</v>
      </c>
      <c r="R16" s="170" t="s">
        <v>81</v>
      </c>
      <c r="S16" s="50" t="s">
        <v>82</v>
      </c>
      <c r="T16"/>
      <c r="U16" s="171" t="s">
        <v>33</v>
      </c>
      <c r="V16" s="45" t="s">
        <v>34</v>
      </c>
      <c r="W16" s="45"/>
      <c r="X16" s="43"/>
      <c r="Y16" s="44" t="s">
        <v>78</v>
      </c>
      <c r="Z16" s="45" t="s">
        <v>34</v>
      </c>
      <c r="AA16" s="45"/>
      <c r="AB16" s="46"/>
      <c r="AC16" s="54" t="s">
        <v>33</v>
      </c>
      <c r="AD16" s="47" t="s">
        <v>34</v>
      </c>
      <c r="AE16" s="47"/>
      <c r="AF16" s="169" t="s">
        <v>79</v>
      </c>
      <c r="AG16" s="48" t="s">
        <v>36</v>
      </c>
      <c r="AH16" s="48" t="s">
        <v>37</v>
      </c>
      <c r="AI16" s="49" t="s">
        <v>80</v>
      </c>
      <c r="AJ16" s="170" t="s">
        <v>83</v>
      </c>
      <c r="AK16" s="50" t="s">
        <v>82</v>
      </c>
      <c r="AL16" s="51"/>
      <c r="AM16" s="172" t="s">
        <v>33</v>
      </c>
      <c r="AN16" s="48" t="s">
        <v>84</v>
      </c>
      <c r="AO16" s="49" t="s">
        <v>34</v>
      </c>
      <c r="AP16" s="43"/>
      <c r="AQ16" s="48" t="s">
        <v>78</v>
      </c>
      <c r="AR16" s="48" t="s">
        <v>85</v>
      </c>
      <c r="AS16" s="49" t="s">
        <v>34</v>
      </c>
      <c r="AT16" s="46"/>
      <c r="AU16" s="48" t="s">
        <v>33</v>
      </c>
      <c r="AV16" s="48" t="s">
        <v>84</v>
      </c>
      <c r="AW16" s="49" t="s">
        <v>34</v>
      </c>
      <c r="AX16" s="173" t="s">
        <v>79</v>
      </c>
      <c r="AY16" s="57" t="s">
        <v>36</v>
      </c>
      <c r="AZ16" s="57" t="s">
        <v>37</v>
      </c>
      <c r="BA16" s="58" t="s">
        <v>80</v>
      </c>
      <c r="BB16" s="170" t="s">
        <v>86</v>
      </c>
      <c r="BC16" s="50" t="s">
        <v>82</v>
      </c>
      <c r="BE16" s="60" t="s">
        <v>87</v>
      </c>
      <c r="BG16" s="60" t="s">
        <v>88</v>
      </c>
      <c r="BH16" s="174" t="s">
        <v>89</v>
      </c>
      <c r="BI16" s="431" t="s">
        <v>90</v>
      </c>
      <c r="BJ16" s="59" t="s">
        <v>55</v>
      </c>
      <c r="BK16" s="60" t="s">
        <v>56</v>
      </c>
      <c r="BL16" s="59" t="s">
        <v>57</v>
      </c>
      <c r="BM16" s="175" t="s">
        <v>58</v>
      </c>
      <c r="BN16" s="175" t="s">
        <v>59</v>
      </c>
      <c r="BO16" s="175" t="s">
        <v>58</v>
      </c>
      <c r="BP16" s="175" t="s">
        <v>59</v>
      </c>
      <c r="BS16" s="176"/>
      <c r="BT16" s="176"/>
    </row>
    <row r="17" spans="1:72" s="63" customFormat="1" x14ac:dyDescent="0.25">
      <c r="A17" s="177">
        <v>1998</v>
      </c>
      <c r="B17" s="65">
        <v>1</v>
      </c>
      <c r="C17" s="178">
        <v>26.872581391315055</v>
      </c>
      <c r="D17" s="178"/>
      <c r="E17" s="178">
        <v>42.449672857488302</v>
      </c>
      <c r="F17" s="179"/>
      <c r="G17" s="178">
        <v>27.541666666666664</v>
      </c>
      <c r="H17" s="178"/>
      <c r="I17" s="127">
        <v>45.208333333333336</v>
      </c>
      <c r="J17" s="69"/>
      <c r="K17" s="70">
        <f t="shared" ref="K17:K80" si="0">+$B$4*(G17-C17)</f>
        <v>54.044822096782823</v>
      </c>
      <c r="L17" s="70"/>
      <c r="M17" s="70">
        <f>+$B$5*(I17-E17)</f>
        <v>389.78926558539462</v>
      </c>
      <c r="N17" s="180">
        <f t="shared" ref="N17:N80" si="1">SUM(K17:M17)</f>
        <v>443.83408768217743</v>
      </c>
      <c r="O17" s="181"/>
      <c r="P17" s="181">
        <f>+O17*N17</f>
        <v>0</v>
      </c>
      <c r="Q17" s="182"/>
      <c r="R17" s="183"/>
      <c r="S17" s="74" t="e">
        <f>+R17/O17*1000</f>
        <v>#DIV/0!</v>
      </c>
      <c r="T17"/>
      <c r="U17" s="184">
        <f>C17</f>
        <v>26.872581391315055</v>
      </c>
      <c r="V17" s="52"/>
      <c r="W17" s="52"/>
      <c r="X17" s="52"/>
      <c r="Y17" s="185">
        <f>G17</f>
        <v>27.541666666666664</v>
      </c>
      <c r="Z17" s="186"/>
      <c r="AA17" s="186"/>
      <c r="AB17" s="186"/>
      <c r="AC17" s="187">
        <f>+$V$4*(Y17-U17)</f>
        <v>6.0717943920086341</v>
      </c>
      <c r="AD17" s="52"/>
      <c r="AE17" s="52"/>
      <c r="AF17" s="180">
        <f t="shared" ref="AF17:AF40" si="2">SUM(AC17:AE17)</f>
        <v>6.0717943920086341</v>
      </c>
      <c r="AG17" s="52"/>
      <c r="AH17" s="52"/>
      <c r="AI17" s="52"/>
      <c r="AJ17" s="188"/>
      <c r="AK17" s="189"/>
      <c r="AL17" s="190"/>
      <c r="AM17" s="191">
        <f t="shared" ref="AM17:AM40" si="3">+C17</f>
        <v>26.872581391315055</v>
      </c>
      <c r="AN17" s="52"/>
      <c r="AO17" s="52"/>
      <c r="AP17" s="52"/>
      <c r="AQ17" s="186"/>
      <c r="AR17" s="186"/>
      <c r="AS17" s="186"/>
      <c r="AT17" s="186"/>
      <c r="AU17" s="192">
        <f t="shared" ref="AU17:AU40" si="4">+$AN$5*(AQ17-AM17)</f>
        <v>-19.990400019666986</v>
      </c>
      <c r="AV17" s="192">
        <f t="shared" ref="AV17:AV40" si="5">+$AN$6*(AR17-AN17)</f>
        <v>0</v>
      </c>
      <c r="AW17" s="192">
        <f t="shared" ref="AW17:AW40" si="6">+$AN$7*(AS17-AO17)</f>
        <v>0</v>
      </c>
      <c r="AX17" s="180">
        <f t="shared" ref="AX17:AX40" si="7">SUM(AU17:AW17)</f>
        <v>-19.990400019666986</v>
      </c>
      <c r="AY17" s="52"/>
      <c r="AZ17" s="52"/>
      <c r="BA17" s="52"/>
      <c r="BB17" s="52"/>
      <c r="BC17" s="189"/>
      <c r="BI17" s="432"/>
      <c r="BS17" s="193"/>
      <c r="BT17" s="193"/>
    </row>
    <row r="18" spans="1:72" s="63" customFormat="1" x14ac:dyDescent="0.25">
      <c r="A18" s="177">
        <v>1998</v>
      </c>
      <c r="B18" s="65">
        <v>2</v>
      </c>
      <c r="C18" s="178">
        <v>34.723950066840629</v>
      </c>
      <c r="D18" s="178"/>
      <c r="E18" s="178">
        <v>26.872581391315055</v>
      </c>
      <c r="F18" s="179"/>
      <c r="G18" s="178">
        <v>21.041666666666668</v>
      </c>
      <c r="H18" s="178"/>
      <c r="I18" s="127">
        <v>27.541666666666664</v>
      </c>
      <c r="J18" s="69"/>
      <c r="K18" s="70">
        <f t="shared" si="0"/>
        <v>-1105.1753782080721</v>
      </c>
      <c r="L18" s="70"/>
      <c r="M18" s="70">
        <f t="shared" ref="M18:M81" si="8">+$B$5*(I18-E18)</f>
        <v>94.539455064116282</v>
      </c>
      <c r="N18" s="180">
        <f t="shared" si="1"/>
        <v>-1010.6359231439558</v>
      </c>
      <c r="O18" s="181"/>
      <c r="P18" s="181">
        <f t="shared" ref="P18:P39" si="9">+O18*N18</f>
        <v>0</v>
      </c>
      <c r="Q18" s="182"/>
      <c r="R18" s="183"/>
      <c r="S18" s="74" t="e">
        <f t="shared" ref="S18:S81" si="10">+R18/O18*1000</f>
        <v>#DIV/0!</v>
      </c>
      <c r="T18"/>
      <c r="U18" s="184">
        <f t="shared" ref="U18:U81" si="11">C18</f>
        <v>34.723950066840629</v>
      </c>
      <c r="V18" s="52"/>
      <c r="W18" s="52"/>
      <c r="X18" s="52"/>
      <c r="Y18" s="185">
        <f t="shared" ref="Y18:Y81" si="12">G18</f>
        <v>21.041666666666668</v>
      </c>
      <c r="Z18" s="186"/>
      <c r="AA18" s="186"/>
      <c r="AB18" s="186"/>
      <c r="AC18" s="187">
        <f t="shared" ref="AC18:AC81" si="13">+$V$4*(Y18-U18)</f>
        <v>-124.16356282148348</v>
      </c>
      <c r="AD18" s="52"/>
      <c r="AE18" s="52"/>
      <c r="AF18" s="180">
        <f t="shared" si="2"/>
        <v>-124.16356282148348</v>
      </c>
      <c r="AG18" s="52"/>
      <c r="AH18" s="52"/>
      <c r="AI18" s="52"/>
      <c r="AJ18" s="188"/>
      <c r="AK18" s="189"/>
      <c r="AL18" s="190"/>
      <c r="AM18" s="191">
        <f t="shared" si="3"/>
        <v>34.723950066840629</v>
      </c>
      <c r="AN18" s="52"/>
      <c r="AO18" s="52"/>
      <c r="AP18" s="52"/>
      <c r="AQ18" s="186"/>
      <c r="AR18" s="186"/>
      <c r="AS18" s="186"/>
      <c r="AT18" s="186"/>
      <c r="AU18" s="192">
        <f t="shared" si="4"/>
        <v>-25.831000081124589</v>
      </c>
      <c r="AV18" s="192">
        <f t="shared" si="5"/>
        <v>0</v>
      </c>
      <c r="AW18" s="192">
        <f t="shared" si="6"/>
        <v>0</v>
      </c>
      <c r="AX18" s="180">
        <f t="shared" si="7"/>
        <v>-25.831000081124589</v>
      </c>
      <c r="AY18" s="52"/>
      <c r="AZ18" s="52"/>
      <c r="BA18" s="52"/>
      <c r="BB18" s="52"/>
      <c r="BC18" s="189"/>
      <c r="BI18" s="432"/>
      <c r="BS18" s="193"/>
      <c r="BT18" s="193"/>
    </row>
    <row r="19" spans="1:72" s="63" customFormat="1" x14ac:dyDescent="0.25">
      <c r="A19" s="177">
        <v>1998</v>
      </c>
      <c r="B19" s="65">
        <v>3</v>
      </c>
      <c r="C19" s="178">
        <v>67.088827391532973</v>
      </c>
      <c r="D19" s="178"/>
      <c r="E19" s="178">
        <v>34.723950066840629</v>
      </c>
      <c r="F19" s="179"/>
      <c r="G19" s="178">
        <v>35.958333333333336</v>
      </c>
      <c r="H19" s="178"/>
      <c r="I19" s="127">
        <v>21.041666666666668</v>
      </c>
      <c r="J19" s="69"/>
      <c r="K19" s="70">
        <f t="shared" si="0"/>
        <v>-2514.5404855550273</v>
      </c>
      <c r="L19" s="70"/>
      <c r="M19" s="70">
        <f t="shared" si="8"/>
        <v>-1933.2597268793561</v>
      </c>
      <c r="N19" s="180">
        <f t="shared" si="1"/>
        <v>-4447.8002124343839</v>
      </c>
      <c r="O19" s="181"/>
      <c r="P19" s="181">
        <f t="shared" si="9"/>
        <v>0</v>
      </c>
      <c r="Q19" s="182"/>
      <c r="R19" s="183"/>
      <c r="S19" s="74" t="e">
        <f t="shared" si="10"/>
        <v>#DIV/0!</v>
      </c>
      <c r="T19"/>
      <c r="U19" s="184">
        <f t="shared" si="11"/>
        <v>67.088827391532973</v>
      </c>
      <c r="V19" s="52"/>
      <c r="W19" s="52"/>
      <c r="X19" s="52"/>
      <c r="Y19" s="185">
        <f t="shared" si="12"/>
        <v>35.958333333333336</v>
      </c>
      <c r="Z19" s="186"/>
      <c r="AA19" s="186"/>
      <c r="AB19" s="186"/>
      <c r="AC19" s="187">
        <f t="shared" si="13"/>
        <v>-282.50204601155571</v>
      </c>
      <c r="AD19" s="52"/>
      <c r="AE19" s="52"/>
      <c r="AF19" s="180">
        <f t="shared" si="2"/>
        <v>-282.50204601155571</v>
      </c>
      <c r="AG19" s="52"/>
      <c r="AH19" s="52"/>
      <c r="AI19" s="52"/>
      <c r="AJ19" s="188"/>
      <c r="AK19" s="189"/>
      <c r="AL19" s="190"/>
      <c r="AM19" s="191">
        <f t="shared" si="3"/>
        <v>67.088827391532973</v>
      </c>
      <c r="AN19" s="52"/>
      <c r="AO19" s="52"/>
      <c r="AP19" s="52"/>
      <c r="AQ19" s="186"/>
      <c r="AR19" s="186"/>
      <c r="AS19" s="186"/>
      <c r="AT19" s="186"/>
      <c r="AU19" s="192">
        <f t="shared" si="4"/>
        <v>-49.907095893682026</v>
      </c>
      <c r="AV19" s="192">
        <f t="shared" si="5"/>
        <v>0</v>
      </c>
      <c r="AW19" s="192">
        <f t="shared" si="6"/>
        <v>0</v>
      </c>
      <c r="AX19" s="180">
        <f t="shared" si="7"/>
        <v>-49.907095893682026</v>
      </c>
      <c r="AY19" s="52"/>
      <c r="AZ19" s="52"/>
      <c r="BA19" s="52"/>
      <c r="BB19" s="52"/>
      <c r="BC19" s="189"/>
      <c r="BI19" s="432"/>
      <c r="BS19" s="193"/>
      <c r="BT19" s="193"/>
    </row>
    <row r="20" spans="1:72" s="63" customFormat="1" x14ac:dyDescent="0.25">
      <c r="A20" s="177">
        <v>1998</v>
      </c>
      <c r="B20" s="65">
        <v>4</v>
      </c>
      <c r="C20" s="178">
        <v>117.42864691479581</v>
      </c>
      <c r="D20" s="178"/>
      <c r="E20" s="178">
        <v>67.088827391532973</v>
      </c>
      <c r="F20" s="179"/>
      <c r="G20" s="178">
        <v>111.20833333333333</v>
      </c>
      <c r="H20" s="178"/>
      <c r="I20" s="127">
        <v>35.958333333333336</v>
      </c>
      <c r="J20" s="69"/>
      <c r="K20" s="70">
        <f t="shared" si="0"/>
        <v>-502.4407998213365</v>
      </c>
      <c r="L20" s="70"/>
      <c r="M20" s="70">
        <f t="shared" si="8"/>
        <v>-4398.6320616491003</v>
      </c>
      <c r="N20" s="180">
        <f t="shared" si="1"/>
        <v>-4901.0728614704367</v>
      </c>
      <c r="O20" s="181"/>
      <c r="P20" s="181">
        <f t="shared" si="9"/>
        <v>0</v>
      </c>
      <c r="Q20" s="182"/>
      <c r="R20" s="183"/>
      <c r="S20" s="74" t="e">
        <f t="shared" si="10"/>
        <v>#DIV/0!</v>
      </c>
      <c r="T20"/>
      <c r="U20" s="184">
        <f t="shared" si="11"/>
        <v>117.42864691479581</v>
      </c>
      <c r="V20" s="52"/>
      <c r="W20" s="52"/>
      <c r="X20" s="52"/>
      <c r="Y20" s="185">
        <f t="shared" si="12"/>
        <v>111.20833333333333</v>
      </c>
      <c r="Z20" s="186"/>
      <c r="AA20" s="186"/>
      <c r="AB20" s="186"/>
      <c r="AC20" s="187">
        <f t="shared" si="13"/>
        <v>-56.447909574174112</v>
      </c>
      <c r="AD20" s="52"/>
      <c r="AE20" s="52"/>
      <c r="AF20" s="180">
        <f t="shared" si="2"/>
        <v>-56.447909574174112</v>
      </c>
      <c r="AG20" s="52"/>
      <c r="AH20" s="52"/>
      <c r="AI20" s="52"/>
      <c r="AJ20" s="188"/>
      <c r="AK20" s="189"/>
      <c r="AL20" s="190"/>
      <c r="AM20" s="191">
        <f t="shared" si="3"/>
        <v>117.42864691479581</v>
      </c>
      <c r="AN20" s="52"/>
      <c r="AO20" s="52"/>
      <c r="AP20" s="52"/>
      <c r="AQ20" s="186"/>
      <c r="AR20" s="186"/>
      <c r="AS20" s="186"/>
      <c r="AT20" s="186"/>
      <c r="AU20" s="192">
        <f t="shared" si="4"/>
        <v>-87.354675437085916</v>
      </c>
      <c r="AV20" s="192">
        <f t="shared" si="5"/>
        <v>0</v>
      </c>
      <c r="AW20" s="192">
        <f t="shared" si="6"/>
        <v>0</v>
      </c>
      <c r="AX20" s="180">
        <f t="shared" si="7"/>
        <v>-87.354675437085916</v>
      </c>
      <c r="AY20" s="52"/>
      <c r="AZ20" s="52"/>
      <c r="BA20" s="52"/>
      <c r="BB20" s="52"/>
      <c r="BC20" s="189"/>
      <c r="BI20" s="432"/>
      <c r="BS20" s="193"/>
      <c r="BT20" s="193"/>
    </row>
    <row r="21" spans="1:72" s="63" customFormat="1" x14ac:dyDescent="0.25">
      <c r="A21" s="177">
        <v>1998</v>
      </c>
      <c r="B21" s="65">
        <v>5</v>
      </c>
      <c r="C21" s="178">
        <v>205.87235315982971</v>
      </c>
      <c r="D21" s="178"/>
      <c r="E21" s="178">
        <v>117.42864691479581</v>
      </c>
      <c r="F21" s="179"/>
      <c r="G21" s="178">
        <v>213.00000000000003</v>
      </c>
      <c r="H21" s="178"/>
      <c r="I21" s="127">
        <v>111.20833333333333</v>
      </c>
      <c r="J21" s="69"/>
      <c r="K21" s="70">
        <f t="shared" si="0"/>
        <v>575.72991012732871</v>
      </c>
      <c r="L21" s="70"/>
      <c r="M21" s="70">
        <f t="shared" si="8"/>
        <v>-878.90897914372999</v>
      </c>
      <c r="N21" s="180">
        <f t="shared" si="1"/>
        <v>-303.17906901640129</v>
      </c>
      <c r="O21" s="181"/>
      <c r="P21" s="181">
        <f t="shared" si="9"/>
        <v>0</v>
      </c>
      <c r="Q21" s="182"/>
      <c r="R21" s="183"/>
      <c r="S21" s="74" t="e">
        <f t="shared" si="10"/>
        <v>#DIV/0!</v>
      </c>
      <c r="T21"/>
      <c r="U21" s="184">
        <f t="shared" si="11"/>
        <v>205.87235315982971</v>
      </c>
      <c r="V21" s="52"/>
      <c r="W21" s="52"/>
      <c r="X21" s="52"/>
      <c r="Y21" s="185">
        <f t="shared" si="12"/>
        <v>213.00000000000003</v>
      </c>
      <c r="Z21" s="186"/>
      <c r="AA21" s="186"/>
      <c r="AB21" s="186"/>
      <c r="AC21" s="187">
        <f t="shared" si="13"/>
        <v>64.681749407235856</v>
      </c>
      <c r="AD21" s="52"/>
      <c r="AE21" s="52"/>
      <c r="AF21" s="180">
        <f t="shared" si="2"/>
        <v>64.681749407235856</v>
      </c>
      <c r="AG21" s="52"/>
      <c r="AH21" s="52"/>
      <c r="AI21" s="52"/>
      <c r="AJ21" s="188"/>
      <c r="AK21" s="189"/>
      <c r="AL21" s="190"/>
      <c r="AM21" s="191">
        <f t="shared" si="3"/>
        <v>205.87235315982971</v>
      </c>
      <c r="AN21" s="52"/>
      <c r="AO21" s="52"/>
      <c r="AP21" s="52"/>
      <c r="AQ21" s="186"/>
      <c r="AR21" s="186"/>
      <c r="AS21" s="186"/>
      <c r="AT21" s="186"/>
      <c r="AU21" s="192">
        <f t="shared" si="4"/>
        <v>-153.14757569160165</v>
      </c>
      <c r="AV21" s="192">
        <f t="shared" si="5"/>
        <v>0</v>
      </c>
      <c r="AW21" s="192">
        <f t="shared" si="6"/>
        <v>0</v>
      </c>
      <c r="AX21" s="180">
        <f t="shared" si="7"/>
        <v>-153.14757569160165</v>
      </c>
      <c r="AY21" s="52"/>
      <c r="AZ21" s="52"/>
      <c r="BA21" s="52"/>
      <c r="BB21" s="52"/>
      <c r="BC21" s="189"/>
      <c r="BI21" s="432"/>
      <c r="BS21" s="193"/>
      <c r="BT21" s="193"/>
    </row>
    <row r="22" spans="1:72" s="63" customFormat="1" x14ac:dyDescent="0.25">
      <c r="A22" s="177">
        <v>1998</v>
      </c>
      <c r="B22" s="65">
        <v>6</v>
      </c>
      <c r="C22" s="178">
        <v>273.79728737823223</v>
      </c>
      <c r="D22" s="178"/>
      <c r="E22" s="178">
        <v>205.87235315982971</v>
      </c>
      <c r="F22" s="179"/>
      <c r="G22" s="178">
        <v>364.375</v>
      </c>
      <c r="H22" s="178"/>
      <c r="I22" s="127">
        <v>213.00000000000003</v>
      </c>
      <c r="J22" s="69"/>
      <c r="K22" s="70">
        <f t="shared" si="0"/>
        <v>7316.3414962382303</v>
      </c>
      <c r="L22" s="70"/>
      <c r="M22" s="70">
        <f t="shared" si="8"/>
        <v>1007.1120572860644</v>
      </c>
      <c r="N22" s="180">
        <f t="shared" si="1"/>
        <v>8323.453553524294</v>
      </c>
      <c r="O22" s="181"/>
      <c r="P22" s="181">
        <f t="shared" si="9"/>
        <v>0</v>
      </c>
      <c r="Q22" s="182"/>
      <c r="R22" s="183"/>
      <c r="S22" s="74" t="e">
        <f t="shared" si="10"/>
        <v>#DIV/0!</v>
      </c>
      <c r="T22"/>
      <c r="U22" s="184">
        <f t="shared" si="11"/>
        <v>273.79728737823223</v>
      </c>
      <c r="V22" s="52"/>
      <c r="W22" s="52"/>
      <c r="X22" s="52"/>
      <c r="Y22" s="185">
        <f t="shared" si="12"/>
        <v>364.375</v>
      </c>
      <c r="Z22" s="186"/>
      <c r="AA22" s="186"/>
      <c r="AB22" s="186"/>
      <c r="AC22" s="187">
        <f t="shared" si="13"/>
        <v>821.97182900013229</v>
      </c>
      <c r="AD22" s="52"/>
      <c r="AE22" s="52"/>
      <c r="AF22" s="180">
        <f t="shared" si="2"/>
        <v>821.97182900013229</v>
      </c>
      <c r="AG22" s="52"/>
      <c r="AH22" s="52"/>
      <c r="AI22" s="52"/>
      <c r="AJ22" s="188"/>
      <c r="AK22" s="189"/>
      <c r="AL22" s="190"/>
      <c r="AM22" s="191">
        <f t="shared" si="3"/>
        <v>273.79728737823223</v>
      </c>
      <c r="AN22" s="52"/>
      <c r="AO22" s="52"/>
      <c r="AP22" s="52"/>
      <c r="AQ22" s="186"/>
      <c r="AR22" s="186"/>
      <c r="AS22" s="186"/>
      <c r="AT22" s="186"/>
      <c r="AU22" s="192">
        <f t="shared" si="4"/>
        <v>-203.67664792930913</v>
      </c>
      <c r="AV22" s="192">
        <f t="shared" si="5"/>
        <v>0</v>
      </c>
      <c r="AW22" s="192">
        <f t="shared" si="6"/>
        <v>0</v>
      </c>
      <c r="AX22" s="180">
        <f t="shared" si="7"/>
        <v>-203.67664792930913</v>
      </c>
      <c r="AY22" s="52"/>
      <c r="AZ22" s="52"/>
      <c r="BA22" s="52"/>
      <c r="BB22" s="52"/>
      <c r="BC22" s="189"/>
      <c r="BI22" s="432"/>
      <c r="BS22" s="193"/>
      <c r="BT22" s="193"/>
    </row>
    <row r="23" spans="1:72" s="63" customFormat="1" x14ac:dyDescent="0.25">
      <c r="A23" s="177">
        <v>1998</v>
      </c>
      <c r="B23" s="65">
        <v>7</v>
      </c>
      <c r="C23" s="178">
        <v>323.21495100202412</v>
      </c>
      <c r="D23" s="178"/>
      <c r="E23" s="178">
        <v>273.79728737823223</v>
      </c>
      <c r="F23" s="179"/>
      <c r="G23" s="178">
        <v>336.70833333333331</v>
      </c>
      <c r="H23" s="178"/>
      <c r="I23" s="127">
        <v>364.375</v>
      </c>
      <c r="J23" s="69"/>
      <c r="K23" s="70">
        <f t="shared" si="0"/>
        <v>1089.9170471151876</v>
      </c>
      <c r="L23" s="70"/>
      <c r="M23" s="70">
        <f t="shared" si="8"/>
        <v>12798.320195756884</v>
      </c>
      <c r="N23" s="180">
        <f t="shared" si="1"/>
        <v>13888.237242872072</v>
      </c>
      <c r="O23" s="181"/>
      <c r="P23" s="181">
        <f t="shared" si="9"/>
        <v>0</v>
      </c>
      <c r="Q23" s="182"/>
      <c r="R23" s="183"/>
      <c r="S23" s="74" t="e">
        <f t="shared" si="10"/>
        <v>#DIV/0!</v>
      </c>
      <c r="T23"/>
      <c r="U23" s="184">
        <f t="shared" si="11"/>
        <v>323.21495100202412</v>
      </c>
      <c r="V23" s="52"/>
      <c r="W23" s="52"/>
      <c r="X23" s="52"/>
      <c r="Y23" s="185">
        <f t="shared" si="12"/>
        <v>336.70833333333331</v>
      </c>
      <c r="Z23" s="186"/>
      <c r="AA23" s="186"/>
      <c r="AB23" s="186"/>
      <c r="AC23" s="187">
        <f t="shared" si="13"/>
        <v>122.44932923597408</v>
      </c>
      <c r="AD23" s="52"/>
      <c r="AE23" s="52"/>
      <c r="AF23" s="180">
        <f t="shared" si="2"/>
        <v>122.44932923597408</v>
      </c>
      <c r="AG23" s="52"/>
      <c r="AH23" s="52"/>
      <c r="AI23" s="52"/>
      <c r="AJ23" s="188"/>
      <c r="AK23" s="189"/>
      <c r="AL23" s="190"/>
      <c r="AM23" s="191">
        <f t="shared" si="3"/>
        <v>323.21495100202412</v>
      </c>
      <c r="AN23" s="52"/>
      <c r="AO23" s="52"/>
      <c r="AP23" s="52"/>
      <c r="AQ23" s="186"/>
      <c r="AR23" s="186"/>
      <c r="AS23" s="186"/>
      <c r="AT23" s="186"/>
      <c r="AU23" s="192">
        <f t="shared" si="4"/>
        <v>-240.43823958630634</v>
      </c>
      <c r="AV23" s="192">
        <f t="shared" si="5"/>
        <v>0</v>
      </c>
      <c r="AW23" s="192">
        <f t="shared" si="6"/>
        <v>0</v>
      </c>
      <c r="AX23" s="180">
        <f t="shared" si="7"/>
        <v>-240.43823958630634</v>
      </c>
      <c r="AY23" s="52"/>
      <c r="AZ23" s="52"/>
      <c r="BA23" s="52"/>
      <c r="BB23" s="52"/>
      <c r="BC23" s="189"/>
      <c r="BI23" s="432"/>
      <c r="BS23" s="193"/>
      <c r="BT23" s="193"/>
    </row>
    <row r="24" spans="1:72" s="63" customFormat="1" x14ac:dyDescent="0.25">
      <c r="A24" s="177">
        <v>1998</v>
      </c>
      <c r="B24" s="65">
        <v>8</v>
      </c>
      <c r="C24" s="178">
        <v>329.73144935858772</v>
      </c>
      <c r="D24" s="178"/>
      <c r="E24" s="178">
        <v>323.21495100202412</v>
      </c>
      <c r="F24" s="179"/>
      <c r="G24" s="178">
        <v>349.16666666666669</v>
      </c>
      <c r="H24" s="178"/>
      <c r="I24" s="127">
        <v>336.70833333333331</v>
      </c>
      <c r="J24" s="69"/>
      <c r="K24" s="70">
        <f t="shared" si="0"/>
        <v>1569.8639628191841</v>
      </c>
      <c r="L24" s="70"/>
      <c r="M24" s="70">
        <f t="shared" si="8"/>
        <v>1906.5686536045489</v>
      </c>
      <c r="N24" s="180">
        <f t="shared" si="1"/>
        <v>3476.4326164237327</v>
      </c>
      <c r="O24" s="181"/>
      <c r="P24" s="181">
        <f t="shared" si="9"/>
        <v>0</v>
      </c>
      <c r="Q24" s="182"/>
      <c r="R24" s="183"/>
      <c r="S24" s="74" t="e">
        <f t="shared" si="10"/>
        <v>#DIV/0!</v>
      </c>
      <c r="T24"/>
      <c r="U24" s="184">
        <f t="shared" si="11"/>
        <v>329.73144935858772</v>
      </c>
      <c r="V24" s="52"/>
      <c r="W24" s="52"/>
      <c r="X24" s="52"/>
      <c r="Y24" s="185">
        <f t="shared" si="12"/>
        <v>349.16666666666669</v>
      </c>
      <c r="Z24" s="186"/>
      <c r="AA24" s="186"/>
      <c r="AB24" s="186"/>
      <c r="AC24" s="187">
        <f t="shared" si="13"/>
        <v>176.37010976911674</v>
      </c>
      <c r="AD24" s="52"/>
      <c r="AE24" s="52"/>
      <c r="AF24" s="180">
        <f t="shared" si="2"/>
        <v>176.37010976911674</v>
      </c>
      <c r="AG24" s="52"/>
      <c r="AH24" s="52"/>
      <c r="AI24" s="52"/>
      <c r="AJ24" s="188"/>
      <c r="AK24" s="189"/>
      <c r="AL24" s="190"/>
      <c r="AM24" s="191">
        <f t="shared" si="3"/>
        <v>329.73144935858772</v>
      </c>
      <c r="AN24" s="52"/>
      <c r="AO24" s="52"/>
      <c r="AP24" s="52"/>
      <c r="AQ24" s="186"/>
      <c r="AR24" s="186"/>
      <c r="AS24" s="186"/>
      <c r="AT24" s="186"/>
      <c r="AU24" s="192">
        <f t="shared" si="4"/>
        <v>-245.28583524443354</v>
      </c>
      <c r="AV24" s="192">
        <f t="shared" si="5"/>
        <v>0</v>
      </c>
      <c r="AW24" s="192">
        <f t="shared" si="6"/>
        <v>0</v>
      </c>
      <c r="AX24" s="180">
        <f t="shared" si="7"/>
        <v>-245.28583524443354</v>
      </c>
      <c r="AY24" s="52"/>
      <c r="AZ24" s="52"/>
      <c r="BA24" s="52"/>
      <c r="BB24" s="52"/>
      <c r="BC24" s="189"/>
      <c r="BI24" s="432"/>
      <c r="BS24" s="193"/>
      <c r="BT24" s="193"/>
    </row>
    <row r="25" spans="1:72" s="63" customFormat="1" x14ac:dyDescent="0.25">
      <c r="A25" s="177">
        <v>1998</v>
      </c>
      <c r="B25" s="65">
        <v>9</v>
      </c>
      <c r="C25" s="178">
        <v>278.21093356333773</v>
      </c>
      <c r="D25" s="178"/>
      <c r="E25" s="178">
        <v>329.73144935858772</v>
      </c>
      <c r="F25" s="179"/>
      <c r="G25" s="178">
        <v>308.87499999999994</v>
      </c>
      <c r="H25" s="178"/>
      <c r="I25" s="127">
        <v>349.16666666666669</v>
      </c>
      <c r="J25" s="69"/>
      <c r="K25" s="70">
        <f t="shared" si="0"/>
        <v>2476.865171576897</v>
      </c>
      <c r="L25" s="70"/>
      <c r="M25" s="70">
        <f t="shared" si="8"/>
        <v>2746.1295608290025</v>
      </c>
      <c r="N25" s="180">
        <f t="shared" si="1"/>
        <v>5222.9947324058994</v>
      </c>
      <c r="O25" s="181"/>
      <c r="P25" s="181">
        <f t="shared" si="9"/>
        <v>0</v>
      </c>
      <c r="Q25" s="182"/>
      <c r="R25" s="183"/>
      <c r="S25" s="74" t="e">
        <f t="shared" si="10"/>
        <v>#DIV/0!</v>
      </c>
      <c r="T25"/>
      <c r="U25" s="184">
        <f t="shared" si="11"/>
        <v>278.21093356333773</v>
      </c>
      <c r="V25" s="52"/>
      <c r="W25" s="52"/>
      <c r="X25" s="52"/>
      <c r="Y25" s="185">
        <f t="shared" si="12"/>
        <v>308.87499999999994</v>
      </c>
      <c r="Z25" s="186"/>
      <c r="AA25" s="186"/>
      <c r="AB25" s="186"/>
      <c r="AC25" s="187">
        <f t="shared" si="13"/>
        <v>278.26932303728216</v>
      </c>
      <c r="AD25" s="52"/>
      <c r="AE25" s="52"/>
      <c r="AF25" s="180">
        <f t="shared" si="2"/>
        <v>278.26932303728216</v>
      </c>
      <c r="AG25" s="52"/>
      <c r="AH25" s="52"/>
      <c r="AI25" s="52"/>
      <c r="AJ25" s="188"/>
      <c r="AK25" s="189"/>
      <c r="AL25" s="190"/>
      <c r="AM25" s="191">
        <f t="shared" si="3"/>
        <v>278.21093356333773</v>
      </c>
      <c r="AN25" s="52"/>
      <c r="AO25" s="52"/>
      <c r="AP25" s="52"/>
      <c r="AQ25" s="186"/>
      <c r="AR25" s="186"/>
      <c r="AS25" s="186"/>
      <c r="AT25" s="186"/>
      <c r="AU25" s="192">
        <f t="shared" si="4"/>
        <v>-206.95994072134627</v>
      </c>
      <c r="AV25" s="192">
        <f t="shared" si="5"/>
        <v>0</v>
      </c>
      <c r="AW25" s="192">
        <f t="shared" si="6"/>
        <v>0</v>
      </c>
      <c r="AX25" s="180">
        <f t="shared" si="7"/>
        <v>-206.95994072134627</v>
      </c>
      <c r="AY25" s="52"/>
      <c r="AZ25" s="52"/>
      <c r="BA25" s="52"/>
      <c r="BB25" s="52"/>
      <c r="BC25" s="189"/>
      <c r="BI25" s="432"/>
      <c r="BS25" s="193"/>
      <c r="BT25" s="193"/>
    </row>
    <row r="26" spans="1:72" s="63" customFormat="1" x14ac:dyDescent="0.25">
      <c r="A26" s="177">
        <v>1998</v>
      </c>
      <c r="B26" s="65">
        <v>10</v>
      </c>
      <c r="C26" s="178">
        <v>198.83661390818892</v>
      </c>
      <c r="D26" s="178"/>
      <c r="E26" s="178">
        <v>278.21093356333773</v>
      </c>
      <c r="F26" s="179"/>
      <c r="G26" s="178">
        <v>232.91666666666663</v>
      </c>
      <c r="H26" s="178"/>
      <c r="I26" s="127">
        <v>308.87499999999994</v>
      </c>
      <c r="J26" s="69"/>
      <c r="K26" s="70">
        <f t="shared" si="0"/>
        <v>2752.7887045683301</v>
      </c>
      <c r="L26" s="70"/>
      <c r="M26" s="70">
        <f t="shared" si="8"/>
        <v>4332.7274381407924</v>
      </c>
      <c r="N26" s="180">
        <f t="shared" si="1"/>
        <v>7085.5161427091225</v>
      </c>
      <c r="O26" s="181"/>
      <c r="P26" s="181">
        <f t="shared" si="9"/>
        <v>0</v>
      </c>
      <c r="Q26" s="182"/>
      <c r="R26" s="183"/>
      <c r="S26" s="74" t="e">
        <f t="shared" si="10"/>
        <v>#DIV/0!</v>
      </c>
      <c r="T26"/>
      <c r="U26" s="184">
        <f t="shared" si="11"/>
        <v>198.83661390818892</v>
      </c>
      <c r="V26" s="52"/>
      <c r="W26" s="52"/>
      <c r="X26" s="52"/>
      <c r="Y26" s="185">
        <f t="shared" si="12"/>
        <v>232.91666666666663</v>
      </c>
      <c r="Z26" s="186"/>
      <c r="AA26" s="186"/>
      <c r="AB26" s="186"/>
      <c r="AC26" s="187">
        <f t="shared" si="13"/>
        <v>309.26861020748316</v>
      </c>
      <c r="AD26" s="52"/>
      <c r="AE26" s="52"/>
      <c r="AF26" s="180">
        <f t="shared" si="2"/>
        <v>309.26861020748316</v>
      </c>
      <c r="AG26" s="52"/>
      <c r="AH26" s="52"/>
      <c r="AI26" s="52"/>
      <c r="AJ26" s="188"/>
      <c r="AK26" s="189"/>
      <c r="AL26" s="190"/>
      <c r="AM26" s="191">
        <f t="shared" si="3"/>
        <v>198.83661390818892</v>
      </c>
      <c r="AN26" s="52"/>
      <c r="AO26" s="52"/>
      <c r="AP26" s="52"/>
      <c r="AQ26" s="186"/>
      <c r="AR26" s="186"/>
      <c r="AS26" s="186"/>
      <c r="AT26" s="186"/>
      <c r="AU26" s="192">
        <f t="shared" si="4"/>
        <v>-147.91371892040854</v>
      </c>
      <c r="AV26" s="192">
        <f t="shared" si="5"/>
        <v>0</v>
      </c>
      <c r="AW26" s="192">
        <f t="shared" si="6"/>
        <v>0</v>
      </c>
      <c r="AX26" s="180">
        <f t="shared" si="7"/>
        <v>-147.91371892040854</v>
      </c>
      <c r="AY26" s="52"/>
      <c r="AZ26" s="52"/>
      <c r="BA26" s="52"/>
      <c r="BB26" s="52"/>
      <c r="BC26" s="189"/>
      <c r="BI26" s="432"/>
      <c r="BS26" s="193"/>
      <c r="BT26" s="193"/>
    </row>
    <row r="27" spans="1:72" s="63" customFormat="1" x14ac:dyDescent="0.25">
      <c r="A27" s="177">
        <v>1998</v>
      </c>
      <c r="B27" s="65">
        <v>11</v>
      </c>
      <c r="C27" s="178">
        <v>75.667245198869992</v>
      </c>
      <c r="D27" s="178"/>
      <c r="E27" s="178">
        <v>198.83661390818892</v>
      </c>
      <c r="F27" s="179"/>
      <c r="G27" s="178">
        <v>103.87500000000001</v>
      </c>
      <c r="H27" s="178"/>
      <c r="I27" s="127">
        <v>232.91666666666663</v>
      </c>
      <c r="J27" s="69"/>
      <c r="K27" s="70">
        <f t="shared" si="0"/>
        <v>2278.4585853807903</v>
      </c>
      <c r="L27" s="70"/>
      <c r="M27" s="70">
        <f t="shared" si="8"/>
        <v>4815.3945917427036</v>
      </c>
      <c r="N27" s="180">
        <f t="shared" si="1"/>
        <v>7093.8531771234939</v>
      </c>
      <c r="O27" s="181"/>
      <c r="P27" s="181">
        <f t="shared" si="9"/>
        <v>0</v>
      </c>
      <c r="Q27" s="182"/>
      <c r="R27" s="183"/>
      <c r="S27" s="74" t="e">
        <f t="shared" si="10"/>
        <v>#DIV/0!</v>
      </c>
      <c r="T27"/>
      <c r="U27" s="184">
        <f t="shared" si="11"/>
        <v>75.667245198869992</v>
      </c>
      <c r="V27" s="52"/>
      <c r="W27" s="52"/>
      <c r="X27" s="52"/>
      <c r="Y27" s="185">
        <f t="shared" si="12"/>
        <v>103.87500000000001</v>
      </c>
      <c r="Z27" s="186"/>
      <c r="AA27" s="186"/>
      <c r="AB27" s="186"/>
      <c r="AC27" s="187">
        <f t="shared" si="13"/>
        <v>255.97886207053565</v>
      </c>
      <c r="AD27" s="52"/>
      <c r="AE27" s="52"/>
      <c r="AF27" s="180">
        <f t="shared" si="2"/>
        <v>255.97886207053565</v>
      </c>
      <c r="AG27" s="52"/>
      <c r="AH27" s="52"/>
      <c r="AI27" s="52"/>
      <c r="AJ27" s="188"/>
      <c r="AK27" s="189"/>
      <c r="AL27" s="190"/>
      <c r="AM27" s="191">
        <f t="shared" si="3"/>
        <v>75.667245198869992</v>
      </c>
      <c r="AN27" s="52"/>
      <c r="AO27" s="52"/>
      <c r="AP27" s="52"/>
      <c r="AQ27" s="186"/>
      <c r="AR27" s="186"/>
      <c r="AS27" s="186"/>
      <c r="AT27" s="186"/>
      <c r="AU27" s="192">
        <f t="shared" si="4"/>
        <v>-56.288544739527708</v>
      </c>
      <c r="AV27" s="192">
        <f t="shared" si="5"/>
        <v>0</v>
      </c>
      <c r="AW27" s="192">
        <f t="shared" si="6"/>
        <v>0</v>
      </c>
      <c r="AX27" s="180">
        <f t="shared" si="7"/>
        <v>-56.288544739527708</v>
      </c>
      <c r="AY27" s="52"/>
      <c r="AZ27" s="52"/>
      <c r="BA27" s="52"/>
      <c r="BB27" s="52"/>
      <c r="BC27" s="189"/>
      <c r="BI27" s="432"/>
      <c r="BS27" s="193"/>
      <c r="BT27" s="193"/>
    </row>
    <row r="28" spans="1:72" s="63" customFormat="1" x14ac:dyDescent="0.25">
      <c r="A28" s="177">
        <v>1998</v>
      </c>
      <c r="B28" s="65">
        <v>12</v>
      </c>
      <c r="C28" s="178">
        <v>42.449672857488302</v>
      </c>
      <c r="D28" s="178"/>
      <c r="E28" s="178">
        <v>75.667245198869992</v>
      </c>
      <c r="F28" s="179"/>
      <c r="G28" s="178">
        <v>67.166666666666671</v>
      </c>
      <c r="H28" s="178"/>
      <c r="I28" s="127">
        <v>103.87500000000001</v>
      </c>
      <c r="J28" s="69"/>
      <c r="K28" s="70">
        <f t="shared" si="0"/>
        <v>1996.4951888716153</v>
      </c>
      <c r="L28" s="70"/>
      <c r="M28" s="70">
        <f t="shared" si="8"/>
        <v>3985.6590269149901</v>
      </c>
      <c r="N28" s="180">
        <f t="shared" si="1"/>
        <v>5982.1542157866052</v>
      </c>
      <c r="O28" s="181"/>
      <c r="P28" s="181">
        <f t="shared" si="9"/>
        <v>0</v>
      </c>
      <c r="Q28" s="182"/>
      <c r="R28" s="183"/>
      <c r="S28" s="74" t="e">
        <f t="shared" si="10"/>
        <v>#DIV/0!</v>
      </c>
      <c r="T28"/>
      <c r="U28" s="184">
        <f t="shared" si="11"/>
        <v>42.449672857488302</v>
      </c>
      <c r="V28" s="52"/>
      <c r="W28" s="52"/>
      <c r="X28" s="52"/>
      <c r="Y28" s="185">
        <f t="shared" si="12"/>
        <v>67.166666666666671</v>
      </c>
      <c r="Z28" s="186"/>
      <c r="AA28" s="186"/>
      <c r="AB28" s="186"/>
      <c r="AC28" s="187">
        <f t="shared" si="13"/>
        <v>224.30101203320473</v>
      </c>
      <c r="AD28" s="52"/>
      <c r="AE28" s="52"/>
      <c r="AF28" s="180">
        <f t="shared" si="2"/>
        <v>224.30101203320473</v>
      </c>
      <c r="AG28" s="52"/>
      <c r="AH28" s="52"/>
      <c r="AI28" s="52"/>
      <c r="AJ28" s="188"/>
      <c r="AK28" s="189"/>
      <c r="AL28" s="190"/>
      <c r="AM28" s="191">
        <f t="shared" si="3"/>
        <v>42.449672857488302</v>
      </c>
      <c r="AN28" s="52"/>
      <c r="AO28" s="52"/>
      <c r="AP28" s="52"/>
      <c r="AQ28" s="186"/>
      <c r="AR28" s="186"/>
      <c r="AS28" s="186"/>
      <c r="AT28" s="186"/>
      <c r="AU28" s="192">
        <f t="shared" si="4"/>
        <v>-31.578132698462888</v>
      </c>
      <c r="AV28" s="192">
        <f t="shared" si="5"/>
        <v>0</v>
      </c>
      <c r="AW28" s="192">
        <f t="shared" si="6"/>
        <v>0</v>
      </c>
      <c r="AX28" s="180">
        <f t="shared" si="7"/>
        <v>-31.578132698462888</v>
      </c>
      <c r="AY28" s="52"/>
      <c r="AZ28" s="52"/>
      <c r="BA28" s="52"/>
      <c r="BB28" s="52"/>
      <c r="BC28" s="189"/>
      <c r="BI28" s="432"/>
      <c r="BS28" s="193"/>
      <c r="BT28" s="193"/>
    </row>
    <row r="29" spans="1:72" s="63" customFormat="1" x14ac:dyDescent="0.25">
      <c r="A29" s="177">
        <v>1999</v>
      </c>
      <c r="B29" s="65">
        <v>1</v>
      </c>
      <c r="C29" s="178">
        <f>C17</f>
        <v>26.872581391315055</v>
      </c>
      <c r="D29" s="178"/>
      <c r="E29" s="178">
        <f>E17</f>
        <v>42.449672857488302</v>
      </c>
      <c r="F29" s="179"/>
      <c r="G29" s="178">
        <v>35</v>
      </c>
      <c r="H29" s="178"/>
      <c r="I29" s="127">
        <v>67.166666666666671</v>
      </c>
      <c r="J29" s="69"/>
      <c r="K29" s="70">
        <f t="shared" si="0"/>
        <v>656.48566631754636</v>
      </c>
      <c r="L29" s="70"/>
      <c r="M29" s="70">
        <f t="shared" si="8"/>
        <v>3492.4264688307335</v>
      </c>
      <c r="N29" s="180">
        <f t="shared" si="1"/>
        <v>4148.91213514828</v>
      </c>
      <c r="O29" s="181"/>
      <c r="P29" s="181">
        <f t="shared" si="9"/>
        <v>0</v>
      </c>
      <c r="Q29" s="182"/>
      <c r="R29" s="183"/>
      <c r="S29" s="74" t="e">
        <f t="shared" si="10"/>
        <v>#DIV/0!</v>
      </c>
      <c r="T29"/>
      <c r="U29" s="184">
        <f t="shared" si="11"/>
        <v>26.872581391315055</v>
      </c>
      <c r="V29" s="52"/>
      <c r="W29" s="52"/>
      <c r="X29" s="52"/>
      <c r="Y29" s="185">
        <f t="shared" si="12"/>
        <v>35</v>
      </c>
      <c r="Z29" s="186"/>
      <c r="AA29" s="186"/>
      <c r="AB29" s="186"/>
      <c r="AC29" s="187">
        <f t="shared" si="13"/>
        <v>73.754447374121526</v>
      </c>
      <c r="AD29" s="52"/>
      <c r="AE29" s="52"/>
      <c r="AF29" s="180">
        <f t="shared" si="2"/>
        <v>73.754447374121526</v>
      </c>
      <c r="AG29" s="52"/>
      <c r="AH29" s="52"/>
      <c r="AI29" s="52"/>
      <c r="AJ29" s="188"/>
      <c r="AK29" s="189"/>
      <c r="AL29" s="190"/>
      <c r="AM29" s="191">
        <f t="shared" si="3"/>
        <v>26.872581391315055</v>
      </c>
      <c r="AN29" s="52"/>
      <c r="AO29" s="52"/>
      <c r="AP29" s="52"/>
      <c r="AQ29" s="186"/>
      <c r="AR29" s="186"/>
      <c r="AS29" s="186"/>
      <c r="AT29" s="186"/>
      <c r="AU29" s="192">
        <f t="shared" si="4"/>
        <v>-19.990400019666986</v>
      </c>
      <c r="AV29" s="192">
        <f t="shared" si="5"/>
        <v>0</v>
      </c>
      <c r="AW29" s="192">
        <f t="shared" si="6"/>
        <v>0</v>
      </c>
      <c r="AX29" s="180">
        <f t="shared" si="7"/>
        <v>-19.990400019666986</v>
      </c>
      <c r="AY29" s="52"/>
      <c r="AZ29" s="52"/>
      <c r="BA29" s="52"/>
      <c r="BB29" s="52"/>
      <c r="BC29" s="189"/>
      <c r="BI29" s="432"/>
      <c r="BS29" s="193"/>
      <c r="BT29" s="193"/>
    </row>
    <row r="30" spans="1:72" s="63" customFormat="1" x14ac:dyDescent="0.25">
      <c r="A30" s="177">
        <v>1999</v>
      </c>
      <c r="B30" s="65">
        <v>2</v>
      </c>
      <c r="C30" s="178">
        <f t="shared" ref="C30:C93" si="14">C18</f>
        <v>34.723950066840629</v>
      </c>
      <c r="D30" s="178"/>
      <c r="E30" s="178">
        <f t="shared" ref="E30:E93" si="15">E18</f>
        <v>26.872581391315055</v>
      </c>
      <c r="F30" s="179"/>
      <c r="G30" s="178">
        <v>31.916666666666671</v>
      </c>
      <c r="H30" s="178"/>
      <c r="I30" s="127">
        <v>35</v>
      </c>
      <c r="J30" s="69"/>
      <c r="K30" s="70">
        <f t="shared" si="0"/>
        <v>-226.75604669064592</v>
      </c>
      <c r="L30" s="70"/>
      <c r="M30" s="70">
        <f t="shared" si="8"/>
        <v>1148.3763798855884</v>
      </c>
      <c r="N30" s="180">
        <f t="shared" si="1"/>
        <v>921.62033319494253</v>
      </c>
      <c r="O30" s="181"/>
      <c r="P30" s="181">
        <f t="shared" si="9"/>
        <v>0</v>
      </c>
      <c r="Q30" s="182"/>
      <c r="R30" s="183"/>
      <c r="S30" s="74" t="e">
        <f t="shared" si="10"/>
        <v>#DIV/0!</v>
      </c>
      <c r="T30"/>
      <c r="U30" s="184">
        <f t="shared" si="11"/>
        <v>34.723950066840629</v>
      </c>
      <c r="V30" s="52"/>
      <c r="W30" s="52"/>
      <c r="X30" s="52"/>
      <c r="Y30" s="185">
        <f t="shared" si="12"/>
        <v>31.916666666666671</v>
      </c>
      <c r="Z30" s="186"/>
      <c r="AA30" s="186"/>
      <c r="AB30" s="186"/>
      <c r="AC30" s="187">
        <f t="shared" si="13"/>
        <v>-25.475448696726691</v>
      </c>
      <c r="AD30" s="52"/>
      <c r="AE30" s="52"/>
      <c r="AF30" s="180">
        <f t="shared" si="2"/>
        <v>-25.475448696726691</v>
      </c>
      <c r="AG30" s="52"/>
      <c r="AH30" s="52"/>
      <c r="AI30" s="52"/>
      <c r="AJ30" s="188"/>
      <c r="AK30" s="189"/>
      <c r="AL30" s="190"/>
      <c r="AM30" s="191">
        <f t="shared" si="3"/>
        <v>34.723950066840629</v>
      </c>
      <c r="AN30" s="52"/>
      <c r="AO30" s="52"/>
      <c r="AP30" s="52"/>
      <c r="AQ30" s="186"/>
      <c r="AR30" s="186"/>
      <c r="AS30" s="186"/>
      <c r="AT30" s="186"/>
      <c r="AU30" s="192">
        <f t="shared" si="4"/>
        <v>-25.831000081124589</v>
      </c>
      <c r="AV30" s="192">
        <f t="shared" si="5"/>
        <v>0</v>
      </c>
      <c r="AW30" s="192">
        <f t="shared" si="6"/>
        <v>0</v>
      </c>
      <c r="AX30" s="180">
        <f t="shared" si="7"/>
        <v>-25.831000081124589</v>
      </c>
      <c r="AY30" s="52"/>
      <c r="AZ30" s="52"/>
      <c r="BA30" s="52"/>
      <c r="BB30" s="52"/>
      <c r="BC30" s="189"/>
      <c r="BI30" s="432"/>
      <c r="BS30" s="193"/>
      <c r="BT30" s="193"/>
    </row>
    <row r="31" spans="1:72" s="63" customFormat="1" x14ac:dyDescent="0.25">
      <c r="A31" s="177">
        <v>1999</v>
      </c>
      <c r="B31" s="65">
        <v>3</v>
      </c>
      <c r="C31" s="178">
        <f t="shared" si="14"/>
        <v>67.088827391532973</v>
      </c>
      <c r="D31" s="178"/>
      <c r="E31" s="178">
        <f t="shared" si="15"/>
        <v>34.723950066840629</v>
      </c>
      <c r="F31" s="179"/>
      <c r="G31" s="178">
        <v>35.458333333333343</v>
      </c>
      <c r="H31" s="178"/>
      <c r="I31" s="127">
        <v>31.916666666666671</v>
      </c>
      <c r="J31" s="69"/>
      <c r="K31" s="70">
        <f t="shared" si="0"/>
        <v>-2554.9275812569776</v>
      </c>
      <c r="L31" s="70"/>
      <c r="M31" s="70">
        <f t="shared" si="8"/>
        <v>-396.65951806145551</v>
      </c>
      <c r="N31" s="180">
        <f t="shared" si="1"/>
        <v>-2951.587099318433</v>
      </c>
      <c r="O31" s="181"/>
      <c r="P31" s="181">
        <f t="shared" si="9"/>
        <v>0</v>
      </c>
      <c r="Q31" s="182"/>
      <c r="R31" s="183"/>
      <c r="S31" s="74" t="e">
        <f t="shared" si="10"/>
        <v>#DIV/0!</v>
      </c>
      <c r="T31"/>
      <c r="U31" s="184">
        <f t="shared" si="11"/>
        <v>67.088827391532973</v>
      </c>
      <c r="V31" s="52"/>
      <c r="W31" s="52"/>
      <c r="X31" s="52"/>
      <c r="Y31" s="185">
        <f t="shared" si="12"/>
        <v>35.458333333333343</v>
      </c>
      <c r="Z31" s="186"/>
      <c r="AA31" s="186"/>
      <c r="AB31" s="186"/>
      <c r="AC31" s="187">
        <f t="shared" si="13"/>
        <v>-287.03943056901574</v>
      </c>
      <c r="AD31" s="52"/>
      <c r="AE31" s="52"/>
      <c r="AF31" s="180">
        <f t="shared" si="2"/>
        <v>-287.03943056901574</v>
      </c>
      <c r="AG31" s="52"/>
      <c r="AH31" s="52"/>
      <c r="AI31" s="52"/>
      <c r="AJ31" s="188"/>
      <c r="AK31" s="189"/>
      <c r="AL31" s="190"/>
      <c r="AM31" s="191">
        <f t="shared" si="3"/>
        <v>67.088827391532973</v>
      </c>
      <c r="AN31" s="52"/>
      <c r="AO31" s="52"/>
      <c r="AP31" s="52"/>
      <c r="AQ31" s="186"/>
      <c r="AR31" s="186"/>
      <c r="AS31" s="186"/>
      <c r="AT31" s="186"/>
      <c r="AU31" s="192">
        <f t="shared" si="4"/>
        <v>-49.907095893682026</v>
      </c>
      <c r="AV31" s="192">
        <f t="shared" si="5"/>
        <v>0</v>
      </c>
      <c r="AW31" s="192">
        <f t="shared" si="6"/>
        <v>0</v>
      </c>
      <c r="AX31" s="180">
        <f t="shared" si="7"/>
        <v>-49.907095893682026</v>
      </c>
      <c r="AY31" s="52"/>
      <c r="AZ31" s="52"/>
      <c r="BA31" s="52"/>
      <c r="BB31" s="52"/>
      <c r="BC31" s="189"/>
      <c r="BI31" s="432"/>
      <c r="BS31" s="193"/>
      <c r="BT31" s="193"/>
    </row>
    <row r="32" spans="1:72" s="63" customFormat="1" x14ac:dyDescent="0.25">
      <c r="A32" s="177">
        <v>1999</v>
      </c>
      <c r="B32" s="65">
        <v>4</v>
      </c>
      <c r="C32" s="178">
        <f t="shared" si="14"/>
        <v>117.42864691479581</v>
      </c>
      <c r="D32" s="178"/>
      <c r="E32" s="178">
        <f t="shared" si="15"/>
        <v>67.088827391532973</v>
      </c>
      <c r="F32" s="179"/>
      <c r="G32" s="178">
        <v>143.87500000000003</v>
      </c>
      <c r="H32" s="178"/>
      <c r="I32" s="127">
        <v>35.458333333333343</v>
      </c>
      <c r="J32" s="69"/>
      <c r="K32" s="70">
        <f t="shared" si="0"/>
        <v>2136.1827860394396</v>
      </c>
      <c r="L32" s="70"/>
      <c r="M32" s="70">
        <f t="shared" si="8"/>
        <v>-4469.2803471119914</v>
      </c>
      <c r="N32" s="180">
        <f t="shared" si="1"/>
        <v>-2333.0975610725518</v>
      </c>
      <c r="O32" s="181"/>
      <c r="P32" s="181">
        <f t="shared" si="9"/>
        <v>0</v>
      </c>
      <c r="Q32" s="182"/>
      <c r="R32" s="183"/>
      <c r="S32" s="74" t="e">
        <f t="shared" si="10"/>
        <v>#DIV/0!</v>
      </c>
      <c r="T32"/>
      <c r="U32" s="184">
        <f t="shared" si="11"/>
        <v>117.42864691479581</v>
      </c>
      <c r="V32" s="52"/>
      <c r="W32" s="52"/>
      <c r="X32" s="52"/>
      <c r="Y32" s="185">
        <f t="shared" si="12"/>
        <v>143.87500000000003</v>
      </c>
      <c r="Z32" s="186"/>
      <c r="AA32" s="186"/>
      <c r="AB32" s="186"/>
      <c r="AC32" s="187">
        <f t="shared" si="13"/>
        <v>239.99454817988482</v>
      </c>
      <c r="AD32" s="52"/>
      <c r="AE32" s="52"/>
      <c r="AF32" s="180">
        <f t="shared" si="2"/>
        <v>239.99454817988482</v>
      </c>
      <c r="AG32" s="52"/>
      <c r="AH32" s="52"/>
      <c r="AI32" s="52"/>
      <c r="AJ32" s="188"/>
      <c r="AK32" s="189"/>
      <c r="AL32" s="190"/>
      <c r="AM32" s="191">
        <f t="shared" si="3"/>
        <v>117.42864691479581</v>
      </c>
      <c r="AN32" s="52"/>
      <c r="AO32" s="52"/>
      <c r="AP32" s="52"/>
      <c r="AQ32" s="186"/>
      <c r="AR32" s="186"/>
      <c r="AS32" s="186"/>
      <c r="AT32" s="186"/>
      <c r="AU32" s="192">
        <f t="shared" si="4"/>
        <v>-87.354675437085916</v>
      </c>
      <c r="AV32" s="192">
        <f t="shared" si="5"/>
        <v>0</v>
      </c>
      <c r="AW32" s="192">
        <f t="shared" si="6"/>
        <v>0</v>
      </c>
      <c r="AX32" s="180">
        <f t="shared" si="7"/>
        <v>-87.354675437085916</v>
      </c>
      <c r="AY32" s="52"/>
      <c r="AZ32" s="52"/>
      <c r="BA32" s="52"/>
      <c r="BB32" s="52"/>
      <c r="BC32" s="189"/>
      <c r="BI32" s="432"/>
      <c r="BS32" s="193"/>
      <c r="BT32" s="193"/>
    </row>
    <row r="33" spans="1:72" s="63" customFormat="1" x14ac:dyDescent="0.25">
      <c r="A33" s="177">
        <v>1999</v>
      </c>
      <c r="B33" s="65">
        <v>5</v>
      </c>
      <c r="C33" s="178">
        <f t="shared" si="14"/>
        <v>205.87235315982971</v>
      </c>
      <c r="D33" s="178"/>
      <c r="E33" s="178">
        <f t="shared" si="15"/>
        <v>117.42864691479581</v>
      </c>
      <c r="F33" s="179"/>
      <c r="G33" s="178">
        <v>165.625</v>
      </c>
      <c r="H33" s="178"/>
      <c r="I33" s="127">
        <v>143.87500000000003</v>
      </c>
      <c r="J33" s="69"/>
      <c r="K33" s="70">
        <f t="shared" si="0"/>
        <v>-3250.9474076324941</v>
      </c>
      <c r="L33" s="70"/>
      <c r="M33" s="70">
        <f t="shared" si="8"/>
        <v>3736.7790044318831</v>
      </c>
      <c r="N33" s="180">
        <f t="shared" si="1"/>
        <v>485.83159679938899</v>
      </c>
      <c r="O33" s="181"/>
      <c r="P33" s="181">
        <f t="shared" si="9"/>
        <v>0</v>
      </c>
      <c r="Q33" s="182"/>
      <c r="R33" s="183"/>
      <c r="S33" s="74" t="e">
        <f t="shared" si="10"/>
        <v>#DIV/0!</v>
      </c>
      <c r="T33"/>
      <c r="U33" s="184">
        <f t="shared" si="11"/>
        <v>205.87235315982971</v>
      </c>
      <c r="V33" s="52"/>
      <c r="W33" s="52"/>
      <c r="X33" s="52"/>
      <c r="Y33" s="185">
        <f t="shared" si="12"/>
        <v>165.625</v>
      </c>
      <c r="Z33" s="186"/>
      <c r="AA33" s="186"/>
      <c r="AB33" s="186"/>
      <c r="AC33" s="187">
        <f t="shared" si="13"/>
        <v>-365.2354374121071</v>
      </c>
      <c r="AD33" s="52"/>
      <c r="AE33" s="52"/>
      <c r="AF33" s="180">
        <f t="shared" si="2"/>
        <v>-365.2354374121071</v>
      </c>
      <c r="AG33" s="52"/>
      <c r="AH33" s="52"/>
      <c r="AI33" s="52"/>
      <c r="AJ33" s="188"/>
      <c r="AK33" s="189"/>
      <c r="AL33" s="190"/>
      <c r="AM33" s="191">
        <f t="shared" si="3"/>
        <v>205.87235315982971</v>
      </c>
      <c r="AN33" s="52"/>
      <c r="AO33" s="52"/>
      <c r="AP33" s="52"/>
      <c r="AQ33" s="186"/>
      <c r="AR33" s="186"/>
      <c r="AS33" s="186"/>
      <c r="AT33" s="186"/>
      <c r="AU33" s="192">
        <f t="shared" si="4"/>
        <v>-153.14757569160165</v>
      </c>
      <c r="AV33" s="192">
        <f t="shared" si="5"/>
        <v>0</v>
      </c>
      <c r="AW33" s="192">
        <f t="shared" si="6"/>
        <v>0</v>
      </c>
      <c r="AX33" s="180">
        <f t="shared" si="7"/>
        <v>-153.14757569160165</v>
      </c>
      <c r="AY33" s="52"/>
      <c r="AZ33" s="52"/>
      <c r="BA33" s="52"/>
      <c r="BB33" s="52"/>
      <c r="BC33" s="189"/>
      <c r="BI33" s="432"/>
      <c r="BS33" s="193"/>
      <c r="BT33" s="193"/>
    </row>
    <row r="34" spans="1:72" s="63" customFormat="1" x14ac:dyDescent="0.25">
      <c r="A34" s="177">
        <v>1999</v>
      </c>
      <c r="B34" s="65">
        <v>6</v>
      </c>
      <c r="C34" s="178">
        <f t="shared" si="14"/>
        <v>273.79728737823223</v>
      </c>
      <c r="D34" s="178"/>
      <c r="E34" s="178">
        <f t="shared" si="15"/>
        <v>205.87235315982971</v>
      </c>
      <c r="F34" s="179"/>
      <c r="G34" s="178">
        <v>224.87500000000003</v>
      </c>
      <c r="H34" s="178"/>
      <c r="I34" s="127">
        <v>165.625</v>
      </c>
      <c r="J34" s="69"/>
      <c r="K34" s="70">
        <f t="shared" si="0"/>
        <v>-3951.6582046059889</v>
      </c>
      <c r="L34" s="70"/>
      <c r="M34" s="70">
        <f t="shared" si="8"/>
        <v>-5686.8129903229528</v>
      </c>
      <c r="N34" s="180">
        <f t="shared" si="1"/>
        <v>-9638.4711949289413</v>
      </c>
      <c r="O34" s="181"/>
      <c r="P34" s="181">
        <f t="shared" si="9"/>
        <v>0</v>
      </c>
      <c r="Q34" s="182"/>
      <c r="R34" s="183"/>
      <c r="S34" s="74" t="e">
        <f t="shared" si="10"/>
        <v>#DIV/0!</v>
      </c>
      <c r="T34"/>
      <c r="U34" s="184">
        <f t="shared" si="11"/>
        <v>273.79728737823223</v>
      </c>
      <c r="V34" s="52"/>
      <c r="W34" s="52"/>
      <c r="X34" s="52"/>
      <c r="Y34" s="185">
        <f t="shared" si="12"/>
        <v>224.87500000000003</v>
      </c>
      <c r="Z34" s="186"/>
      <c r="AA34" s="186"/>
      <c r="AB34" s="186"/>
      <c r="AC34" s="187">
        <f t="shared" si="13"/>
        <v>-443.95846253123</v>
      </c>
      <c r="AD34" s="52"/>
      <c r="AE34" s="52"/>
      <c r="AF34" s="180">
        <f t="shared" si="2"/>
        <v>-443.95846253123</v>
      </c>
      <c r="AG34" s="52"/>
      <c r="AH34" s="52"/>
      <c r="AI34" s="52"/>
      <c r="AJ34" s="188"/>
      <c r="AK34" s="189"/>
      <c r="AL34" s="190"/>
      <c r="AM34" s="191">
        <f t="shared" si="3"/>
        <v>273.79728737823223</v>
      </c>
      <c r="AN34" s="52"/>
      <c r="AO34" s="52"/>
      <c r="AP34" s="52"/>
      <c r="AQ34" s="186"/>
      <c r="AR34" s="186"/>
      <c r="AS34" s="186"/>
      <c r="AT34" s="186"/>
      <c r="AU34" s="192">
        <f t="shared" si="4"/>
        <v>-203.67664792930913</v>
      </c>
      <c r="AV34" s="192">
        <f t="shared" si="5"/>
        <v>0</v>
      </c>
      <c r="AW34" s="192">
        <f t="shared" si="6"/>
        <v>0</v>
      </c>
      <c r="AX34" s="180">
        <f t="shared" si="7"/>
        <v>-203.67664792930913</v>
      </c>
      <c r="AY34" s="52"/>
      <c r="AZ34" s="52"/>
      <c r="BA34" s="52"/>
      <c r="BB34" s="52"/>
      <c r="BC34" s="189"/>
      <c r="BI34" s="432"/>
      <c r="BS34" s="193"/>
      <c r="BT34" s="193"/>
    </row>
    <row r="35" spans="1:72" s="63" customFormat="1" x14ac:dyDescent="0.25">
      <c r="A35" s="177">
        <v>1999</v>
      </c>
      <c r="B35" s="65">
        <v>7</v>
      </c>
      <c r="C35" s="178">
        <f t="shared" si="14"/>
        <v>323.21495100202412</v>
      </c>
      <c r="D35" s="178"/>
      <c r="E35" s="178">
        <f t="shared" si="15"/>
        <v>273.79728737823223</v>
      </c>
      <c r="F35" s="179"/>
      <c r="G35" s="178">
        <v>300.83333333333331</v>
      </c>
      <c r="H35" s="178"/>
      <c r="I35" s="127">
        <v>224.87500000000003</v>
      </c>
      <c r="J35" s="69"/>
      <c r="K35" s="70">
        <f t="shared" si="0"/>
        <v>-1807.8570694997688</v>
      </c>
      <c r="L35" s="70"/>
      <c r="M35" s="70">
        <f t="shared" si="8"/>
        <v>-6912.5514483899697</v>
      </c>
      <c r="N35" s="180">
        <f t="shared" si="1"/>
        <v>-8720.4085178897385</v>
      </c>
      <c r="O35" s="181"/>
      <c r="P35" s="181">
        <f t="shared" si="9"/>
        <v>0</v>
      </c>
      <c r="Q35" s="182"/>
      <c r="R35" s="183"/>
      <c r="S35" s="74" t="e">
        <f t="shared" si="10"/>
        <v>#DIV/0!</v>
      </c>
      <c r="T35"/>
      <c r="U35" s="184">
        <f t="shared" si="11"/>
        <v>323.21495100202412</v>
      </c>
      <c r="V35" s="52"/>
      <c r="W35" s="52"/>
      <c r="X35" s="52"/>
      <c r="Y35" s="185">
        <f t="shared" si="12"/>
        <v>300.83333333333331</v>
      </c>
      <c r="Z35" s="186"/>
      <c r="AA35" s="186"/>
      <c r="AB35" s="186"/>
      <c r="AC35" s="187">
        <f t="shared" si="13"/>
        <v>-203.10801276178674</v>
      </c>
      <c r="AD35" s="52"/>
      <c r="AE35" s="52"/>
      <c r="AF35" s="180">
        <f t="shared" si="2"/>
        <v>-203.10801276178674</v>
      </c>
      <c r="AG35" s="52"/>
      <c r="AH35" s="52"/>
      <c r="AI35" s="52"/>
      <c r="AJ35" s="188"/>
      <c r="AK35" s="189"/>
      <c r="AL35" s="190"/>
      <c r="AM35" s="191">
        <f t="shared" si="3"/>
        <v>323.21495100202412</v>
      </c>
      <c r="AN35" s="52"/>
      <c r="AO35" s="52"/>
      <c r="AP35" s="52"/>
      <c r="AQ35" s="186"/>
      <c r="AR35" s="186"/>
      <c r="AS35" s="186"/>
      <c r="AT35" s="186"/>
      <c r="AU35" s="192">
        <f t="shared" si="4"/>
        <v>-240.43823958630634</v>
      </c>
      <c r="AV35" s="192">
        <f t="shared" si="5"/>
        <v>0</v>
      </c>
      <c r="AW35" s="192">
        <f t="shared" si="6"/>
        <v>0</v>
      </c>
      <c r="AX35" s="180">
        <f t="shared" si="7"/>
        <v>-240.43823958630634</v>
      </c>
      <c r="AY35" s="52"/>
      <c r="AZ35" s="52"/>
      <c r="BA35" s="52"/>
      <c r="BB35" s="52"/>
      <c r="BC35" s="189"/>
      <c r="BI35" s="432"/>
      <c r="BS35" s="193"/>
      <c r="BT35" s="193"/>
    </row>
    <row r="36" spans="1:72" s="63" customFormat="1" x14ac:dyDescent="0.25">
      <c r="A36" s="177">
        <v>1999</v>
      </c>
      <c r="B36" s="65">
        <v>8</v>
      </c>
      <c r="C36" s="178">
        <f t="shared" si="14"/>
        <v>329.73144935858772</v>
      </c>
      <c r="D36" s="178"/>
      <c r="E36" s="178">
        <f t="shared" si="15"/>
        <v>323.21495100202412</v>
      </c>
      <c r="F36" s="179"/>
      <c r="G36" s="178">
        <v>320.5</v>
      </c>
      <c r="H36" s="178"/>
      <c r="I36" s="127">
        <v>300.83333333333331</v>
      </c>
      <c r="J36" s="69"/>
      <c r="K36" s="70">
        <f t="shared" si="0"/>
        <v>-745.66285742598609</v>
      </c>
      <c r="L36" s="70"/>
      <c r="M36" s="70">
        <f t="shared" si="8"/>
        <v>-3162.4458283579493</v>
      </c>
      <c r="N36" s="180">
        <f t="shared" si="1"/>
        <v>-3908.1086857839355</v>
      </c>
      <c r="O36" s="181"/>
      <c r="P36" s="181">
        <f t="shared" si="9"/>
        <v>0</v>
      </c>
      <c r="Q36" s="182"/>
      <c r="R36" s="183"/>
      <c r="S36" s="74" t="e">
        <f t="shared" si="10"/>
        <v>#DIV/0!</v>
      </c>
      <c r="T36"/>
      <c r="U36" s="184">
        <f t="shared" si="11"/>
        <v>329.73144935858772</v>
      </c>
      <c r="V36" s="52"/>
      <c r="W36" s="52"/>
      <c r="X36" s="52"/>
      <c r="Y36" s="185">
        <f t="shared" si="12"/>
        <v>320.5</v>
      </c>
      <c r="Z36" s="186"/>
      <c r="AA36" s="186"/>
      <c r="AB36" s="186"/>
      <c r="AC36" s="187">
        <f t="shared" si="13"/>
        <v>-83.773271525261421</v>
      </c>
      <c r="AD36" s="52"/>
      <c r="AE36" s="52"/>
      <c r="AF36" s="180">
        <f t="shared" si="2"/>
        <v>-83.773271525261421</v>
      </c>
      <c r="AG36" s="52"/>
      <c r="AH36" s="52"/>
      <c r="AI36" s="52"/>
      <c r="AJ36" s="188"/>
      <c r="AK36" s="189"/>
      <c r="AL36" s="190"/>
      <c r="AM36" s="191">
        <f t="shared" si="3"/>
        <v>329.73144935858772</v>
      </c>
      <c r="AN36" s="52"/>
      <c r="AO36" s="52"/>
      <c r="AP36" s="52"/>
      <c r="AQ36" s="186"/>
      <c r="AR36" s="186"/>
      <c r="AS36" s="186"/>
      <c r="AT36" s="186"/>
      <c r="AU36" s="192">
        <f t="shared" si="4"/>
        <v>-245.28583524443354</v>
      </c>
      <c r="AV36" s="192">
        <f t="shared" si="5"/>
        <v>0</v>
      </c>
      <c r="AW36" s="192">
        <f t="shared" si="6"/>
        <v>0</v>
      </c>
      <c r="AX36" s="180">
        <f t="shared" si="7"/>
        <v>-245.28583524443354</v>
      </c>
      <c r="AY36" s="52"/>
      <c r="AZ36" s="52"/>
      <c r="BA36" s="52"/>
      <c r="BB36" s="52"/>
      <c r="BC36" s="189"/>
      <c r="BI36" s="432"/>
      <c r="BS36" s="193"/>
      <c r="BT36" s="193"/>
    </row>
    <row r="37" spans="1:72" s="63" customFormat="1" x14ac:dyDescent="0.25">
      <c r="A37" s="177">
        <v>1999</v>
      </c>
      <c r="B37" s="65">
        <v>9</v>
      </c>
      <c r="C37" s="178">
        <f t="shared" si="14"/>
        <v>278.21093356333773</v>
      </c>
      <c r="D37" s="178"/>
      <c r="E37" s="178">
        <f t="shared" si="15"/>
        <v>329.73144935858772</v>
      </c>
      <c r="F37" s="179"/>
      <c r="G37" s="178">
        <v>265.41666666666669</v>
      </c>
      <c r="H37" s="178"/>
      <c r="I37" s="127">
        <v>320.5</v>
      </c>
      <c r="J37" s="69"/>
      <c r="K37" s="70">
        <f t="shared" si="0"/>
        <v>-1033.4465631843045</v>
      </c>
      <c r="L37" s="70"/>
      <c r="M37" s="70">
        <f t="shared" si="8"/>
        <v>-1304.372139043473</v>
      </c>
      <c r="N37" s="180">
        <f t="shared" si="1"/>
        <v>-2337.8187022277775</v>
      </c>
      <c r="O37" s="181"/>
      <c r="P37" s="181">
        <f t="shared" si="9"/>
        <v>0</v>
      </c>
      <c r="Q37" s="182"/>
      <c r="R37" s="183"/>
      <c r="S37" s="74" t="e">
        <f t="shared" si="10"/>
        <v>#DIV/0!</v>
      </c>
      <c r="T37"/>
      <c r="U37" s="184">
        <f t="shared" si="11"/>
        <v>278.21093356333773</v>
      </c>
      <c r="V37" s="52"/>
      <c r="W37" s="52"/>
      <c r="X37" s="52"/>
      <c r="Y37" s="185">
        <f t="shared" si="12"/>
        <v>265.41666666666669</v>
      </c>
      <c r="Z37" s="186"/>
      <c r="AA37" s="186"/>
      <c r="AB37" s="186"/>
      <c r="AC37" s="187">
        <f t="shared" si="13"/>
        <v>-116.10501808195585</v>
      </c>
      <c r="AD37" s="52"/>
      <c r="AE37" s="52"/>
      <c r="AF37" s="180">
        <f t="shared" si="2"/>
        <v>-116.10501808195585</v>
      </c>
      <c r="AG37" s="52"/>
      <c r="AH37" s="52"/>
      <c r="AI37" s="52"/>
      <c r="AJ37" s="188"/>
      <c r="AK37" s="189"/>
      <c r="AL37" s="190"/>
      <c r="AM37" s="191">
        <f t="shared" si="3"/>
        <v>278.21093356333773</v>
      </c>
      <c r="AN37" s="52"/>
      <c r="AO37" s="52"/>
      <c r="AP37" s="52"/>
      <c r="AQ37" s="186"/>
      <c r="AR37" s="186"/>
      <c r="AS37" s="186"/>
      <c r="AT37" s="186"/>
      <c r="AU37" s="192">
        <f t="shared" si="4"/>
        <v>-206.95994072134627</v>
      </c>
      <c r="AV37" s="192">
        <f t="shared" si="5"/>
        <v>0</v>
      </c>
      <c r="AW37" s="192">
        <f t="shared" si="6"/>
        <v>0</v>
      </c>
      <c r="AX37" s="180">
        <f t="shared" si="7"/>
        <v>-206.95994072134627</v>
      </c>
      <c r="AY37" s="52"/>
      <c r="AZ37" s="52"/>
      <c r="BA37" s="52"/>
      <c r="BB37" s="52"/>
      <c r="BC37" s="189"/>
      <c r="BI37" s="432"/>
      <c r="BS37" s="193"/>
      <c r="BT37" s="193"/>
    </row>
    <row r="38" spans="1:72" s="63" customFormat="1" x14ac:dyDescent="0.25">
      <c r="A38" s="177">
        <v>1999</v>
      </c>
      <c r="B38" s="65">
        <v>10</v>
      </c>
      <c r="C38" s="178">
        <f t="shared" si="14"/>
        <v>198.83661390818892</v>
      </c>
      <c r="D38" s="178"/>
      <c r="E38" s="178">
        <f t="shared" si="15"/>
        <v>278.21093356333773</v>
      </c>
      <c r="F38" s="179"/>
      <c r="G38" s="178">
        <v>187.16666666666669</v>
      </c>
      <c r="H38" s="178"/>
      <c r="I38" s="127">
        <v>265.41666666666669</v>
      </c>
      <c r="J38" s="69"/>
      <c r="K38" s="70">
        <f t="shared" si="0"/>
        <v>-942.63055216014629</v>
      </c>
      <c r="L38" s="70"/>
      <c r="M38" s="70">
        <f t="shared" si="8"/>
        <v>-1807.78604000889</v>
      </c>
      <c r="N38" s="180">
        <f t="shared" si="1"/>
        <v>-2750.4165921690364</v>
      </c>
      <c r="O38" s="181"/>
      <c r="P38" s="181">
        <f t="shared" si="9"/>
        <v>0</v>
      </c>
      <c r="Q38" s="182"/>
      <c r="R38" s="183"/>
      <c r="S38" s="74" t="e">
        <f t="shared" si="10"/>
        <v>#DIV/0!</v>
      </c>
      <c r="T38"/>
      <c r="U38" s="184">
        <f t="shared" si="11"/>
        <v>198.83661390818892</v>
      </c>
      <c r="V38" s="52"/>
      <c r="W38" s="52"/>
      <c r="X38" s="52"/>
      <c r="Y38" s="185">
        <f t="shared" si="12"/>
        <v>187.16666666666669</v>
      </c>
      <c r="Z38" s="186"/>
      <c r="AA38" s="186"/>
      <c r="AB38" s="186"/>
      <c r="AC38" s="187">
        <f t="shared" si="13"/>
        <v>-105.90207680011375</v>
      </c>
      <c r="AD38" s="52"/>
      <c r="AE38" s="52"/>
      <c r="AF38" s="180">
        <f t="shared" si="2"/>
        <v>-105.90207680011375</v>
      </c>
      <c r="AG38" s="52"/>
      <c r="AH38" s="52"/>
      <c r="AI38" s="52"/>
      <c r="AJ38" s="188"/>
      <c r="AK38" s="189"/>
      <c r="AL38" s="190"/>
      <c r="AM38" s="191">
        <f t="shared" si="3"/>
        <v>198.83661390818892</v>
      </c>
      <c r="AN38" s="52"/>
      <c r="AO38" s="52"/>
      <c r="AP38" s="52"/>
      <c r="AQ38" s="186"/>
      <c r="AR38" s="186"/>
      <c r="AS38" s="186"/>
      <c r="AT38" s="186"/>
      <c r="AU38" s="192">
        <f t="shared" si="4"/>
        <v>-147.91371892040854</v>
      </c>
      <c r="AV38" s="192">
        <f t="shared" si="5"/>
        <v>0</v>
      </c>
      <c r="AW38" s="192">
        <f t="shared" si="6"/>
        <v>0</v>
      </c>
      <c r="AX38" s="180">
        <f t="shared" si="7"/>
        <v>-147.91371892040854</v>
      </c>
      <c r="AY38" s="52"/>
      <c r="AZ38" s="52"/>
      <c r="BA38" s="52"/>
      <c r="BB38" s="52"/>
      <c r="BC38" s="189"/>
      <c r="BI38" s="432"/>
      <c r="BS38" s="193"/>
      <c r="BT38" s="193"/>
    </row>
    <row r="39" spans="1:72" s="63" customFormat="1" x14ac:dyDescent="0.25">
      <c r="A39" s="177">
        <v>1999</v>
      </c>
      <c r="B39" s="65">
        <v>11</v>
      </c>
      <c r="C39" s="178">
        <f t="shared" si="14"/>
        <v>75.667245198869992</v>
      </c>
      <c r="D39" s="178"/>
      <c r="E39" s="178">
        <f t="shared" si="15"/>
        <v>198.83661390818892</v>
      </c>
      <c r="F39" s="179"/>
      <c r="G39" s="178">
        <v>75.916666666666671</v>
      </c>
      <c r="H39" s="178"/>
      <c r="I39" s="127">
        <v>187.16666666666669</v>
      </c>
      <c r="J39" s="69"/>
      <c r="K39" s="70">
        <f t="shared" si="0"/>
        <v>20.146817380050976</v>
      </c>
      <c r="L39" s="70"/>
      <c r="M39" s="70">
        <f t="shared" si="8"/>
        <v>-1648.9235281119034</v>
      </c>
      <c r="N39" s="180">
        <f t="shared" si="1"/>
        <v>-1628.7767107318523</v>
      </c>
      <c r="O39" s="181"/>
      <c r="P39" s="181">
        <f t="shared" si="9"/>
        <v>0</v>
      </c>
      <c r="Q39" s="182"/>
      <c r="R39" s="183"/>
      <c r="S39" s="74" t="e">
        <f t="shared" si="10"/>
        <v>#DIV/0!</v>
      </c>
      <c r="T39"/>
      <c r="U39" s="184">
        <f t="shared" si="11"/>
        <v>75.667245198869992</v>
      </c>
      <c r="V39" s="52"/>
      <c r="W39" s="52"/>
      <c r="X39" s="52"/>
      <c r="Y39" s="185">
        <f t="shared" si="12"/>
        <v>75.916666666666671</v>
      </c>
      <c r="Z39" s="186"/>
      <c r="AA39" s="186"/>
      <c r="AB39" s="186"/>
      <c r="AC39" s="187">
        <f t="shared" si="13"/>
        <v>2.2634422325593611</v>
      </c>
      <c r="AD39" s="52"/>
      <c r="AE39" s="52"/>
      <c r="AF39" s="180">
        <f t="shared" si="2"/>
        <v>2.2634422325593611</v>
      </c>
      <c r="AG39" s="52"/>
      <c r="AH39" s="52"/>
      <c r="AI39" s="52"/>
      <c r="AJ39" s="188"/>
      <c r="AK39" s="189"/>
      <c r="AL39" s="190"/>
      <c r="AM39" s="191">
        <f t="shared" si="3"/>
        <v>75.667245198869992</v>
      </c>
      <c r="AN39" s="52"/>
      <c r="AO39" s="52"/>
      <c r="AP39" s="52"/>
      <c r="AQ39" s="186"/>
      <c r="AR39" s="186"/>
      <c r="AS39" s="186"/>
      <c r="AT39" s="186"/>
      <c r="AU39" s="192">
        <f t="shared" si="4"/>
        <v>-56.288544739527708</v>
      </c>
      <c r="AV39" s="192">
        <f t="shared" si="5"/>
        <v>0</v>
      </c>
      <c r="AW39" s="192">
        <f t="shared" si="6"/>
        <v>0</v>
      </c>
      <c r="AX39" s="180">
        <f t="shared" si="7"/>
        <v>-56.288544739527708</v>
      </c>
      <c r="AY39" s="52"/>
      <c r="AZ39" s="52"/>
      <c r="BA39" s="52"/>
      <c r="BB39" s="52"/>
      <c r="BC39" s="189"/>
      <c r="BI39" s="432"/>
      <c r="BS39" s="193"/>
      <c r="BT39" s="193"/>
    </row>
    <row r="40" spans="1:72" s="206" customFormat="1" x14ac:dyDescent="0.25">
      <c r="A40" s="194">
        <v>1999</v>
      </c>
      <c r="B40" s="195">
        <v>12</v>
      </c>
      <c r="C40" s="178">
        <f t="shared" si="14"/>
        <v>42.449672857488302</v>
      </c>
      <c r="D40" s="178"/>
      <c r="E40" s="178">
        <f t="shared" si="15"/>
        <v>75.667245198869992</v>
      </c>
      <c r="F40" s="196"/>
      <c r="G40" s="197">
        <v>24.416666666666668</v>
      </c>
      <c r="H40" s="197"/>
      <c r="I40" s="198">
        <v>75.916666666666671</v>
      </c>
      <c r="J40" s="199"/>
      <c r="K40" s="200">
        <f t="shared" si="0"/>
        <v>-1456.6014936451625</v>
      </c>
      <c r="L40" s="200"/>
      <c r="M40" s="70">
        <f t="shared" si="8"/>
        <v>35.24239811494666</v>
      </c>
      <c r="N40" s="201">
        <f t="shared" si="1"/>
        <v>-1421.3590955302159</v>
      </c>
      <c r="O40" s="202"/>
      <c r="P40" s="202">
        <f>+O40*N40/1000</f>
        <v>0</v>
      </c>
      <c r="Q40" s="203"/>
      <c r="R40" s="204"/>
      <c r="S40" s="205"/>
      <c r="T40"/>
      <c r="U40" s="184">
        <f t="shared" si="11"/>
        <v>42.449672857488302</v>
      </c>
      <c r="Y40" s="185">
        <f t="shared" si="12"/>
        <v>24.416666666666668</v>
      </c>
      <c r="Z40" s="207"/>
      <c r="AA40" s="207"/>
      <c r="AB40" s="207"/>
      <c r="AC40" s="187">
        <f t="shared" si="13"/>
        <v>-163.64536762963226</v>
      </c>
      <c r="AF40" s="180">
        <f t="shared" si="2"/>
        <v>-163.64536762963226</v>
      </c>
      <c r="AJ40" s="208"/>
      <c r="AK40" s="209"/>
      <c r="AL40" s="200"/>
      <c r="AM40" s="191">
        <f t="shared" si="3"/>
        <v>42.449672857488302</v>
      </c>
      <c r="AQ40" s="207"/>
      <c r="AR40" s="207"/>
      <c r="AS40" s="207"/>
      <c r="AT40" s="207"/>
      <c r="AU40" s="192">
        <f t="shared" si="4"/>
        <v>-31.578132698462888</v>
      </c>
      <c r="AV40" s="192">
        <f t="shared" si="5"/>
        <v>0</v>
      </c>
      <c r="AW40" s="192">
        <f t="shared" si="6"/>
        <v>0</v>
      </c>
      <c r="AX40" s="180">
        <f t="shared" si="7"/>
        <v>-31.578132698462888</v>
      </c>
      <c r="BC40" s="209"/>
      <c r="BI40" s="433"/>
      <c r="BJ40" s="210">
        <v>36495</v>
      </c>
      <c r="BS40" s="211"/>
      <c r="BT40" s="211"/>
    </row>
    <row r="41" spans="1:72" s="63" customFormat="1" x14ac:dyDescent="0.25">
      <c r="A41" s="177">
        <v>2000</v>
      </c>
      <c r="B41" s="65">
        <v>1</v>
      </c>
      <c r="C41" s="178">
        <f t="shared" si="14"/>
        <v>26.872581391315055</v>
      </c>
      <c r="D41" s="178"/>
      <c r="E41" s="178">
        <f t="shared" si="15"/>
        <v>42.449672857488302</v>
      </c>
      <c r="F41" s="179"/>
      <c r="G41" s="178">
        <v>23.458333333333329</v>
      </c>
      <c r="H41" s="178"/>
      <c r="I41" s="127">
        <v>24.416666666666668</v>
      </c>
      <c r="J41" s="69"/>
      <c r="K41" s="212">
        <f t="shared" si="0"/>
        <v>-275.78312613581403</v>
      </c>
      <c r="L41" s="70"/>
      <c r="M41" s="70">
        <f t="shared" si="8"/>
        <v>-2548.0019382465298</v>
      </c>
      <c r="N41" s="180">
        <f t="shared" si="1"/>
        <v>-2823.785064382344</v>
      </c>
      <c r="O41" s="181">
        <v>2664</v>
      </c>
      <c r="P41" s="181">
        <f>+O41*N41/1000</f>
        <v>-7522.563411514564</v>
      </c>
      <c r="Q41" s="181">
        <v>910902.049</v>
      </c>
      <c r="R41" s="183">
        <f>+Q41-P41</f>
        <v>918424.61241151451</v>
      </c>
      <c r="S41" s="74">
        <f t="shared" si="10"/>
        <v>344753.98363795591</v>
      </c>
      <c r="T41"/>
      <c r="U41" s="184">
        <f t="shared" si="11"/>
        <v>26.872581391315055</v>
      </c>
      <c r="V41" s="213">
        <f>E41</f>
        <v>42.449672857488302</v>
      </c>
      <c r="W41" s="75"/>
      <c r="X41" s="75"/>
      <c r="Y41" s="185">
        <f t="shared" si="12"/>
        <v>23.458333333333329</v>
      </c>
      <c r="Z41" s="214">
        <f>I41</f>
        <v>24.416666666666668</v>
      </c>
      <c r="AA41" s="76"/>
      <c r="AB41" s="186"/>
      <c r="AC41" s="187">
        <f t="shared" si="13"/>
        <v>-30.983512827248717</v>
      </c>
      <c r="AD41" s="187">
        <f>+$V$5*(Z41-V41)</f>
        <v>-159.92001281653023</v>
      </c>
      <c r="AE41" s="187"/>
      <c r="AF41" s="180">
        <f>SUM(AC41:AE41)</f>
        <v>-190.90352564377895</v>
      </c>
      <c r="AG41" s="182">
        <v>78499</v>
      </c>
      <c r="AH41" s="182">
        <f>+AF41*AG41/1000</f>
        <v>-14985.735859511004</v>
      </c>
      <c r="AI41" s="182">
        <v>1491051.923</v>
      </c>
      <c r="AJ41" s="215">
        <f>+AI41-AH41</f>
        <v>1506037.6588595109</v>
      </c>
      <c r="AK41" s="216">
        <f>+AJ41/AG41*1000</f>
        <v>19185.437506968381</v>
      </c>
      <c r="AL41" s="190"/>
      <c r="AM41" s="191">
        <f>+C41</f>
        <v>26.872581391315055</v>
      </c>
      <c r="AN41" s="75">
        <v>123.83441885147447</v>
      </c>
      <c r="AO41" s="75">
        <f t="shared" ref="AO41:AO104" si="16">+E41</f>
        <v>42.449672857488302</v>
      </c>
      <c r="AP41" s="52"/>
      <c r="AQ41" s="214">
        <f>G41</f>
        <v>23.458333333333329</v>
      </c>
      <c r="AR41" s="214">
        <v>123.91666666666666</v>
      </c>
      <c r="AS41" s="214">
        <f t="shared" ref="AS41:AS104" si="17">+I41</f>
        <v>24.416666666666668</v>
      </c>
      <c r="AT41" s="186"/>
      <c r="AU41" s="192">
        <f>+$AN$5*(AQ41-AM41)</f>
        <v>-2.5398447380825231</v>
      </c>
      <c r="AV41" s="192">
        <f>+$AN$6*(AR41-AN41)</f>
        <v>2.120344006141988E-2</v>
      </c>
      <c r="AW41" s="192">
        <f>+$AN$7*(AS41-AO41)</f>
        <v>-9.3231546775669685</v>
      </c>
      <c r="AX41" s="180">
        <f>SUM(AU41:AW41)</f>
        <v>-11.841795975588072</v>
      </c>
      <c r="AY41" s="182">
        <v>323149</v>
      </c>
      <c r="AZ41" s="217">
        <f>+AY41*AX41/1000</f>
        <v>-3826.6645277153102</v>
      </c>
      <c r="BA41" s="182">
        <v>395907.82199999999</v>
      </c>
      <c r="BB41" s="218">
        <f>+BA41-AZ41</f>
        <v>399734.48652771529</v>
      </c>
      <c r="BC41" s="216">
        <f>+BB41/AY41*1000</f>
        <v>1236.9974424420786</v>
      </c>
      <c r="BE41" s="219">
        <v>10016.804</v>
      </c>
      <c r="BG41" s="220">
        <f>+BE41+BA41+AI41+Q41</f>
        <v>2807878.5979999998</v>
      </c>
      <c r="BH41" s="221">
        <f>+BE41+BB41+AJ41+R41</f>
        <v>2834213.5617987406</v>
      </c>
      <c r="BI41" s="432">
        <f>+AZ41+AH41+P41</f>
        <v>-26334.963798740879</v>
      </c>
      <c r="BJ41" s="210">
        <v>36526</v>
      </c>
      <c r="BK41" s="222">
        <v>2807878.5980000007</v>
      </c>
      <c r="BL41" s="223">
        <f>+BK41-BG41</f>
        <v>0</v>
      </c>
      <c r="BM41" s="147">
        <v>6833.1680890881162</v>
      </c>
      <c r="BN41" s="147">
        <v>6897.2560572734301</v>
      </c>
      <c r="BS41" s="193"/>
      <c r="BT41" s="193"/>
    </row>
    <row r="42" spans="1:72" s="63" customFormat="1" x14ac:dyDescent="0.25">
      <c r="A42" s="177">
        <v>2000</v>
      </c>
      <c r="B42" s="65">
        <v>2</v>
      </c>
      <c r="C42" s="178">
        <f t="shared" si="14"/>
        <v>34.723950066840629</v>
      </c>
      <c r="D42" s="178"/>
      <c r="E42" s="178">
        <f t="shared" si="15"/>
        <v>26.872581391315055</v>
      </c>
      <c r="F42" s="179"/>
      <c r="G42" s="178">
        <v>20.333333333333332</v>
      </c>
      <c r="H42" s="178"/>
      <c r="I42" s="127">
        <v>23.458333333333329</v>
      </c>
      <c r="J42" s="69"/>
      <c r="K42" s="212">
        <f t="shared" si="0"/>
        <v>-1162.3904304525022</v>
      </c>
      <c r="L42" s="70"/>
      <c r="M42" s="70">
        <f t="shared" si="8"/>
        <v>-482.42154288283507</v>
      </c>
      <c r="N42" s="180">
        <f t="shared" si="1"/>
        <v>-1644.8119733353374</v>
      </c>
      <c r="O42" s="181">
        <v>2663</v>
      </c>
      <c r="P42" s="181">
        <f t="shared" ref="P42:P105" si="18">+O42*N42/1000</f>
        <v>-4380.1342849920038</v>
      </c>
      <c r="Q42" s="181">
        <v>867459.19799999997</v>
      </c>
      <c r="R42" s="183">
        <f t="shared" ref="R42:R105" si="19">+Q42-P42</f>
        <v>871839.33228499198</v>
      </c>
      <c r="S42" s="74">
        <f t="shared" si="10"/>
        <v>327389.91073413141</v>
      </c>
      <c r="T42"/>
      <c r="U42" s="184">
        <f t="shared" si="11"/>
        <v>34.723950066840629</v>
      </c>
      <c r="V42" s="213">
        <f t="shared" ref="V42:V105" si="20">E42</f>
        <v>26.872581391315055</v>
      </c>
      <c r="W42" s="75"/>
      <c r="X42" s="75"/>
      <c r="Y42" s="185">
        <f t="shared" si="12"/>
        <v>20.333333333333332</v>
      </c>
      <c r="Z42" s="214">
        <f t="shared" ref="Z42:Z105" si="21">I42</f>
        <v>23.458333333333329</v>
      </c>
      <c r="AA42" s="76"/>
      <c r="AB42" s="186"/>
      <c r="AC42" s="187">
        <f t="shared" si="13"/>
        <v>-130.5915242778853</v>
      </c>
      <c r="AD42" s="187">
        <f t="shared" ref="AD42:AD105" si="22">+$V$5*(Z42-V42)</f>
        <v>-30.278179212801216</v>
      </c>
      <c r="AE42" s="187"/>
      <c r="AF42" s="180">
        <f t="shared" ref="AF42:AF105" si="23">SUM(AC42:AE42)</f>
        <v>-160.8697034906865</v>
      </c>
      <c r="AG42" s="182">
        <v>78950</v>
      </c>
      <c r="AH42" s="182">
        <f t="shared" ref="AH42:AH105" si="24">+AF42*AG42/1000</f>
        <v>-12700.6630905897</v>
      </c>
      <c r="AI42" s="182">
        <v>1396575.2409999999</v>
      </c>
      <c r="AJ42" s="215">
        <f t="shared" ref="AJ42:AJ105" si="25">+AI42-AH42</f>
        <v>1409275.9040905896</v>
      </c>
      <c r="AK42" s="216">
        <f t="shared" ref="AK42:AK105" si="26">+AJ42/AG42*1000</f>
        <v>17850.233110710444</v>
      </c>
      <c r="AL42" s="190"/>
      <c r="AM42" s="191">
        <f t="shared" ref="AM42:AM105" si="27">+C42</f>
        <v>34.723950066840629</v>
      </c>
      <c r="AN42" s="75">
        <v>77.741832906544204</v>
      </c>
      <c r="AO42" s="75">
        <f t="shared" si="16"/>
        <v>26.872581391315055</v>
      </c>
      <c r="AP42" s="52"/>
      <c r="AQ42" s="214">
        <f t="shared" ref="AQ42:AQ105" si="28">+G42</f>
        <v>20.333333333333332</v>
      </c>
      <c r="AR42" s="214">
        <v>86</v>
      </c>
      <c r="AS42" s="214">
        <f t="shared" si="17"/>
        <v>23.458333333333329</v>
      </c>
      <c r="AT42" s="186"/>
      <c r="AU42" s="192">
        <f t="shared" ref="AU42:AU105" si="29">+$AN$5*(AQ42-AM42)</f>
        <v>-10.705119126571804</v>
      </c>
      <c r="AV42" s="192">
        <f t="shared" ref="AV42:AV105" si="30">+$AN$6*(AR42-AN42)</f>
        <v>2.1289507882260104</v>
      </c>
      <c r="AW42" s="192">
        <f t="shared" ref="AW42:AW105" si="31">+$AN$7*(AS42-AO42)</f>
        <v>-1.765183376266336</v>
      </c>
      <c r="AX42" s="180">
        <f t="shared" ref="AX42:AX105" si="32">SUM(AU42:AW42)</f>
        <v>-10.341351714612129</v>
      </c>
      <c r="AY42" s="182">
        <v>323053</v>
      </c>
      <c r="AZ42" s="217">
        <f t="shared" ref="AZ42:AZ105" si="33">+AY42*AX42/1000</f>
        <v>-3340.804695460592</v>
      </c>
      <c r="BA42" s="182">
        <v>370438.272</v>
      </c>
      <c r="BB42" s="218">
        <f t="shared" ref="BB42:BB105" si="34">+BA42-AZ42</f>
        <v>373779.07669546059</v>
      </c>
      <c r="BC42" s="216">
        <f t="shared" ref="BC42:BC105" si="35">+BB42/AY42*1000</f>
        <v>1157.0209120344359</v>
      </c>
      <c r="BE42" s="219">
        <v>10315.277</v>
      </c>
      <c r="BG42" s="220">
        <f t="shared" ref="BG42:BG105" si="36">+BE42+BA42+AI42+Q42</f>
        <v>2644787.9879999999</v>
      </c>
      <c r="BH42" s="221">
        <f t="shared" ref="BH42:BH105" si="37">+BE42+BB42+AJ42+R42</f>
        <v>2665209.5900710421</v>
      </c>
      <c r="BI42" s="432">
        <f t="shared" ref="BI42:BI105" si="38">+AZ42+AH42+P42</f>
        <v>-20421.602071042296</v>
      </c>
      <c r="BJ42" s="210">
        <v>36557</v>
      </c>
      <c r="BK42" s="224">
        <v>2644787.9880000004</v>
      </c>
      <c r="BL42" s="223">
        <f t="shared" ref="BL42:BL105" si="39">+BK42-BG42</f>
        <v>0</v>
      </c>
      <c r="BM42" s="147">
        <v>6430.4699555058469</v>
      </c>
      <c r="BN42" s="147">
        <v>6480.1225171315664</v>
      </c>
      <c r="BS42" s="193"/>
      <c r="BT42" s="193"/>
    </row>
    <row r="43" spans="1:72" s="63" customFormat="1" x14ac:dyDescent="0.25">
      <c r="A43" s="177">
        <v>2000</v>
      </c>
      <c r="B43" s="65">
        <v>3</v>
      </c>
      <c r="C43" s="178">
        <f t="shared" si="14"/>
        <v>67.088827391532973</v>
      </c>
      <c r="D43" s="178"/>
      <c r="E43" s="178">
        <f t="shared" si="15"/>
        <v>34.723950066840629</v>
      </c>
      <c r="F43" s="179"/>
      <c r="G43" s="178">
        <v>65.958333333333329</v>
      </c>
      <c r="H43" s="178"/>
      <c r="I43" s="127">
        <v>20.333333333333332</v>
      </c>
      <c r="J43" s="69"/>
      <c r="K43" s="212">
        <f t="shared" si="0"/>
        <v>-91.314743437991154</v>
      </c>
      <c r="L43" s="70"/>
      <c r="M43" s="70">
        <f t="shared" si="8"/>
        <v>-2033.3447979517869</v>
      </c>
      <c r="N43" s="180">
        <f t="shared" si="1"/>
        <v>-2124.659541389778</v>
      </c>
      <c r="O43" s="181">
        <v>2666</v>
      </c>
      <c r="P43" s="181">
        <f t="shared" si="18"/>
        <v>-5664.3423373451487</v>
      </c>
      <c r="Q43" s="181">
        <v>887495.85800000001</v>
      </c>
      <c r="R43" s="183">
        <f t="shared" si="19"/>
        <v>893160.20033734513</v>
      </c>
      <c r="S43" s="74">
        <f t="shared" si="10"/>
        <v>335018.8298339629</v>
      </c>
      <c r="T43"/>
      <c r="U43" s="184">
        <f t="shared" si="11"/>
        <v>67.088827391532973</v>
      </c>
      <c r="V43" s="213">
        <f t="shared" si="20"/>
        <v>34.723950066840629</v>
      </c>
      <c r="W43" s="75"/>
      <c r="X43" s="75"/>
      <c r="Y43" s="185">
        <f t="shared" si="12"/>
        <v>65.958333333333329</v>
      </c>
      <c r="Z43" s="214">
        <f t="shared" si="21"/>
        <v>20.333333333333332</v>
      </c>
      <c r="AA43" s="76"/>
      <c r="AB43" s="186"/>
      <c r="AC43" s="187">
        <f t="shared" si="13"/>
        <v>-10.258972563950893</v>
      </c>
      <c r="AD43" s="187">
        <f t="shared" si="22"/>
        <v>-127.61863374901918</v>
      </c>
      <c r="AE43" s="187"/>
      <c r="AF43" s="180">
        <f t="shared" si="23"/>
        <v>-137.87760631297007</v>
      </c>
      <c r="AG43" s="182">
        <v>79052</v>
      </c>
      <c r="AH43" s="182">
        <f t="shared" si="24"/>
        <v>-10899.500534252909</v>
      </c>
      <c r="AI43" s="182">
        <v>1494831.398</v>
      </c>
      <c r="AJ43" s="215">
        <f t="shared" si="25"/>
        <v>1505730.898534253</v>
      </c>
      <c r="AK43" s="216">
        <f t="shared" si="26"/>
        <v>19047.347297149383</v>
      </c>
      <c r="AL43" s="190"/>
      <c r="AM43" s="191">
        <f t="shared" si="27"/>
        <v>67.088827391532973</v>
      </c>
      <c r="AN43" s="75">
        <v>46.024503453365838</v>
      </c>
      <c r="AO43" s="75">
        <f t="shared" si="16"/>
        <v>34.723950066840629</v>
      </c>
      <c r="AP43" s="52"/>
      <c r="AQ43" s="214">
        <f t="shared" si="28"/>
        <v>65.958333333333329</v>
      </c>
      <c r="AR43" s="214">
        <v>11.04166666666667</v>
      </c>
      <c r="AS43" s="214">
        <f t="shared" si="17"/>
        <v>20.333333333333332</v>
      </c>
      <c r="AT43" s="186"/>
      <c r="AU43" s="192">
        <f t="shared" si="29"/>
        <v>-0.84096976446674243</v>
      </c>
      <c r="AV43" s="192">
        <f t="shared" si="30"/>
        <v>-9.0185554625607338</v>
      </c>
      <c r="AW43" s="192">
        <f t="shared" si="31"/>
        <v>-7.4400210531929654</v>
      </c>
      <c r="AX43" s="180">
        <f t="shared" si="32"/>
        <v>-17.29954628022044</v>
      </c>
      <c r="AY43" s="182">
        <v>323899</v>
      </c>
      <c r="AZ43" s="217">
        <f t="shared" si="33"/>
        <v>-5603.305740617121</v>
      </c>
      <c r="BA43" s="182">
        <v>397052.48800000001</v>
      </c>
      <c r="BB43" s="218">
        <f t="shared" si="34"/>
        <v>402655.79374061711</v>
      </c>
      <c r="BC43" s="216">
        <f t="shared" si="35"/>
        <v>1243.1523213736907</v>
      </c>
      <c r="BE43" s="219">
        <v>10142.409</v>
      </c>
      <c r="BG43" s="220">
        <f t="shared" si="36"/>
        <v>2789522.1529999999</v>
      </c>
      <c r="BH43" s="221">
        <f t="shared" si="37"/>
        <v>2811689.3016122151</v>
      </c>
      <c r="BI43" s="432">
        <f t="shared" si="38"/>
        <v>-22167.14861221518</v>
      </c>
      <c r="BJ43" s="210">
        <v>36586</v>
      </c>
      <c r="BK43" s="224">
        <v>2789522.1529999999</v>
      </c>
      <c r="BL43" s="223">
        <f t="shared" si="39"/>
        <v>0</v>
      </c>
      <c r="BM43" s="147">
        <v>6766.3327059051826</v>
      </c>
      <c r="BN43" s="147">
        <v>6820.1018801310211</v>
      </c>
      <c r="BS43" s="193"/>
      <c r="BT43" s="193"/>
    </row>
    <row r="44" spans="1:72" s="63" customFormat="1" x14ac:dyDescent="0.25">
      <c r="A44" s="177">
        <v>2000</v>
      </c>
      <c r="B44" s="65">
        <v>4</v>
      </c>
      <c r="C44" s="178">
        <f t="shared" si="14"/>
        <v>117.42864691479581</v>
      </c>
      <c r="D44" s="178"/>
      <c r="E44" s="178">
        <f t="shared" si="15"/>
        <v>67.088827391532973</v>
      </c>
      <c r="F44" s="179"/>
      <c r="G44" s="178">
        <v>98.458333333333343</v>
      </c>
      <c r="H44" s="178"/>
      <c r="I44" s="127">
        <v>65.958333333333329</v>
      </c>
      <c r="J44" s="69"/>
      <c r="K44" s="212">
        <f t="shared" si="0"/>
        <v>-1532.311740221076</v>
      </c>
      <c r="L44" s="70"/>
      <c r="M44" s="70">
        <f t="shared" si="8"/>
        <v>-159.73493387558341</v>
      </c>
      <c r="N44" s="180">
        <f t="shared" si="1"/>
        <v>-1692.0466740966594</v>
      </c>
      <c r="O44" s="181">
        <v>2674</v>
      </c>
      <c r="P44" s="181">
        <f t="shared" si="18"/>
        <v>-4524.5328065344675</v>
      </c>
      <c r="Q44" s="181">
        <v>888906.77300000004</v>
      </c>
      <c r="R44" s="183">
        <f t="shared" si="19"/>
        <v>893431.30580653448</v>
      </c>
      <c r="S44" s="74">
        <f t="shared" si="10"/>
        <v>334117.91541007272</v>
      </c>
      <c r="T44"/>
      <c r="U44" s="184">
        <f t="shared" si="11"/>
        <v>117.42864691479581</v>
      </c>
      <c r="V44" s="213">
        <f t="shared" si="20"/>
        <v>67.088827391532973</v>
      </c>
      <c r="W44" s="75"/>
      <c r="X44" s="75"/>
      <c r="Y44" s="185">
        <f t="shared" si="12"/>
        <v>98.458333333333343</v>
      </c>
      <c r="Z44" s="214">
        <f t="shared" si="21"/>
        <v>65.958333333333329</v>
      </c>
      <c r="AA44" s="76"/>
      <c r="AB44" s="186"/>
      <c r="AC44" s="187">
        <f t="shared" si="13"/>
        <v>-172.15121578940605</v>
      </c>
      <c r="AD44" s="187">
        <f t="shared" si="22"/>
        <v>-10.025429058429289</v>
      </c>
      <c r="AE44" s="187"/>
      <c r="AF44" s="180">
        <f t="shared" si="23"/>
        <v>-182.17664484783535</v>
      </c>
      <c r="AG44" s="182">
        <v>79261</v>
      </c>
      <c r="AH44" s="182">
        <f t="shared" si="24"/>
        <v>-14439.503047284277</v>
      </c>
      <c r="AI44" s="182">
        <v>1531974.899</v>
      </c>
      <c r="AJ44" s="215">
        <f t="shared" si="25"/>
        <v>1546414.4020472842</v>
      </c>
      <c r="AK44" s="216">
        <f t="shared" si="26"/>
        <v>19510.407414078603</v>
      </c>
      <c r="AL44" s="190"/>
      <c r="AM44" s="191">
        <f t="shared" si="27"/>
        <v>117.42864691479581</v>
      </c>
      <c r="AN44" s="75">
        <v>10.764282951672801</v>
      </c>
      <c r="AO44" s="75">
        <f t="shared" si="16"/>
        <v>67.088827391532973</v>
      </c>
      <c r="AP44" s="52"/>
      <c r="AQ44" s="214">
        <f t="shared" si="28"/>
        <v>98.458333333333343</v>
      </c>
      <c r="AR44" s="214">
        <v>13.33333333333333</v>
      </c>
      <c r="AS44" s="214">
        <f t="shared" si="17"/>
        <v>65.958333333333329</v>
      </c>
      <c r="AT44" s="186"/>
      <c r="AU44" s="192">
        <f t="shared" si="29"/>
        <v>-14.111936306741171</v>
      </c>
      <c r="AV44" s="192">
        <f t="shared" si="30"/>
        <v>0.66229972984716456</v>
      </c>
      <c r="AW44" s="192">
        <f t="shared" si="31"/>
        <v>-0.58447110011142633</v>
      </c>
      <c r="AX44" s="180">
        <f t="shared" si="32"/>
        <v>-14.034107677005432</v>
      </c>
      <c r="AY44" s="182">
        <v>324774</v>
      </c>
      <c r="AZ44" s="217">
        <f t="shared" si="33"/>
        <v>-4557.9132866917626</v>
      </c>
      <c r="BA44" s="182">
        <v>406060.364</v>
      </c>
      <c r="BB44" s="218">
        <f t="shared" si="34"/>
        <v>410618.27728669177</v>
      </c>
      <c r="BC44" s="216">
        <f t="shared" si="35"/>
        <v>1264.3200418958775</v>
      </c>
      <c r="BE44" s="219">
        <v>10176.723</v>
      </c>
      <c r="BG44" s="220">
        <f t="shared" si="36"/>
        <v>2837118.7590000001</v>
      </c>
      <c r="BH44" s="221">
        <f t="shared" si="37"/>
        <v>2860640.7081405106</v>
      </c>
      <c r="BI44" s="432">
        <f t="shared" si="38"/>
        <v>-23521.949140510507</v>
      </c>
      <c r="BJ44" s="210">
        <v>36617</v>
      </c>
      <c r="BK44" s="224">
        <v>2837118.7590000001</v>
      </c>
      <c r="BL44" s="223">
        <f t="shared" si="39"/>
        <v>0</v>
      </c>
      <c r="BM44" s="147">
        <v>6863.1391051924957</v>
      </c>
      <c r="BN44" s="147">
        <v>6920.0399340578651</v>
      </c>
      <c r="BS44" s="193"/>
      <c r="BT44" s="193"/>
    </row>
    <row r="45" spans="1:72" s="63" customFormat="1" x14ac:dyDescent="0.25">
      <c r="A45" s="177">
        <v>2000</v>
      </c>
      <c r="B45" s="65">
        <v>5</v>
      </c>
      <c r="C45" s="178">
        <f t="shared" si="14"/>
        <v>205.87235315982971</v>
      </c>
      <c r="D45" s="178"/>
      <c r="E45" s="178">
        <f t="shared" si="15"/>
        <v>117.42864691479581</v>
      </c>
      <c r="F45" s="179"/>
      <c r="G45" s="178">
        <v>192.08333333333334</v>
      </c>
      <c r="H45" s="178"/>
      <c r="I45" s="127">
        <v>98.458333333333343</v>
      </c>
      <c r="J45" s="69"/>
      <c r="K45" s="212">
        <f t="shared" si="0"/>
        <v>-1113.7969267376068</v>
      </c>
      <c r="L45" s="70"/>
      <c r="M45" s="70">
        <f t="shared" si="8"/>
        <v>-2680.4402584474728</v>
      </c>
      <c r="N45" s="180">
        <f t="shared" si="1"/>
        <v>-3794.2371851850794</v>
      </c>
      <c r="O45" s="181">
        <v>2678</v>
      </c>
      <c r="P45" s="181">
        <f t="shared" si="18"/>
        <v>-10160.967181925644</v>
      </c>
      <c r="Q45" s="181">
        <v>917558.61800000002</v>
      </c>
      <c r="R45" s="183">
        <f t="shared" si="19"/>
        <v>927719.58518192568</v>
      </c>
      <c r="S45" s="74">
        <f t="shared" si="10"/>
        <v>346422.54861162277</v>
      </c>
      <c r="T45"/>
      <c r="U45" s="184">
        <f t="shared" si="11"/>
        <v>205.87235315982971</v>
      </c>
      <c r="V45" s="213">
        <f t="shared" si="20"/>
        <v>117.42864691479581</v>
      </c>
      <c r="W45" s="75"/>
      <c r="X45" s="75"/>
      <c r="Y45" s="185">
        <f t="shared" si="12"/>
        <v>192.08333333333334</v>
      </c>
      <c r="Z45" s="214">
        <f t="shared" si="21"/>
        <v>98.458333333333343</v>
      </c>
      <c r="AA45" s="76"/>
      <c r="AB45" s="186"/>
      <c r="AC45" s="187">
        <f t="shared" si="13"/>
        <v>-125.13217124651105</v>
      </c>
      <c r="AD45" s="187">
        <f t="shared" si="22"/>
        <v>-168.23222700523286</v>
      </c>
      <c r="AE45" s="187"/>
      <c r="AF45" s="180">
        <f t="shared" si="23"/>
        <v>-293.36439825174392</v>
      </c>
      <c r="AG45" s="182">
        <v>79466</v>
      </c>
      <c r="AH45" s="182">
        <f t="shared" si="24"/>
        <v>-23312.495271473083</v>
      </c>
      <c r="AI45" s="182">
        <v>1578616.746</v>
      </c>
      <c r="AJ45" s="215">
        <f t="shared" si="25"/>
        <v>1601929.2412714732</v>
      </c>
      <c r="AK45" s="216">
        <f t="shared" si="26"/>
        <v>20158.674669311069</v>
      </c>
      <c r="AL45" s="190"/>
      <c r="AM45" s="191">
        <f t="shared" si="27"/>
        <v>205.87235315982971</v>
      </c>
      <c r="AN45" s="75">
        <v>1.2492833206498815</v>
      </c>
      <c r="AO45" s="75">
        <f t="shared" si="16"/>
        <v>117.42864691479581</v>
      </c>
      <c r="AP45" s="52"/>
      <c r="AQ45" s="214">
        <f t="shared" si="28"/>
        <v>192.08333333333334</v>
      </c>
      <c r="AR45" s="214">
        <v>0.25</v>
      </c>
      <c r="AS45" s="214">
        <f t="shared" si="17"/>
        <v>98.458333333333343</v>
      </c>
      <c r="AT45" s="186"/>
      <c r="AU45" s="192">
        <f t="shared" si="29"/>
        <v>-10.257593723387815</v>
      </c>
      <c r="AV45" s="192">
        <f t="shared" si="30"/>
        <v>-0.25761467273343902</v>
      </c>
      <c r="AW45" s="192">
        <f t="shared" si="31"/>
        <v>-9.807747301275981</v>
      </c>
      <c r="AX45" s="180">
        <f t="shared" si="32"/>
        <v>-20.322955697397234</v>
      </c>
      <c r="AY45" s="182">
        <v>325269</v>
      </c>
      <c r="AZ45" s="217">
        <f t="shared" si="33"/>
        <v>-6610.4274767367015</v>
      </c>
      <c r="BA45" s="182">
        <v>424547.86700000003</v>
      </c>
      <c r="BB45" s="218">
        <f t="shared" si="34"/>
        <v>431158.29447673674</v>
      </c>
      <c r="BC45" s="216">
        <f t="shared" si="35"/>
        <v>1325.5437637055384</v>
      </c>
      <c r="BE45" s="219">
        <v>10197.967000000001</v>
      </c>
      <c r="BG45" s="220">
        <f t="shared" si="36"/>
        <v>2930921.1979999999</v>
      </c>
      <c r="BH45" s="221">
        <f t="shared" si="37"/>
        <v>2971005.0879301354</v>
      </c>
      <c r="BI45" s="432">
        <f t="shared" si="38"/>
        <v>-40083.889930135425</v>
      </c>
      <c r="BJ45" s="210">
        <v>36647</v>
      </c>
      <c r="BK45" s="224">
        <v>2930921.1979999999</v>
      </c>
      <c r="BL45" s="223">
        <f t="shared" si="39"/>
        <v>0</v>
      </c>
      <c r="BM45" s="147">
        <v>7077.6563610064013</v>
      </c>
      <c r="BN45" s="147">
        <v>7174.4518663688441</v>
      </c>
      <c r="BS45" s="193"/>
      <c r="BT45" s="193"/>
    </row>
    <row r="46" spans="1:72" s="63" customFormat="1" x14ac:dyDescent="0.25">
      <c r="A46" s="177">
        <v>2000</v>
      </c>
      <c r="B46" s="65">
        <v>6</v>
      </c>
      <c r="C46" s="178">
        <f t="shared" si="14"/>
        <v>273.79728737823223</v>
      </c>
      <c r="D46" s="178"/>
      <c r="E46" s="178">
        <f t="shared" si="15"/>
        <v>205.87235315982971</v>
      </c>
      <c r="F46" s="179"/>
      <c r="G46" s="178">
        <v>267.54166666666674</v>
      </c>
      <c r="H46" s="178"/>
      <c r="I46" s="127">
        <v>192.08333333333334</v>
      </c>
      <c r="J46" s="69"/>
      <c r="K46" s="212">
        <f t="shared" si="0"/>
        <v>-505.29270470619923</v>
      </c>
      <c r="L46" s="70"/>
      <c r="M46" s="70">
        <f t="shared" si="8"/>
        <v>-1948.3412179115853</v>
      </c>
      <c r="N46" s="180">
        <f t="shared" si="1"/>
        <v>-2453.6339226177847</v>
      </c>
      <c r="O46" s="181">
        <v>2693</v>
      </c>
      <c r="P46" s="181">
        <f t="shared" si="18"/>
        <v>-6607.6361536096938</v>
      </c>
      <c r="Q46" s="181">
        <v>1001114.456</v>
      </c>
      <c r="R46" s="183">
        <f t="shared" si="19"/>
        <v>1007722.0921536097</v>
      </c>
      <c r="S46" s="74">
        <f t="shared" si="10"/>
        <v>374200.55408600433</v>
      </c>
      <c r="T46"/>
      <c r="U46" s="184">
        <f t="shared" si="11"/>
        <v>273.79728737823223</v>
      </c>
      <c r="V46" s="213">
        <f t="shared" si="20"/>
        <v>205.87235315982971</v>
      </c>
      <c r="W46" s="75"/>
      <c r="X46" s="75"/>
      <c r="Y46" s="185">
        <f t="shared" si="12"/>
        <v>267.54166666666674</v>
      </c>
      <c r="Z46" s="214">
        <f t="shared" si="21"/>
        <v>192.08333333333334</v>
      </c>
      <c r="AA46" s="76"/>
      <c r="AB46" s="186"/>
      <c r="AC46" s="187">
        <f t="shared" si="13"/>
        <v>-56.768313627969341</v>
      </c>
      <c r="AD46" s="187">
        <f t="shared" si="22"/>
        <v>-122.2835618224904</v>
      </c>
      <c r="AE46" s="187"/>
      <c r="AF46" s="180">
        <f t="shared" si="23"/>
        <v>-179.05187545045973</v>
      </c>
      <c r="AG46" s="182">
        <v>79857</v>
      </c>
      <c r="AH46" s="182">
        <f t="shared" si="24"/>
        <v>-14298.545617847363</v>
      </c>
      <c r="AI46" s="182">
        <v>1806985.554</v>
      </c>
      <c r="AJ46" s="215">
        <f t="shared" si="25"/>
        <v>1821284.0996178475</v>
      </c>
      <c r="AK46" s="216">
        <f t="shared" si="26"/>
        <v>22806.81843317239</v>
      </c>
      <c r="AL46" s="190"/>
      <c r="AM46" s="191">
        <f t="shared" si="27"/>
        <v>273.79728737823223</v>
      </c>
      <c r="AN46" s="75">
        <v>0</v>
      </c>
      <c r="AO46" s="75">
        <f t="shared" si="16"/>
        <v>205.87235315982971</v>
      </c>
      <c r="AP46" s="52"/>
      <c r="AQ46" s="214">
        <f t="shared" si="28"/>
        <v>267.54166666666674</v>
      </c>
      <c r="AR46" s="214">
        <v>0</v>
      </c>
      <c r="AS46" s="214">
        <f t="shared" si="17"/>
        <v>192.08333333333334</v>
      </c>
      <c r="AT46" s="186"/>
      <c r="AU46" s="192">
        <f t="shared" si="29"/>
        <v>-4.6535298777036544</v>
      </c>
      <c r="AV46" s="192">
        <f t="shared" si="30"/>
        <v>0</v>
      </c>
      <c r="AW46" s="192">
        <f t="shared" si="31"/>
        <v>-7.1289924338791506</v>
      </c>
      <c r="AX46" s="180">
        <f t="shared" si="32"/>
        <v>-11.782522311582806</v>
      </c>
      <c r="AY46" s="182">
        <v>325627</v>
      </c>
      <c r="AZ46" s="217">
        <f t="shared" si="33"/>
        <v>-3836.7073927537745</v>
      </c>
      <c r="BA46" s="182">
        <v>498477.90299999999</v>
      </c>
      <c r="BB46" s="218">
        <f t="shared" si="34"/>
        <v>502314.61039275379</v>
      </c>
      <c r="BC46" s="216">
        <f t="shared" si="35"/>
        <v>1542.6073709881362</v>
      </c>
      <c r="BE46" s="219">
        <v>10338.719999999999</v>
      </c>
      <c r="BG46" s="220">
        <f t="shared" si="36"/>
        <v>3316916.6330000004</v>
      </c>
      <c r="BH46" s="221">
        <f t="shared" si="37"/>
        <v>3341659.5221642111</v>
      </c>
      <c r="BI46" s="432">
        <f t="shared" si="38"/>
        <v>-24742.889164210828</v>
      </c>
      <c r="BJ46" s="210">
        <v>36678</v>
      </c>
      <c r="BK46" s="224">
        <v>3316916.6329999999</v>
      </c>
      <c r="BL46" s="223">
        <f t="shared" si="39"/>
        <v>0</v>
      </c>
      <c r="BM46" s="147">
        <v>7994.9205139824253</v>
      </c>
      <c r="BN46" s="147">
        <v>8054.5594660700526</v>
      </c>
      <c r="BS46" s="193"/>
      <c r="BT46" s="193"/>
    </row>
    <row r="47" spans="1:72" s="63" customFormat="1" x14ac:dyDescent="0.25">
      <c r="A47" s="177">
        <v>2000</v>
      </c>
      <c r="B47" s="65">
        <v>7</v>
      </c>
      <c r="C47" s="178">
        <f t="shared" si="14"/>
        <v>323.21495100202412</v>
      </c>
      <c r="D47" s="178"/>
      <c r="E47" s="178">
        <f t="shared" si="15"/>
        <v>273.79728737823223</v>
      </c>
      <c r="F47" s="179"/>
      <c r="G47" s="178">
        <v>291.00000000000006</v>
      </c>
      <c r="H47" s="178"/>
      <c r="I47" s="127">
        <v>267.54166666666674</v>
      </c>
      <c r="J47" s="69"/>
      <c r="K47" s="212">
        <f t="shared" si="0"/>
        <v>-2602.1366183047917</v>
      </c>
      <c r="L47" s="70"/>
      <c r="M47" s="70">
        <f t="shared" si="8"/>
        <v>-883.89775555651534</v>
      </c>
      <c r="N47" s="180">
        <f t="shared" si="1"/>
        <v>-3486.0343738613069</v>
      </c>
      <c r="O47" s="181">
        <v>2717</v>
      </c>
      <c r="P47" s="181">
        <f t="shared" si="18"/>
        <v>-9471.555393781171</v>
      </c>
      <c r="Q47" s="181">
        <v>1034263.83</v>
      </c>
      <c r="R47" s="183">
        <f t="shared" si="19"/>
        <v>1043735.3853937811</v>
      </c>
      <c r="S47" s="74">
        <f t="shared" si="10"/>
        <v>384149.93941618741</v>
      </c>
      <c r="T47"/>
      <c r="U47" s="184">
        <f t="shared" si="11"/>
        <v>323.21495100202412</v>
      </c>
      <c r="V47" s="213">
        <f t="shared" si="20"/>
        <v>273.79728737823223</v>
      </c>
      <c r="W47" s="75"/>
      <c r="X47" s="75"/>
      <c r="Y47" s="185">
        <f t="shared" si="12"/>
        <v>291.00000000000006</v>
      </c>
      <c r="Z47" s="214">
        <f t="shared" si="21"/>
        <v>267.54166666666674</v>
      </c>
      <c r="AA47" s="76"/>
      <c r="AB47" s="186"/>
      <c r="AC47" s="187">
        <f t="shared" si="13"/>
        <v>-292.34324239183434</v>
      </c>
      <c r="AD47" s="187">
        <f t="shared" si="22"/>
        <v>-55.475994062381197</v>
      </c>
      <c r="AE47" s="187"/>
      <c r="AF47" s="180">
        <f t="shared" si="23"/>
        <v>-347.81923645421551</v>
      </c>
      <c r="AG47" s="182">
        <v>80247</v>
      </c>
      <c r="AH47" s="182">
        <f t="shared" si="24"/>
        <v>-27911.450267741431</v>
      </c>
      <c r="AI47" s="182">
        <v>1834920.844</v>
      </c>
      <c r="AJ47" s="215">
        <f t="shared" si="25"/>
        <v>1862832.2942677415</v>
      </c>
      <c r="AK47" s="216">
        <f t="shared" si="26"/>
        <v>23213.731283010475</v>
      </c>
      <c r="AL47" s="190"/>
      <c r="AM47" s="191">
        <f t="shared" si="27"/>
        <v>323.21495100202412</v>
      </c>
      <c r="AN47" s="75">
        <v>0</v>
      </c>
      <c r="AO47" s="75">
        <f t="shared" si="16"/>
        <v>273.79728737823223</v>
      </c>
      <c r="AP47" s="52"/>
      <c r="AQ47" s="214">
        <f t="shared" si="28"/>
        <v>291.00000000000006</v>
      </c>
      <c r="AR47" s="214">
        <v>0</v>
      </c>
      <c r="AS47" s="214">
        <f t="shared" si="17"/>
        <v>267.54166666666674</v>
      </c>
      <c r="AT47" s="186"/>
      <c r="AU47" s="192">
        <f t="shared" si="29"/>
        <v>-23.964566253116413</v>
      </c>
      <c r="AV47" s="192">
        <f t="shared" si="30"/>
        <v>0</v>
      </c>
      <c r="AW47" s="192">
        <f t="shared" si="31"/>
        <v>-3.2341872941740077</v>
      </c>
      <c r="AX47" s="180">
        <f t="shared" si="32"/>
        <v>-27.198753547290419</v>
      </c>
      <c r="AY47" s="182">
        <v>325691</v>
      </c>
      <c r="AZ47" s="217">
        <f t="shared" si="33"/>
        <v>-8858.3892415705632</v>
      </c>
      <c r="BA47" s="182">
        <v>505443.71500000003</v>
      </c>
      <c r="BB47" s="218">
        <f t="shared" si="34"/>
        <v>514302.10424157057</v>
      </c>
      <c r="BC47" s="216">
        <f t="shared" si="35"/>
        <v>1579.1105810156575</v>
      </c>
      <c r="BE47" s="219">
        <v>10437.446</v>
      </c>
      <c r="BG47" s="220">
        <f t="shared" si="36"/>
        <v>3385065.835</v>
      </c>
      <c r="BH47" s="221">
        <f t="shared" si="37"/>
        <v>3431307.2299030931</v>
      </c>
      <c r="BI47" s="432">
        <f t="shared" si="38"/>
        <v>-46241.394903093162</v>
      </c>
      <c r="BJ47" s="210">
        <v>36708</v>
      </c>
      <c r="BK47" s="224">
        <v>3385065.835</v>
      </c>
      <c r="BL47" s="223">
        <f t="shared" si="39"/>
        <v>0</v>
      </c>
      <c r="BM47" s="147">
        <v>8149.8724816541144</v>
      </c>
      <c r="BN47" s="147">
        <v>8261.2030997878737</v>
      </c>
      <c r="BS47" s="193"/>
      <c r="BT47" s="193"/>
    </row>
    <row r="48" spans="1:72" s="63" customFormat="1" x14ac:dyDescent="0.25">
      <c r="A48" s="177">
        <v>2000</v>
      </c>
      <c r="B48" s="65">
        <v>8</v>
      </c>
      <c r="C48" s="178">
        <f t="shared" si="14"/>
        <v>329.73144935858772</v>
      </c>
      <c r="D48" s="178"/>
      <c r="E48" s="178">
        <f t="shared" si="15"/>
        <v>323.21495100202412</v>
      </c>
      <c r="F48" s="179"/>
      <c r="G48" s="178">
        <v>308.5</v>
      </c>
      <c r="H48" s="178"/>
      <c r="I48" s="127">
        <v>291.00000000000006</v>
      </c>
      <c r="J48" s="69"/>
      <c r="K48" s="212">
        <f t="shared" si="0"/>
        <v>-1714.9531542728007</v>
      </c>
      <c r="L48" s="70"/>
      <c r="M48" s="70">
        <f t="shared" si="8"/>
        <v>-4551.8621091281475</v>
      </c>
      <c r="N48" s="180">
        <f t="shared" si="1"/>
        <v>-6266.8152634009484</v>
      </c>
      <c r="O48" s="181">
        <v>2721</v>
      </c>
      <c r="P48" s="181">
        <f t="shared" si="18"/>
        <v>-17052.004331713983</v>
      </c>
      <c r="Q48" s="181">
        <v>1061775.8119999999</v>
      </c>
      <c r="R48" s="183">
        <f t="shared" si="19"/>
        <v>1078827.8163317139</v>
      </c>
      <c r="S48" s="74">
        <f t="shared" si="10"/>
        <v>396482.1081704204</v>
      </c>
      <c r="T48"/>
      <c r="U48" s="184">
        <f t="shared" si="11"/>
        <v>329.73144935858772</v>
      </c>
      <c r="V48" s="213">
        <f t="shared" si="20"/>
        <v>323.21495100202412</v>
      </c>
      <c r="W48" s="75"/>
      <c r="X48" s="75"/>
      <c r="Y48" s="185">
        <f t="shared" si="12"/>
        <v>308.5</v>
      </c>
      <c r="Z48" s="214">
        <f t="shared" si="21"/>
        <v>291.00000000000006</v>
      </c>
      <c r="AA48" s="76"/>
      <c r="AB48" s="186"/>
      <c r="AC48" s="187">
        <f t="shared" si="13"/>
        <v>-192.67050090430337</v>
      </c>
      <c r="AD48" s="187">
        <f t="shared" si="22"/>
        <v>-285.68810561101742</v>
      </c>
      <c r="AE48" s="187"/>
      <c r="AF48" s="180">
        <f t="shared" si="23"/>
        <v>-478.35860651532079</v>
      </c>
      <c r="AG48" s="182">
        <v>80617</v>
      </c>
      <c r="AH48" s="182">
        <f t="shared" si="24"/>
        <v>-38563.835781445618</v>
      </c>
      <c r="AI48" s="182">
        <v>1866075.2309999999</v>
      </c>
      <c r="AJ48" s="215">
        <f t="shared" si="25"/>
        <v>1904639.0667814456</v>
      </c>
      <c r="AK48" s="216">
        <f t="shared" si="26"/>
        <v>23625.774548562284</v>
      </c>
      <c r="AL48" s="190"/>
      <c r="AM48" s="191">
        <f t="shared" si="27"/>
        <v>329.73144935858772</v>
      </c>
      <c r="AN48" s="75">
        <v>0</v>
      </c>
      <c r="AO48" s="75">
        <f t="shared" si="16"/>
        <v>323.21495100202412</v>
      </c>
      <c r="AP48" s="52"/>
      <c r="AQ48" s="214">
        <f t="shared" si="28"/>
        <v>308.5</v>
      </c>
      <c r="AR48" s="214">
        <v>0</v>
      </c>
      <c r="AS48" s="214">
        <f t="shared" si="17"/>
        <v>291.00000000000006</v>
      </c>
      <c r="AT48" s="186"/>
      <c r="AU48" s="192">
        <f t="shared" si="29"/>
        <v>-15.793985679866264</v>
      </c>
      <c r="AV48" s="192">
        <f t="shared" si="30"/>
        <v>0</v>
      </c>
      <c r="AW48" s="192">
        <f t="shared" si="31"/>
        <v>-16.655291299959721</v>
      </c>
      <c r="AX48" s="180">
        <f t="shared" si="32"/>
        <v>-32.449276979825981</v>
      </c>
      <c r="AY48" s="182">
        <v>326251</v>
      </c>
      <c r="AZ48" s="217">
        <f t="shared" si="33"/>
        <v>-10586.609063945205</v>
      </c>
      <c r="BA48" s="182">
        <v>514289.44400000002</v>
      </c>
      <c r="BB48" s="218">
        <f t="shared" si="34"/>
        <v>524876.05306394526</v>
      </c>
      <c r="BC48" s="216">
        <f t="shared" si="35"/>
        <v>1608.8105570985078</v>
      </c>
      <c r="BE48" s="219">
        <v>10525.039000000001</v>
      </c>
      <c r="BG48" s="220">
        <f t="shared" si="36"/>
        <v>3452665.5259999996</v>
      </c>
      <c r="BH48" s="221">
        <f t="shared" si="37"/>
        <v>3518867.9751771051</v>
      </c>
      <c r="BI48" s="432">
        <f t="shared" si="38"/>
        <v>-66202.449177104805</v>
      </c>
      <c r="BJ48" s="210">
        <v>36739</v>
      </c>
      <c r="BK48" s="224">
        <v>3452665.5259999996</v>
      </c>
      <c r="BL48" s="223">
        <f t="shared" si="39"/>
        <v>0</v>
      </c>
      <c r="BM48" s="147">
        <v>8294.0941818007104</v>
      </c>
      <c r="BN48" s="147">
        <v>8453.1276428776437</v>
      </c>
      <c r="BS48" s="193"/>
      <c r="BT48" s="193"/>
    </row>
    <row r="49" spans="1:72" s="63" customFormat="1" x14ac:dyDescent="0.25">
      <c r="A49" s="177">
        <v>2000</v>
      </c>
      <c r="B49" s="65">
        <v>9</v>
      </c>
      <c r="C49" s="178">
        <f t="shared" si="14"/>
        <v>278.21093356333773</v>
      </c>
      <c r="D49" s="178"/>
      <c r="E49" s="178">
        <f t="shared" si="15"/>
        <v>329.73144935858772</v>
      </c>
      <c r="F49" s="179"/>
      <c r="G49" s="178">
        <v>295.58740333556062</v>
      </c>
      <c r="H49" s="178"/>
      <c r="I49" s="127">
        <v>308.5</v>
      </c>
      <c r="J49" s="69"/>
      <c r="K49" s="212">
        <f t="shared" si="0"/>
        <v>1403.5702953056357</v>
      </c>
      <c r="L49" s="70"/>
      <c r="M49" s="70">
        <f t="shared" si="8"/>
        <v>-2999.93099015288</v>
      </c>
      <c r="N49" s="180">
        <f t="shared" si="1"/>
        <v>-1596.3606948472443</v>
      </c>
      <c r="O49" s="181">
        <v>2727</v>
      </c>
      <c r="P49" s="181">
        <f t="shared" si="18"/>
        <v>-4353.275614848435</v>
      </c>
      <c r="Q49" s="181">
        <v>1084929.8259999999</v>
      </c>
      <c r="R49" s="183">
        <f t="shared" si="19"/>
        <v>1089283.1016148482</v>
      </c>
      <c r="S49" s="74">
        <f t="shared" si="10"/>
        <v>399443.74830027437</v>
      </c>
      <c r="T49"/>
      <c r="U49" s="184">
        <f t="shared" si="11"/>
        <v>278.21093356333773</v>
      </c>
      <c r="V49" s="213">
        <f t="shared" si="20"/>
        <v>329.73144935858772</v>
      </c>
      <c r="W49" s="75"/>
      <c r="X49" s="75"/>
      <c r="Y49" s="185">
        <f t="shared" si="12"/>
        <v>295.58740333556062</v>
      </c>
      <c r="Z49" s="214">
        <f t="shared" si="21"/>
        <v>308.5</v>
      </c>
      <c r="AA49" s="76"/>
      <c r="AB49" s="186"/>
      <c r="AC49" s="187">
        <f t="shared" si="13"/>
        <v>157.68745121531208</v>
      </c>
      <c r="AD49" s="187">
        <f t="shared" si="22"/>
        <v>-188.2843946045449</v>
      </c>
      <c r="AE49" s="187"/>
      <c r="AF49" s="180">
        <f t="shared" si="23"/>
        <v>-30.59694338923282</v>
      </c>
      <c r="AG49" s="182">
        <v>80907</v>
      </c>
      <c r="AH49" s="182">
        <f t="shared" si="24"/>
        <v>-2475.5068987926597</v>
      </c>
      <c r="AI49" s="182">
        <v>1908133.615</v>
      </c>
      <c r="AJ49" s="215">
        <f t="shared" si="25"/>
        <v>1910609.1218987927</v>
      </c>
      <c r="AK49" s="216">
        <f t="shared" si="26"/>
        <v>23614.880318128129</v>
      </c>
      <c r="AL49" s="190"/>
      <c r="AM49" s="191">
        <f t="shared" si="27"/>
        <v>278.21093356333773</v>
      </c>
      <c r="AN49" s="75">
        <v>0</v>
      </c>
      <c r="AO49" s="75">
        <f t="shared" si="16"/>
        <v>329.73144935858772</v>
      </c>
      <c r="AP49" s="52"/>
      <c r="AQ49" s="214">
        <f t="shared" si="28"/>
        <v>295.58740333556062</v>
      </c>
      <c r="AR49" s="214">
        <v>0</v>
      </c>
      <c r="AS49" s="214">
        <f t="shared" si="17"/>
        <v>308.5</v>
      </c>
      <c r="AT49" s="186"/>
      <c r="AU49" s="192">
        <f t="shared" si="29"/>
        <v>12.926282615657135</v>
      </c>
      <c r="AV49" s="192">
        <f t="shared" si="30"/>
        <v>0</v>
      </c>
      <c r="AW49" s="192">
        <f t="shared" si="31"/>
        <v>-10.976765842835018</v>
      </c>
      <c r="AX49" s="180">
        <f t="shared" si="32"/>
        <v>1.9495167728221166</v>
      </c>
      <c r="AY49" s="182">
        <v>327167</v>
      </c>
      <c r="AZ49" s="217">
        <f t="shared" si="33"/>
        <v>637.81755401389341</v>
      </c>
      <c r="BA49" s="182">
        <v>520780.65600000002</v>
      </c>
      <c r="BB49" s="218">
        <f t="shared" si="34"/>
        <v>520142.8384459861</v>
      </c>
      <c r="BC49" s="216">
        <f t="shared" si="35"/>
        <v>1589.8389460000126</v>
      </c>
      <c r="BE49" s="219">
        <v>10360.041999999999</v>
      </c>
      <c r="BG49" s="220">
        <f t="shared" si="36"/>
        <v>3524204.139</v>
      </c>
      <c r="BH49" s="221">
        <f t="shared" si="37"/>
        <v>3530395.103959627</v>
      </c>
      <c r="BI49" s="432">
        <f t="shared" si="38"/>
        <v>-6190.9649596272011</v>
      </c>
      <c r="BJ49" s="210">
        <v>36770</v>
      </c>
      <c r="BK49" s="224">
        <v>3524204.1389999995</v>
      </c>
      <c r="BL49" s="223">
        <f t="shared" si="39"/>
        <v>0</v>
      </c>
      <c r="BM49" s="147">
        <v>8441.3490501637152</v>
      </c>
      <c r="BN49" s="147">
        <v>8456.1779573780332</v>
      </c>
      <c r="BS49" s="193"/>
      <c r="BT49" s="193"/>
    </row>
    <row r="50" spans="1:72" s="63" customFormat="1" x14ac:dyDescent="0.25">
      <c r="A50" s="177">
        <v>2000</v>
      </c>
      <c r="B50" s="65">
        <v>10</v>
      </c>
      <c r="C50" s="178">
        <f t="shared" si="14"/>
        <v>198.83661390818892</v>
      </c>
      <c r="D50" s="178"/>
      <c r="E50" s="178">
        <f t="shared" si="15"/>
        <v>278.21093356333773</v>
      </c>
      <c r="F50" s="179"/>
      <c r="G50" s="178">
        <v>142.32882149081473</v>
      </c>
      <c r="H50" s="178"/>
      <c r="I50" s="127">
        <v>295.58740333556062</v>
      </c>
      <c r="J50" s="69"/>
      <c r="K50" s="212">
        <f t="shared" si="0"/>
        <v>-4564.3712405329015</v>
      </c>
      <c r="L50" s="70"/>
      <c r="M50" s="70">
        <f t="shared" si="8"/>
        <v>2455.2355936106319</v>
      </c>
      <c r="N50" s="180">
        <f t="shared" si="1"/>
        <v>-2109.1356469222696</v>
      </c>
      <c r="O50" s="181">
        <v>2728</v>
      </c>
      <c r="P50" s="181">
        <f t="shared" si="18"/>
        <v>-5753.7220448039516</v>
      </c>
      <c r="Q50" s="181">
        <v>1000846.617</v>
      </c>
      <c r="R50" s="183">
        <f t="shared" si="19"/>
        <v>1006600.3390448039</v>
      </c>
      <c r="S50" s="74">
        <f t="shared" si="10"/>
        <v>368988.39407800726</v>
      </c>
      <c r="T50"/>
      <c r="U50" s="184">
        <f t="shared" si="11"/>
        <v>198.83661390818892</v>
      </c>
      <c r="V50" s="213">
        <f t="shared" si="20"/>
        <v>278.21093356333773</v>
      </c>
      <c r="W50" s="75"/>
      <c r="X50" s="75"/>
      <c r="Y50" s="185">
        <f t="shared" si="12"/>
        <v>142.32882149081473</v>
      </c>
      <c r="Z50" s="214">
        <f t="shared" si="21"/>
        <v>295.58740333556062</v>
      </c>
      <c r="AA50" s="76"/>
      <c r="AB50" s="186"/>
      <c r="AC50" s="187">
        <f t="shared" si="13"/>
        <v>-512.79516938150698</v>
      </c>
      <c r="AD50" s="187">
        <f t="shared" si="22"/>
        <v>154.09772720503474</v>
      </c>
      <c r="AE50" s="187"/>
      <c r="AF50" s="180">
        <f t="shared" si="23"/>
        <v>-358.69744217647224</v>
      </c>
      <c r="AG50" s="182">
        <v>81033</v>
      </c>
      <c r="AH50" s="182">
        <f t="shared" si="24"/>
        <v>-29066.329831886076</v>
      </c>
      <c r="AI50" s="182">
        <v>1783038.2439999999</v>
      </c>
      <c r="AJ50" s="215">
        <f t="shared" si="25"/>
        <v>1812104.5738318861</v>
      </c>
      <c r="AK50" s="216">
        <f t="shared" si="26"/>
        <v>22362.550736513349</v>
      </c>
      <c r="AL50" s="190"/>
      <c r="AM50" s="191">
        <f t="shared" si="27"/>
        <v>198.83661390818892</v>
      </c>
      <c r="AN50" s="75">
        <v>3.8389772083761713</v>
      </c>
      <c r="AO50" s="75">
        <f t="shared" si="16"/>
        <v>278.21093356333773</v>
      </c>
      <c r="AP50" s="52"/>
      <c r="AQ50" s="214">
        <f t="shared" si="28"/>
        <v>142.32882149081473</v>
      </c>
      <c r="AR50" s="214">
        <v>0.81953270451772087</v>
      </c>
      <c r="AS50" s="214">
        <f t="shared" si="17"/>
        <v>295.58740333556062</v>
      </c>
      <c r="AT50" s="186"/>
      <c r="AU50" s="192">
        <f t="shared" si="29"/>
        <v>-42.035908579169636</v>
      </c>
      <c r="AV50" s="192">
        <f t="shared" si="30"/>
        <v>-0.77841107884438721</v>
      </c>
      <c r="AW50" s="192">
        <f t="shared" si="31"/>
        <v>8.9837220551145123</v>
      </c>
      <c r="AX50" s="180">
        <f t="shared" si="32"/>
        <v>-33.830597602899509</v>
      </c>
      <c r="AY50" s="182">
        <v>327751</v>
      </c>
      <c r="AZ50" s="217">
        <f t="shared" si="33"/>
        <v>-11088.012194947916</v>
      </c>
      <c r="BA50" s="182">
        <v>480390.408</v>
      </c>
      <c r="BB50" s="218">
        <f t="shared" si="34"/>
        <v>491478.42019494792</v>
      </c>
      <c r="BC50" s="216">
        <f t="shared" si="35"/>
        <v>1499.5481941929938</v>
      </c>
      <c r="BE50" s="219">
        <v>10471.561</v>
      </c>
      <c r="BG50" s="220">
        <f t="shared" si="36"/>
        <v>3274746.83</v>
      </c>
      <c r="BH50" s="221">
        <f t="shared" si="37"/>
        <v>3320654.8940716377</v>
      </c>
      <c r="BI50" s="432">
        <f t="shared" si="38"/>
        <v>-45908.064071637942</v>
      </c>
      <c r="BJ50" s="210">
        <v>36800</v>
      </c>
      <c r="BK50" s="224">
        <v>3274746.83</v>
      </c>
      <c r="BL50" s="223">
        <f t="shared" si="39"/>
        <v>0</v>
      </c>
      <c r="BM50" s="147">
        <v>7830.3324621664087</v>
      </c>
      <c r="BN50" s="147">
        <v>7940.1044302105329</v>
      </c>
      <c r="BS50" s="193"/>
      <c r="BT50" s="193"/>
    </row>
    <row r="51" spans="1:72" s="63" customFormat="1" x14ac:dyDescent="0.25">
      <c r="A51" s="177">
        <v>2000</v>
      </c>
      <c r="B51" s="65">
        <v>11</v>
      </c>
      <c r="C51" s="178">
        <f t="shared" si="14"/>
        <v>75.667245198869992</v>
      </c>
      <c r="D51" s="178"/>
      <c r="E51" s="178">
        <f t="shared" si="15"/>
        <v>198.83661390818892</v>
      </c>
      <c r="F51" s="179"/>
      <c r="G51" s="178">
        <v>66.42494720622868</v>
      </c>
      <c r="H51" s="178"/>
      <c r="I51" s="127">
        <v>142.32882149081473</v>
      </c>
      <c r="J51" s="69"/>
      <c r="K51" s="212">
        <f t="shared" si="0"/>
        <v>-746.53914706950138</v>
      </c>
      <c r="L51" s="70"/>
      <c r="M51" s="70">
        <f t="shared" si="8"/>
        <v>-7984.3572991609872</v>
      </c>
      <c r="N51" s="180">
        <f t="shared" si="1"/>
        <v>-8730.8964462304884</v>
      </c>
      <c r="O51" s="181">
        <v>2716</v>
      </c>
      <c r="P51" s="181">
        <f t="shared" si="18"/>
        <v>-23713.114747962005</v>
      </c>
      <c r="Q51" s="181">
        <v>952445.451</v>
      </c>
      <c r="R51" s="183">
        <f t="shared" si="19"/>
        <v>976158.56574796198</v>
      </c>
      <c r="S51" s="74">
        <f t="shared" si="10"/>
        <v>359410.37030484609</v>
      </c>
      <c r="T51"/>
      <c r="U51" s="184">
        <f t="shared" si="11"/>
        <v>75.667245198869992</v>
      </c>
      <c r="V51" s="213">
        <f t="shared" si="20"/>
        <v>198.83661390818892</v>
      </c>
      <c r="W51" s="75"/>
      <c r="X51" s="75"/>
      <c r="Y51" s="185">
        <f t="shared" si="12"/>
        <v>66.42494720622868</v>
      </c>
      <c r="Z51" s="214">
        <f t="shared" si="21"/>
        <v>142.32882149081473</v>
      </c>
      <c r="AA51" s="76"/>
      <c r="AB51" s="186"/>
      <c r="AC51" s="187">
        <f t="shared" si="13"/>
        <v>-83.871720374509991</v>
      </c>
      <c r="AD51" s="187">
        <f t="shared" si="22"/>
        <v>-501.12148756538369</v>
      </c>
      <c r="AE51" s="187"/>
      <c r="AF51" s="180">
        <f t="shared" si="23"/>
        <v>-584.99320793989364</v>
      </c>
      <c r="AG51" s="182">
        <v>81044</v>
      </c>
      <c r="AH51" s="182">
        <f t="shared" si="24"/>
        <v>-47410.189544280736</v>
      </c>
      <c r="AI51" s="182">
        <v>1613937.746</v>
      </c>
      <c r="AJ51" s="215">
        <f t="shared" si="25"/>
        <v>1661347.9355442808</v>
      </c>
      <c r="AK51" s="216">
        <f t="shared" si="26"/>
        <v>20499.332899959045</v>
      </c>
      <c r="AL51" s="190"/>
      <c r="AM51" s="191">
        <f t="shared" si="27"/>
        <v>75.667245198869992</v>
      </c>
      <c r="AN51" s="75">
        <v>28.935219572893278</v>
      </c>
      <c r="AO51" s="75">
        <f t="shared" si="16"/>
        <v>198.83661390818892</v>
      </c>
      <c r="AP51" s="52"/>
      <c r="AQ51" s="214">
        <f t="shared" si="28"/>
        <v>66.42494720622868</v>
      </c>
      <c r="AR51" s="214">
        <v>34.497729517332367</v>
      </c>
      <c r="AS51" s="214">
        <f t="shared" si="17"/>
        <v>142.32882149081473</v>
      </c>
      <c r="AT51" s="186"/>
      <c r="AU51" s="192">
        <f t="shared" si="29"/>
        <v>-6.8753065172062957</v>
      </c>
      <c r="AV51" s="192">
        <f t="shared" si="30"/>
        <v>1.4340119056337679</v>
      </c>
      <c r="AW51" s="192">
        <f t="shared" si="31"/>
        <v>-29.214812196048026</v>
      </c>
      <c r="AX51" s="180">
        <f t="shared" si="32"/>
        <v>-34.656106807620553</v>
      </c>
      <c r="AY51" s="182">
        <v>328557</v>
      </c>
      <c r="AZ51" s="217">
        <f t="shared" si="33"/>
        <v>-11386.506484391386</v>
      </c>
      <c r="BA51" s="182">
        <v>425144.408</v>
      </c>
      <c r="BB51" s="218">
        <f t="shared" si="34"/>
        <v>436530.9144843914</v>
      </c>
      <c r="BC51" s="216">
        <f t="shared" si="35"/>
        <v>1328.6306926481293</v>
      </c>
      <c r="BE51" s="219">
        <v>10432.419</v>
      </c>
      <c r="BG51" s="220">
        <f t="shared" si="36"/>
        <v>3001960.0240000002</v>
      </c>
      <c r="BH51" s="221">
        <f t="shared" si="37"/>
        <v>3084469.8347766339</v>
      </c>
      <c r="BI51" s="432">
        <f t="shared" si="38"/>
        <v>-82509.810776634127</v>
      </c>
      <c r="BJ51" s="210">
        <v>36831</v>
      </c>
      <c r="BK51" s="224">
        <v>3001960.0240000002</v>
      </c>
      <c r="BL51" s="223">
        <f t="shared" si="39"/>
        <v>0</v>
      </c>
      <c r="BM51" s="147">
        <v>7163.642061304603</v>
      </c>
      <c r="BN51" s="147">
        <v>7360.5370053492597</v>
      </c>
      <c r="BS51" s="193"/>
      <c r="BT51" s="193"/>
    </row>
    <row r="52" spans="1:72" s="63" customFormat="1" x14ac:dyDescent="0.25">
      <c r="A52" s="177">
        <v>2000</v>
      </c>
      <c r="B52" s="65">
        <v>12</v>
      </c>
      <c r="C52" s="178">
        <f t="shared" si="14"/>
        <v>42.449672857488302</v>
      </c>
      <c r="D52" s="178"/>
      <c r="E52" s="178">
        <f t="shared" si="15"/>
        <v>75.667245198869992</v>
      </c>
      <c r="F52" s="179"/>
      <c r="G52" s="178">
        <v>31.02867775367141</v>
      </c>
      <c r="H52" s="178"/>
      <c r="I52" s="127">
        <v>66.42494720622868</v>
      </c>
      <c r="J52" s="69"/>
      <c r="K52" s="212">
        <f t="shared" si="0"/>
        <v>-922.52164453872444</v>
      </c>
      <c r="L52" s="70"/>
      <c r="M52" s="70">
        <f t="shared" si="8"/>
        <v>-1305.9050138344735</v>
      </c>
      <c r="N52" s="180">
        <f t="shared" si="1"/>
        <v>-2228.4266583731978</v>
      </c>
      <c r="O52" s="181">
        <v>2735</v>
      </c>
      <c r="P52" s="181">
        <f t="shared" si="18"/>
        <v>-6094.746910650696</v>
      </c>
      <c r="Q52" s="181">
        <v>964305.83200000005</v>
      </c>
      <c r="R52" s="183">
        <f t="shared" si="19"/>
        <v>970400.5789106508</v>
      </c>
      <c r="S52" s="74">
        <f t="shared" si="10"/>
        <v>354808.25554319954</v>
      </c>
      <c r="T52"/>
      <c r="U52" s="184">
        <f t="shared" si="11"/>
        <v>42.449672857488302</v>
      </c>
      <c r="V52" s="213">
        <f t="shared" si="20"/>
        <v>75.667245198869992</v>
      </c>
      <c r="W52" s="75"/>
      <c r="X52" s="75"/>
      <c r="Y52" s="185">
        <f t="shared" si="12"/>
        <v>31.02867775367141</v>
      </c>
      <c r="Z52" s="214">
        <f t="shared" si="21"/>
        <v>66.42494720622868</v>
      </c>
      <c r="AA52" s="76"/>
      <c r="AB52" s="186"/>
      <c r="AC52" s="187">
        <f t="shared" si="13"/>
        <v>-103.64289362977193</v>
      </c>
      <c r="AD52" s="187">
        <f t="shared" si="22"/>
        <v>-81.962397051117918</v>
      </c>
      <c r="AE52" s="187"/>
      <c r="AF52" s="180">
        <f t="shared" si="23"/>
        <v>-185.60529068088985</v>
      </c>
      <c r="AG52" s="182">
        <v>81314</v>
      </c>
      <c r="AH52" s="182">
        <f t="shared" si="24"/>
        <v>-15092.308606425877</v>
      </c>
      <c r="AI52" s="182">
        <v>1637601.7320000001</v>
      </c>
      <c r="AJ52" s="215">
        <f t="shared" si="25"/>
        <v>1652694.0406064258</v>
      </c>
      <c r="AK52" s="216">
        <f t="shared" si="26"/>
        <v>20324.840010409349</v>
      </c>
      <c r="AL52" s="190"/>
      <c r="AM52" s="191">
        <f t="shared" si="27"/>
        <v>42.449672857488302</v>
      </c>
      <c r="AN52" s="75">
        <v>82.304422731853208</v>
      </c>
      <c r="AO52" s="75">
        <f t="shared" si="16"/>
        <v>75.667245198869992</v>
      </c>
      <c r="AP52" s="52"/>
      <c r="AQ52" s="214">
        <f t="shared" si="28"/>
        <v>31.02867775367141</v>
      </c>
      <c r="AR52" s="214">
        <v>79.261553878740713</v>
      </c>
      <c r="AS52" s="214">
        <f t="shared" si="17"/>
        <v>66.42494720622868</v>
      </c>
      <c r="AT52" s="186"/>
      <c r="AU52" s="192">
        <f t="shared" si="29"/>
        <v>-8.4960301142392414</v>
      </c>
      <c r="AV52" s="192">
        <f t="shared" si="30"/>
        <v>-0.78444986278321038</v>
      </c>
      <c r="AW52" s="192">
        <f t="shared" si="31"/>
        <v>-4.7783144335312633</v>
      </c>
      <c r="AX52" s="180">
        <f t="shared" si="32"/>
        <v>-14.058794410553716</v>
      </c>
      <c r="AY52" s="182">
        <v>329462</v>
      </c>
      <c r="AZ52" s="217">
        <f t="shared" si="33"/>
        <v>-4631.8385240898488</v>
      </c>
      <c r="BA52" s="182">
        <v>423025.95899999997</v>
      </c>
      <c r="BB52" s="218">
        <f t="shared" si="34"/>
        <v>427657.79752408981</v>
      </c>
      <c r="BC52" s="216">
        <f t="shared" si="35"/>
        <v>1298.0489328787228</v>
      </c>
      <c r="BE52" s="219">
        <v>10439.975</v>
      </c>
      <c r="BG52" s="220">
        <f t="shared" si="36"/>
        <v>3035373.4980000001</v>
      </c>
      <c r="BH52" s="221">
        <f t="shared" si="37"/>
        <v>3061192.3920411663</v>
      </c>
      <c r="BI52" s="432">
        <f t="shared" si="38"/>
        <v>-25818.894041166423</v>
      </c>
      <c r="BJ52" s="210">
        <v>36861</v>
      </c>
      <c r="BK52" s="224">
        <v>3035373.4979999997</v>
      </c>
      <c r="BL52" s="223">
        <f t="shared" si="39"/>
        <v>0</v>
      </c>
      <c r="BM52" s="147">
        <v>7222.3336521714309</v>
      </c>
      <c r="BN52" s="147">
        <v>7283.7668390323652</v>
      </c>
      <c r="BO52" s="225">
        <f>SUM(BM41:BM52)</f>
        <v>89067.310619941461</v>
      </c>
      <c r="BP52" s="225">
        <f>SUM(BN41:BN52)</f>
        <v>90101.4486956685</v>
      </c>
      <c r="BS52" s="193"/>
      <c r="BT52" s="193"/>
    </row>
    <row r="53" spans="1:72" s="63" customFormat="1" x14ac:dyDescent="0.25">
      <c r="A53" s="177">
        <v>2001</v>
      </c>
      <c r="B53" s="65">
        <v>1</v>
      </c>
      <c r="C53" s="178">
        <f t="shared" si="14"/>
        <v>26.872581391315055</v>
      </c>
      <c r="D53" s="178"/>
      <c r="E53" s="178">
        <f t="shared" si="15"/>
        <v>42.449672857488302</v>
      </c>
      <c r="F53" s="179"/>
      <c r="G53" s="178">
        <v>9.4853165646666486</v>
      </c>
      <c r="H53" s="178"/>
      <c r="I53" s="127">
        <v>31.02867775367141</v>
      </c>
      <c r="J53" s="69"/>
      <c r="K53" s="212">
        <f t="shared" si="0"/>
        <v>-1404.4422570980178</v>
      </c>
      <c r="L53" s="70"/>
      <c r="M53" s="70">
        <f t="shared" si="8"/>
        <v>-1613.7474447294944</v>
      </c>
      <c r="N53" s="180">
        <f t="shared" si="1"/>
        <v>-3018.1897018275122</v>
      </c>
      <c r="O53" s="181">
        <v>2752</v>
      </c>
      <c r="P53" s="181">
        <f t="shared" si="18"/>
        <v>-8306.0580594293133</v>
      </c>
      <c r="Q53" s="181">
        <v>931901.87899999996</v>
      </c>
      <c r="R53" s="183">
        <f t="shared" si="19"/>
        <v>940207.93705942924</v>
      </c>
      <c r="S53" s="74">
        <f t="shared" si="10"/>
        <v>341645.32596636238</v>
      </c>
      <c r="T53"/>
      <c r="U53" s="184">
        <f t="shared" si="11"/>
        <v>26.872581391315055</v>
      </c>
      <c r="V53" s="213">
        <f t="shared" si="20"/>
        <v>42.449672857488302</v>
      </c>
      <c r="W53" s="75"/>
      <c r="X53" s="75"/>
      <c r="Y53" s="185">
        <f t="shared" si="12"/>
        <v>9.4853165646666486</v>
      </c>
      <c r="Z53" s="214">
        <f t="shared" si="21"/>
        <v>31.02867775367141</v>
      </c>
      <c r="AA53" s="76"/>
      <c r="AB53" s="186"/>
      <c r="AC53" s="187">
        <f t="shared" si="13"/>
        <v>-157.78541384180662</v>
      </c>
      <c r="AD53" s="187">
        <f t="shared" si="22"/>
        <v>-101.28348341107672</v>
      </c>
      <c r="AE53" s="187"/>
      <c r="AF53" s="180">
        <f t="shared" si="23"/>
        <v>-259.06889725288335</v>
      </c>
      <c r="AG53" s="182">
        <v>82126</v>
      </c>
      <c r="AH53" s="182">
        <f t="shared" si="24"/>
        <v>-21276.292255790297</v>
      </c>
      <c r="AI53" s="182">
        <v>1565072.2009999999</v>
      </c>
      <c r="AJ53" s="215">
        <f t="shared" si="25"/>
        <v>1586348.4932557901</v>
      </c>
      <c r="AK53" s="216">
        <f t="shared" si="26"/>
        <v>19316.03259936914</v>
      </c>
      <c r="AL53" s="190"/>
      <c r="AM53" s="191">
        <f t="shared" si="27"/>
        <v>26.872581391315055</v>
      </c>
      <c r="AN53" s="75">
        <f>AN41</f>
        <v>123.83441885147447</v>
      </c>
      <c r="AO53" s="75">
        <f t="shared" si="16"/>
        <v>42.449672857488302</v>
      </c>
      <c r="AP53" s="52"/>
      <c r="AQ53" s="214">
        <f t="shared" si="28"/>
        <v>9.4853165646666486</v>
      </c>
      <c r="AR53" s="214">
        <v>288.02701803775392</v>
      </c>
      <c r="AS53" s="214">
        <f t="shared" si="17"/>
        <v>31.02867775367141</v>
      </c>
      <c r="AT53" s="186"/>
      <c r="AU53" s="192">
        <f t="shared" si="29"/>
        <v>-12.934313011139345</v>
      </c>
      <c r="AV53" s="192">
        <f t="shared" si="30"/>
        <v>42.328758852011489</v>
      </c>
      <c r="AW53" s="192">
        <f t="shared" si="31"/>
        <v>-5.904711771175208</v>
      </c>
      <c r="AX53" s="180">
        <f t="shared" si="32"/>
        <v>23.489734069696937</v>
      </c>
      <c r="AY53" s="182">
        <v>330063</v>
      </c>
      <c r="AZ53" s="217">
        <f t="shared" si="33"/>
        <v>7753.0920962463806</v>
      </c>
      <c r="BA53" s="182">
        <v>408833.74300000002</v>
      </c>
      <c r="BB53" s="218">
        <f t="shared" si="34"/>
        <v>401080.65090375365</v>
      </c>
      <c r="BC53" s="216">
        <f t="shared" si="35"/>
        <v>1215.1639259891406</v>
      </c>
      <c r="BE53" s="219">
        <v>10602.396000000001</v>
      </c>
      <c r="BG53" s="220">
        <f t="shared" si="36"/>
        <v>2916410.2189999996</v>
      </c>
      <c r="BH53" s="221">
        <f t="shared" si="37"/>
        <v>2938239.477218973</v>
      </c>
      <c r="BI53" s="432">
        <f t="shared" si="38"/>
        <v>-21829.258218973227</v>
      </c>
      <c r="BJ53" s="210">
        <v>36892</v>
      </c>
      <c r="BK53" s="224">
        <v>2916410.219</v>
      </c>
      <c r="BL53" s="223">
        <f t="shared" si="39"/>
        <v>0</v>
      </c>
      <c r="BM53" s="147">
        <v>6915.5459785923285</v>
      </c>
      <c r="BN53" s="147">
        <v>6967.3086688710773</v>
      </c>
      <c r="BO53" s="225">
        <f t="shared" ref="BO53:BP68" si="40">SUM(BM42:BM53)</f>
        <v>89149.688509445681</v>
      </c>
      <c r="BP53" s="225">
        <f t="shared" si="40"/>
        <v>90171.501307266139</v>
      </c>
      <c r="BS53" s="193"/>
      <c r="BT53" s="193"/>
    </row>
    <row r="54" spans="1:72" s="63" customFormat="1" x14ac:dyDescent="0.25">
      <c r="A54" s="177">
        <v>2001</v>
      </c>
      <c r="B54" s="65">
        <v>2</v>
      </c>
      <c r="C54" s="178">
        <f t="shared" si="14"/>
        <v>34.723950066840629</v>
      </c>
      <c r="D54" s="178"/>
      <c r="E54" s="178">
        <f t="shared" si="15"/>
        <v>26.872581391315055</v>
      </c>
      <c r="F54" s="179"/>
      <c r="G54" s="178">
        <v>43.665764122832471</v>
      </c>
      <c r="H54" s="178"/>
      <c r="I54" s="127">
        <v>9.4853165646666486</v>
      </c>
      <c r="J54" s="69"/>
      <c r="K54" s="212">
        <f t="shared" si="0"/>
        <v>722.26780005677938</v>
      </c>
      <c r="L54" s="70"/>
      <c r="M54" s="70">
        <f t="shared" si="8"/>
        <v>-2456.7608977839145</v>
      </c>
      <c r="N54" s="180">
        <f t="shared" si="1"/>
        <v>-1734.4930977271351</v>
      </c>
      <c r="O54" s="181">
        <v>2763</v>
      </c>
      <c r="P54" s="181">
        <f t="shared" si="18"/>
        <v>-4792.4044290200745</v>
      </c>
      <c r="Q54" s="181">
        <v>899286.17500000005</v>
      </c>
      <c r="R54" s="183">
        <f t="shared" si="19"/>
        <v>904078.57942902017</v>
      </c>
      <c r="S54" s="74">
        <f t="shared" si="10"/>
        <v>327209.04069092294</v>
      </c>
      <c r="T54"/>
      <c r="U54" s="184">
        <f t="shared" si="11"/>
        <v>34.723950066840629</v>
      </c>
      <c r="V54" s="213">
        <f t="shared" si="20"/>
        <v>26.872581391315055</v>
      </c>
      <c r="W54" s="75"/>
      <c r="X54" s="75"/>
      <c r="Y54" s="185">
        <f t="shared" si="12"/>
        <v>43.665764122832471</v>
      </c>
      <c r="Z54" s="214">
        <f t="shared" si="21"/>
        <v>9.4853165646666486</v>
      </c>
      <c r="AA54" s="76"/>
      <c r="AB54" s="186"/>
      <c r="AC54" s="187">
        <f t="shared" si="13"/>
        <v>81.144898026673744</v>
      </c>
      <c r="AD54" s="187">
        <f t="shared" si="22"/>
        <v>-154.19345973148185</v>
      </c>
      <c r="AE54" s="187"/>
      <c r="AF54" s="180">
        <f t="shared" si="23"/>
        <v>-73.048561704808108</v>
      </c>
      <c r="AG54" s="182">
        <v>82390</v>
      </c>
      <c r="AH54" s="182">
        <f t="shared" si="24"/>
        <v>-6018.4709988591403</v>
      </c>
      <c r="AI54" s="182">
        <v>1479085.6780000001</v>
      </c>
      <c r="AJ54" s="215">
        <f t="shared" si="25"/>
        <v>1485104.1489988591</v>
      </c>
      <c r="AK54" s="216">
        <f t="shared" si="26"/>
        <v>18025.296140294442</v>
      </c>
      <c r="AL54" s="190"/>
      <c r="AM54" s="191">
        <f t="shared" si="27"/>
        <v>34.723950066840629</v>
      </c>
      <c r="AN54" s="75">
        <f t="shared" ref="AN54:AN117" si="41">AN42</f>
        <v>77.741832906544204</v>
      </c>
      <c r="AO54" s="75">
        <f t="shared" si="16"/>
        <v>26.872581391315055</v>
      </c>
      <c r="AP54" s="52"/>
      <c r="AQ54" s="214">
        <f t="shared" si="28"/>
        <v>43.665764122832471</v>
      </c>
      <c r="AR54" s="214">
        <v>41.733383353716761</v>
      </c>
      <c r="AS54" s="214">
        <f t="shared" si="17"/>
        <v>9.4853165646666486</v>
      </c>
      <c r="AT54" s="186"/>
      <c r="AU54" s="192">
        <f t="shared" si="29"/>
        <v>6.6517777833776757</v>
      </c>
      <c r="AV54" s="192">
        <f t="shared" si="30"/>
        <v>-9.2829578513903037</v>
      </c>
      <c r="AW54" s="192">
        <f t="shared" si="31"/>
        <v>-8.9893031524144771</v>
      </c>
      <c r="AX54" s="180">
        <f t="shared" si="32"/>
        <v>-11.620483220427104</v>
      </c>
      <c r="AY54" s="182">
        <v>331146</v>
      </c>
      <c r="AZ54" s="217">
        <f t="shared" si="33"/>
        <v>-3848.076536511554</v>
      </c>
      <c r="BA54" s="182">
        <v>388281.29599999997</v>
      </c>
      <c r="BB54" s="218">
        <f t="shared" si="34"/>
        <v>392129.37253651151</v>
      </c>
      <c r="BC54" s="216">
        <f t="shared" si="35"/>
        <v>1184.1585661204167</v>
      </c>
      <c r="BE54" s="219">
        <v>10537.407999999999</v>
      </c>
      <c r="BG54" s="220">
        <f t="shared" si="36"/>
        <v>2777190.557</v>
      </c>
      <c r="BH54" s="221">
        <f t="shared" si="37"/>
        <v>2791849.5089643905</v>
      </c>
      <c r="BI54" s="432">
        <f t="shared" si="38"/>
        <v>-14658.951964390768</v>
      </c>
      <c r="BJ54" s="210">
        <v>36923</v>
      </c>
      <c r="BK54" s="224">
        <v>2777190.557</v>
      </c>
      <c r="BL54" s="223">
        <f t="shared" si="39"/>
        <v>0</v>
      </c>
      <c r="BM54" s="147">
        <v>6563.9726137803236</v>
      </c>
      <c r="BN54" s="147">
        <v>6598.6194834373064</v>
      </c>
      <c r="BO54" s="225">
        <f t="shared" si="40"/>
        <v>89283.191167720142</v>
      </c>
      <c r="BP54" s="225">
        <f t="shared" si="40"/>
        <v>90289.99827357188</v>
      </c>
      <c r="BS54" s="193"/>
      <c r="BT54" s="193"/>
    </row>
    <row r="55" spans="1:72" s="63" customFormat="1" x14ac:dyDescent="0.25">
      <c r="A55" s="177">
        <v>2001</v>
      </c>
      <c r="B55" s="65">
        <v>3</v>
      </c>
      <c r="C55" s="178">
        <f t="shared" si="14"/>
        <v>67.088827391532973</v>
      </c>
      <c r="D55" s="178"/>
      <c r="E55" s="178">
        <f t="shared" si="15"/>
        <v>34.723950066840629</v>
      </c>
      <c r="F55" s="179"/>
      <c r="G55" s="178">
        <v>70.899317449878794</v>
      </c>
      <c r="H55" s="178"/>
      <c r="I55" s="127">
        <v>43.665764122832471</v>
      </c>
      <c r="J55" s="69"/>
      <c r="K55" s="212">
        <f t="shared" si="0"/>
        <v>307.78925331548805</v>
      </c>
      <c r="L55" s="70"/>
      <c r="M55" s="70">
        <f t="shared" si="8"/>
        <v>1263.4476639676229</v>
      </c>
      <c r="N55" s="180">
        <f t="shared" si="1"/>
        <v>1571.2369172831109</v>
      </c>
      <c r="O55" s="181">
        <v>2780</v>
      </c>
      <c r="P55" s="181">
        <f t="shared" si="18"/>
        <v>4368.0386300470482</v>
      </c>
      <c r="Q55" s="181">
        <v>926144.96600000001</v>
      </c>
      <c r="R55" s="183">
        <f t="shared" si="19"/>
        <v>921776.92736995302</v>
      </c>
      <c r="S55" s="74">
        <f t="shared" si="10"/>
        <v>331574.43430573854</v>
      </c>
      <c r="T55"/>
      <c r="U55" s="184">
        <f t="shared" si="11"/>
        <v>67.088827391532973</v>
      </c>
      <c r="V55" s="213">
        <f t="shared" si="20"/>
        <v>34.723950066840629</v>
      </c>
      <c r="W55" s="75"/>
      <c r="X55" s="75"/>
      <c r="Y55" s="185">
        <f t="shared" si="12"/>
        <v>70.899317449878794</v>
      </c>
      <c r="Z55" s="214">
        <f t="shared" si="21"/>
        <v>43.665764122832471</v>
      </c>
      <c r="AA55" s="76"/>
      <c r="AB55" s="186"/>
      <c r="AC55" s="187">
        <f t="shared" si="13"/>
        <v>34.579317494186974</v>
      </c>
      <c r="AD55" s="187">
        <f t="shared" si="22"/>
        <v>79.29765028113107</v>
      </c>
      <c r="AE55" s="187"/>
      <c r="AF55" s="180">
        <f t="shared" si="23"/>
        <v>113.87696777531804</v>
      </c>
      <c r="AG55" s="182">
        <v>82441</v>
      </c>
      <c r="AH55" s="182">
        <f t="shared" si="24"/>
        <v>9388.1311003649935</v>
      </c>
      <c r="AI55" s="182">
        <v>1557124.4839999999</v>
      </c>
      <c r="AJ55" s="215">
        <f t="shared" si="25"/>
        <v>1547736.352899635</v>
      </c>
      <c r="AK55" s="216">
        <f t="shared" si="26"/>
        <v>18773.866800495322</v>
      </c>
      <c r="AL55" s="190"/>
      <c r="AM55" s="191">
        <f t="shared" si="27"/>
        <v>67.088827391532973</v>
      </c>
      <c r="AN55" s="75">
        <f t="shared" si="41"/>
        <v>46.024503453365838</v>
      </c>
      <c r="AO55" s="75">
        <f t="shared" si="16"/>
        <v>34.723950066840629</v>
      </c>
      <c r="AP55" s="52"/>
      <c r="AQ55" s="214">
        <f t="shared" si="28"/>
        <v>70.899317449878794</v>
      </c>
      <c r="AR55" s="214">
        <v>46.109600196512083</v>
      </c>
      <c r="AS55" s="214">
        <f t="shared" si="17"/>
        <v>43.665764122832471</v>
      </c>
      <c r="AT55" s="186"/>
      <c r="AU55" s="192">
        <f t="shared" si="29"/>
        <v>2.8346074918547104</v>
      </c>
      <c r="AV55" s="192">
        <f t="shared" si="30"/>
        <v>2.193789207053352E-2</v>
      </c>
      <c r="AW55" s="192">
        <f t="shared" si="31"/>
        <v>4.6229627306669281</v>
      </c>
      <c r="AX55" s="180">
        <f t="shared" si="32"/>
        <v>7.4795081145921714</v>
      </c>
      <c r="AY55" s="182">
        <v>331609</v>
      </c>
      <c r="AZ55" s="217">
        <f t="shared" si="33"/>
        <v>2480.2722063717952</v>
      </c>
      <c r="BA55" s="182">
        <v>404655.505</v>
      </c>
      <c r="BB55" s="218">
        <f t="shared" si="34"/>
        <v>402175.23279362824</v>
      </c>
      <c r="BC55" s="216">
        <f t="shared" si="35"/>
        <v>1212.7995102473944</v>
      </c>
      <c r="BE55" s="219">
        <v>10691.66</v>
      </c>
      <c r="BG55" s="220">
        <f t="shared" si="36"/>
        <v>2898616.6150000002</v>
      </c>
      <c r="BH55" s="221">
        <f t="shared" si="37"/>
        <v>2882380.1730632163</v>
      </c>
      <c r="BI55" s="432">
        <f t="shared" si="38"/>
        <v>16236.441936783838</v>
      </c>
      <c r="BJ55" s="210">
        <v>36951</v>
      </c>
      <c r="BK55" s="224">
        <v>2898616.6150000002</v>
      </c>
      <c r="BL55" s="223">
        <f t="shared" si="39"/>
        <v>0</v>
      </c>
      <c r="BM55" s="147">
        <v>6842.1854810345603</v>
      </c>
      <c r="BN55" s="147">
        <v>6803.8593544579608</v>
      </c>
      <c r="BO55" s="225">
        <f t="shared" si="40"/>
        <v>89359.043942849516</v>
      </c>
      <c r="BP55" s="225">
        <f t="shared" si="40"/>
        <v>90273.755747898802</v>
      </c>
      <c r="BS55" s="193"/>
      <c r="BT55" s="193"/>
    </row>
    <row r="56" spans="1:72" s="63" customFormat="1" x14ac:dyDescent="0.25">
      <c r="A56" s="177">
        <v>2001</v>
      </c>
      <c r="B56" s="65">
        <v>4</v>
      </c>
      <c r="C56" s="178">
        <f t="shared" si="14"/>
        <v>117.42864691479581</v>
      </c>
      <c r="D56" s="178"/>
      <c r="E56" s="178">
        <f t="shared" si="15"/>
        <v>67.088827391532973</v>
      </c>
      <c r="F56" s="179"/>
      <c r="G56" s="178">
        <v>111.82056578382881</v>
      </c>
      <c r="H56" s="178"/>
      <c r="I56" s="127">
        <v>70.899317449878794</v>
      </c>
      <c r="J56" s="69"/>
      <c r="K56" s="212">
        <f t="shared" si="0"/>
        <v>-452.98821868133484</v>
      </c>
      <c r="L56" s="70"/>
      <c r="M56" s="70">
        <f t="shared" si="8"/>
        <v>538.40917879105473</v>
      </c>
      <c r="N56" s="180">
        <f t="shared" si="1"/>
        <v>85.420960109719886</v>
      </c>
      <c r="O56" s="181">
        <v>2789</v>
      </c>
      <c r="P56" s="181">
        <f t="shared" si="18"/>
        <v>238.23905774600877</v>
      </c>
      <c r="Q56" s="181">
        <v>918720.55799999996</v>
      </c>
      <c r="R56" s="183">
        <f t="shared" si="19"/>
        <v>918482.31894225394</v>
      </c>
      <c r="S56" s="74">
        <f t="shared" si="10"/>
        <v>329323.16921558051</v>
      </c>
      <c r="T56"/>
      <c r="U56" s="184">
        <f t="shared" si="11"/>
        <v>117.42864691479581</v>
      </c>
      <c r="V56" s="213">
        <f t="shared" si="20"/>
        <v>67.088827391532973</v>
      </c>
      <c r="W56" s="75"/>
      <c r="X56" s="75"/>
      <c r="Y56" s="185">
        <f t="shared" si="12"/>
        <v>111.82056578382881</v>
      </c>
      <c r="Z56" s="214">
        <f t="shared" si="21"/>
        <v>70.899317449878794</v>
      </c>
      <c r="AA56" s="76"/>
      <c r="AB56" s="186"/>
      <c r="AC56" s="187">
        <f t="shared" si="13"/>
        <v>-50.89204144126581</v>
      </c>
      <c r="AD56" s="187">
        <f t="shared" si="22"/>
        <v>33.792126089219728</v>
      </c>
      <c r="AE56" s="187"/>
      <c r="AF56" s="180">
        <f t="shared" si="23"/>
        <v>-17.099915352046082</v>
      </c>
      <c r="AG56" s="182">
        <v>82600</v>
      </c>
      <c r="AH56" s="182">
        <f t="shared" si="24"/>
        <v>-1412.4530080790064</v>
      </c>
      <c r="AI56" s="182">
        <v>1574613.274</v>
      </c>
      <c r="AJ56" s="215">
        <f t="shared" si="25"/>
        <v>1576025.7270080789</v>
      </c>
      <c r="AK56" s="216">
        <f t="shared" si="26"/>
        <v>19080.214612688607</v>
      </c>
      <c r="AL56" s="190"/>
      <c r="AM56" s="191">
        <f t="shared" si="27"/>
        <v>117.42864691479581</v>
      </c>
      <c r="AN56" s="75">
        <f t="shared" si="41"/>
        <v>10.764282951672801</v>
      </c>
      <c r="AO56" s="75">
        <f t="shared" si="16"/>
        <v>67.088827391532973</v>
      </c>
      <c r="AP56" s="52"/>
      <c r="AQ56" s="214">
        <f t="shared" si="28"/>
        <v>111.82056578382881</v>
      </c>
      <c r="AR56" s="214">
        <v>7.6933271438752113</v>
      </c>
      <c r="AS56" s="214">
        <f t="shared" si="17"/>
        <v>70.899317449878794</v>
      </c>
      <c r="AT56" s="186"/>
      <c r="AU56" s="192">
        <f t="shared" si="29"/>
        <v>-4.1718279133023204</v>
      </c>
      <c r="AV56" s="192">
        <f t="shared" si="30"/>
        <v>-0.79169066375502473</v>
      </c>
      <c r="AW56" s="192">
        <f t="shared" si="31"/>
        <v>1.9700424785175883</v>
      </c>
      <c r="AX56" s="180">
        <f t="shared" si="32"/>
        <v>-2.9934760985397562</v>
      </c>
      <c r="AY56" s="182">
        <v>332390</v>
      </c>
      <c r="AZ56" s="217">
        <f t="shared" si="33"/>
        <v>-995.00152039362956</v>
      </c>
      <c r="BA56" s="182">
        <v>411170.386</v>
      </c>
      <c r="BB56" s="218">
        <f t="shared" si="34"/>
        <v>412165.38752039365</v>
      </c>
      <c r="BC56" s="216">
        <f t="shared" si="35"/>
        <v>1240.0053777802993</v>
      </c>
      <c r="BE56" s="219">
        <v>10591.468000000001</v>
      </c>
      <c r="BG56" s="220">
        <f t="shared" si="36"/>
        <v>2915095.6859999998</v>
      </c>
      <c r="BH56" s="221">
        <f t="shared" si="37"/>
        <v>2917264.9014707264</v>
      </c>
      <c r="BI56" s="432">
        <f t="shared" si="38"/>
        <v>-2169.2154707266272</v>
      </c>
      <c r="BJ56" s="210">
        <v>36982</v>
      </c>
      <c r="BK56" s="224">
        <v>2915095.6860000002</v>
      </c>
      <c r="BL56" s="223">
        <f t="shared" si="39"/>
        <v>0</v>
      </c>
      <c r="BM56" s="147">
        <v>6865.2516297077827</v>
      </c>
      <c r="BN56" s="147">
        <v>6870.3602819270263</v>
      </c>
      <c r="BO56" s="225">
        <f t="shared" si="40"/>
        <v>89361.156467364781</v>
      </c>
      <c r="BP56" s="225">
        <f t="shared" si="40"/>
        <v>90224.076095767989</v>
      </c>
      <c r="BS56" s="193"/>
      <c r="BT56" s="193"/>
    </row>
    <row r="57" spans="1:72" s="63" customFormat="1" x14ac:dyDescent="0.25">
      <c r="A57" s="177">
        <v>2001</v>
      </c>
      <c r="B57" s="65">
        <v>5</v>
      </c>
      <c r="C57" s="178">
        <f t="shared" si="14"/>
        <v>205.87235315982971</v>
      </c>
      <c r="D57" s="178"/>
      <c r="E57" s="178">
        <f t="shared" si="15"/>
        <v>117.42864691479581</v>
      </c>
      <c r="F57" s="179"/>
      <c r="G57" s="178">
        <v>134.04227044150096</v>
      </c>
      <c r="H57" s="178"/>
      <c r="I57" s="127">
        <v>111.82056578382881</v>
      </c>
      <c r="J57" s="69"/>
      <c r="K57" s="212">
        <f t="shared" si="0"/>
        <v>-5802.0168500483442</v>
      </c>
      <c r="L57" s="70"/>
      <c r="M57" s="70">
        <f t="shared" si="8"/>
        <v>-792.40263327922844</v>
      </c>
      <c r="N57" s="180">
        <f t="shared" si="1"/>
        <v>-6594.4194833275724</v>
      </c>
      <c r="O57" s="181">
        <v>2818</v>
      </c>
      <c r="P57" s="181">
        <f t="shared" si="18"/>
        <v>-18583.074104017098</v>
      </c>
      <c r="Q57" s="181">
        <v>936638.13699999999</v>
      </c>
      <c r="R57" s="183">
        <f t="shared" si="19"/>
        <v>955221.2111040171</v>
      </c>
      <c r="S57" s="74">
        <f t="shared" si="10"/>
        <v>338971.33112278819</v>
      </c>
      <c r="T57"/>
      <c r="U57" s="184">
        <f t="shared" si="11"/>
        <v>205.87235315982971</v>
      </c>
      <c r="V57" s="213">
        <f t="shared" si="20"/>
        <v>117.42864691479581</v>
      </c>
      <c r="W57" s="75"/>
      <c r="X57" s="75"/>
      <c r="Y57" s="185">
        <f t="shared" si="12"/>
        <v>134.04227044150096</v>
      </c>
      <c r="Z57" s="214">
        <f t="shared" si="21"/>
        <v>111.82056578382881</v>
      </c>
      <c r="AA57" s="76"/>
      <c r="AB57" s="186"/>
      <c r="AC57" s="187">
        <f t="shared" si="13"/>
        <v>-651.84141617445027</v>
      </c>
      <c r="AD57" s="187">
        <f t="shared" si="22"/>
        <v>-49.733494063616263</v>
      </c>
      <c r="AE57" s="187"/>
      <c r="AF57" s="180">
        <f t="shared" si="23"/>
        <v>-701.57491023806654</v>
      </c>
      <c r="AG57" s="182">
        <v>83210</v>
      </c>
      <c r="AH57" s="182">
        <f t="shared" si="24"/>
        <v>-58378.048280909519</v>
      </c>
      <c r="AI57" s="182">
        <v>1616846.5349999999</v>
      </c>
      <c r="AJ57" s="215">
        <f t="shared" si="25"/>
        <v>1675224.5832809093</v>
      </c>
      <c r="AK57" s="216">
        <f t="shared" si="26"/>
        <v>20132.491086178456</v>
      </c>
      <c r="AL57" s="190"/>
      <c r="AM57" s="191">
        <f t="shared" si="27"/>
        <v>205.87235315982971</v>
      </c>
      <c r="AN57" s="75">
        <f t="shared" si="41"/>
        <v>1.2492833206498815</v>
      </c>
      <c r="AO57" s="75">
        <f t="shared" si="16"/>
        <v>117.42864691479581</v>
      </c>
      <c r="AP57" s="52"/>
      <c r="AQ57" s="214">
        <f t="shared" si="28"/>
        <v>134.04227044150096</v>
      </c>
      <c r="AR57" s="214">
        <v>0.41795878408605225</v>
      </c>
      <c r="AS57" s="214">
        <f t="shared" si="17"/>
        <v>111.82056578382881</v>
      </c>
      <c r="AT57" s="186"/>
      <c r="AU57" s="192">
        <f t="shared" si="29"/>
        <v>-53.434095745235417</v>
      </c>
      <c r="AV57" s="192">
        <f t="shared" si="30"/>
        <v>-0.21431499355246858</v>
      </c>
      <c r="AW57" s="192">
        <f t="shared" si="31"/>
        <v>-2.8994060821074741</v>
      </c>
      <c r="AX57" s="180">
        <f t="shared" si="32"/>
        <v>-56.547816820895363</v>
      </c>
      <c r="AY57" s="182">
        <v>333189</v>
      </c>
      <c r="AZ57" s="217">
        <f t="shared" si="33"/>
        <v>-18841.110538737303</v>
      </c>
      <c r="BA57" s="182">
        <v>412624.03</v>
      </c>
      <c r="BB57" s="218">
        <f t="shared" si="34"/>
        <v>431465.14053873735</v>
      </c>
      <c r="BC57" s="216">
        <f t="shared" si="35"/>
        <v>1294.9561376238032</v>
      </c>
      <c r="BE57" s="219">
        <v>10765.956</v>
      </c>
      <c r="BG57" s="220">
        <f t="shared" si="36"/>
        <v>2976874.6579999998</v>
      </c>
      <c r="BH57" s="221">
        <f t="shared" si="37"/>
        <v>3072676.890923664</v>
      </c>
      <c r="BI57" s="432">
        <f t="shared" si="38"/>
        <v>-95802.23292366392</v>
      </c>
      <c r="BJ57" s="210">
        <v>37012</v>
      </c>
      <c r="BK57" s="224">
        <v>2976874.6579999998</v>
      </c>
      <c r="BL57" s="223">
        <f t="shared" si="39"/>
        <v>0</v>
      </c>
      <c r="BM57" s="147">
        <v>6987.0173966924685</v>
      </c>
      <c r="BN57" s="147">
        <v>7211.8746530370609</v>
      </c>
      <c r="BO57" s="225">
        <f t="shared" si="40"/>
        <v>89270.517503050869</v>
      </c>
      <c r="BP57" s="225">
        <f t="shared" si="40"/>
        <v>90261.498882436194</v>
      </c>
      <c r="BS57" s="193"/>
      <c r="BT57" s="193"/>
    </row>
    <row r="58" spans="1:72" s="63" customFormat="1" x14ac:dyDescent="0.25">
      <c r="A58" s="177">
        <v>2001</v>
      </c>
      <c r="B58" s="65">
        <v>6</v>
      </c>
      <c r="C58" s="178">
        <f t="shared" si="14"/>
        <v>273.79728737823223</v>
      </c>
      <c r="D58" s="178"/>
      <c r="E58" s="178">
        <f t="shared" si="15"/>
        <v>205.87235315982971</v>
      </c>
      <c r="F58" s="179"/>
      <c r="G58" s="178">
        <v>265.02099882652459</v>
      </c>
      <c r="H58" s="178"/>
      <c r="I58" s="127">
        <v>134.04227044150096</v>
      </c>
      <c r="J58" s="69"/>
      <c r="K58" s="212">
        <f t="shared" si="0"/>
        <v>-708.89761129149974</v>
      </c>
      <c r="L58" s="70"/>
      <c r="M58" s="70">
        <f t="shared" si="8"/>
        <v>-10149.344377415266</v>
      </c>
      <c r="N58" s="180">
        <f t="shared" si="1"/>
        <v>-10858.241988706766</v>
      </c>
      <c r="O58" s="181">
        <v>2873</v>
      </c>
      <c r="P58" s="181">
        <f t="shared" si="18"/>
        <v>-31195.729233554539</v>
      </c>
      <c r="Q58" s="181">
        <v>1047785.365</v>
      </c>
      <c r="R58" s="183">
        <f t="shared" si="19"/>
        <v>1078981.0942335546</v>
      </c>
      <c r="S58" s="74">
        <f t="shared" si="10"/>
        <v>375559.03036322823</v>
      </c>
      <c r="T58"/>
      <c r="U58" s="184">
        <f t="shared" si="11"/>
        <v>273.79728737823223</v>
      </c>
      <c r="V58" s="213">
        <f t="shared" si="20"/>
        <v>205.87235315982971</v>
      </c>
      <c r="W58" s="75"/>
      <c r="X58" s="75"/>
      <c r="Y58" s="185">
        <f t="shared" si="12"/>
        <v>265.02099882652459</v>
      </c>
      <c r="Z58" s="214">
        <f t="shared" si="21"/>
        <v>134.04227044150096</v>
      </c>
      <c r="AA58" s="76"/>
      <c r="AB58" s="186"/>
      <c r="AC58" s="187">
        <f t="shared" si="13"/>
        <v>-79.64279229266387</v>
      </c>
      <c r="AD58" s="187">
        <f t="shared" si="22"/>
        <v>-637.0023737237002</v>
      </c>
      <c r="AE58" s="187"/>
      <c r="AF58" s="180">
        <f t="shared" si="23"/>
        <v>-716.6451660163641</v>
      </c>
      <c r="AG58" s="182">
        <v>83447</v>
      </c>
      <c r="AH58" s="182">
        <f t="shared" si="24"/>
        <v>-59801.889168567541</v>
      </c>
      <c r="AI58" s="182">
        <v>1816140.0290000001</v>
      </c>
      <c r="AJ58" s="215">
        <f t="shared" si="25"/>
        <v>1875941.9181685676</v>
      </c>
      <c r="AK58" s="216">
        <f t="shared" si="26"/>
        <v>22480.639425845959</v>
      </c>
      <c r="AL58" s="190"/>
      <c r="AM58" s="191">
        <f t="shared" si="27"/>
        <v>273.79728737823223</v>
      </c>
      <c r="AN58" s="75">
        <f t="shared" si="41"/>
        <v>0</v>
      </c>
      <c r="AO58" s="75">
        <f t="shared" si="16"/>
        <v>205.87235315982971</v>
      </c>
      <c r="AP58" s="52"/>
      <c r="AQ58" s="214">
        <f t="shared" si="28"/>
        <v>265.02099882652459</v>
      </c>
      <c r="AR58" s="214">
        <v>0</v>
      </c>
      <c r="AS58" s="214">
        <f t="shared" si="17"/>
        <v>134.04227044150096</v>
      </c>
      <c r="AT58" s="186"/>
      <c r="AU58" s="192">
        <f t="shared" si="29"/>
        <v>-6.5286440584885677</v>
      </c>
      <c r="AV58" s="192">
        <f t="shared" si="30"/>
        <v>0</v>
      </c>
      <c r="AW58" s="192">
        <f t="shared" si="31"/>
        <v>-37.136513158092377</v>
      </c>
      <c r="AX58" s="180">
        <f t="shared" si="32"/>
        <v>-43.665157216580944</v>
      </c>
      <c r="AY58" s="182">
        <v>333042</v>
      </c>
      <c r="AZ58" s="217">
        <f t="shared" si="33"/>
        <v>-14542.331289724551</v>
      </c>
      <c r="BA58" s="182">
        <v>484725.76799999998</v>
      </c>
      <c r="BB58" s="218">
        <f t="shared" si="34"/>
        <v>499268.09928972455</v>
      </c>
      <c r="BC58" s="216">
        <f t="shared" si="35"/>
        <v>1499.1145239631173</v>
      </c>
      <c r="BE58" s="219">
        <v>10654.592000000001</v>
      </c>
      <c r="BG58" s="220">
        <f t="shared" si="36"/>
        <v>3359305.7539999997</v>
      </c>
      <c r="BH58" s="221">
        <f t="shared" si="37"/>
        <v>3464845.7036918467</v>
      </c>
      <c r="BI58" s="432">
        <f t="shared" si="38"/>
        <v>-105539.94969184663</v>
      </c>
      <c r="BJ58" s="210">
        <v>37043</v>
      </c>
      <c r="BK58" s="224">
        <v>3359305.7540000002</v>
      </c>
      <c r="BL58" s="223">
        <f t="shared" si="39"/>
        <v>0</v>
      </c>
      <c r="BM58" s="147">
        <v>7881.6609199986851</v>
      </c>
      <c r="BN58" s="147">
        <v>8129.2805646215011</v>
      </c>
      <c r="BO58" s="225">
        <f t="shared" si="40"/>
        <v>89157.257909067121</v>
      </c>
      <c r="BP58" s="225">
        <f t="shared" si="40"/>
        <v>90336.219980987633</v>
      </c>
      <c r="BS58" s="193"/>
      <c r="BT58" s="193"/>
    </row>
    <row r="59" spans="1:72" s="63" customFormat="1" x14ac:dyDescent="0.25">
      <c r="A59" s="177">
        <v>2001</v>
      </c>
      <c r="B59" s="65">
        <v>7</v>
      </c>
      <c r="C59" s="178">
        <f t="shared" si="14"/>
        <v>323.21495100202412</v>
      </c>
      <c r="D59" s="178"/>
      <c r="E59" s="178">
        <f t="shared" si="15"/>
        <v>273.79728737823223</v>
      </c>
      <c r="F59" s="179"/>
      <c r="G59" s="178">
        <v>265.98422580939598</v>
      </c>
      <c r="H59" s="178"/>
      <c r="I59" s="127">
        <v>265.02099882652459</v>
      </c>
      <c r="J59" s="69"/>
      <c r="K59" s="212">
        <f t="shared" si="0"/>
        <v>-4622.7655508934176</v>
      </c>
      <c r="L59" s="70"/>
      <c r="M59" s="70">
        <f t="shared" si="8"/>
        <v>-1240.0594778115037</v>
      </c>
      <c r="N59" s="180">
        <f t="shared" si="1"/>
        <v>-5862.8250287049214</v>
      </c>
      <c r="O59" s="181">
        <v>2890</v>
      </c>
      <c r="P59" s="181">
        <f t="shared" si="18"/>
        <v>-16943.564332957223</v>
      </c>
      <c r="Q59" s="181">
        <v>1081070.1710000001</v>
      </c>
      <c r="R59" s="183">
        <f t="shared" si="19"/>
        <v>1098013.7353329572</v>
      </c>
      <c r="S59" s="74">
        <f t="shared" si="10"/>
        <v>379935.54855811672</v>
      </c>
      <c r="T59"/>
      <c r="U59" s="184">
        <f t="shared" si="11"/>
        <v>323.21495100202412</v>
      </c>
      <c r="V59" s="213">
        <f t="shared" si="20"/>
        <v>273.79728737823223</v>
      </c>
      <c r="W59" s="75"/>
      <c r="X59" s="75"/>
      <c r="Y59" s="185">
        <f t="shared" si="12"/>
        <v>265.98422580939598</v>
      </c>
      <c r="Z59" s="214">
        <f t="shared" si="21"/>
        <v>265.02099882652459</v>
      </c>
      <c r="AA59" s="76"/>
      <c r="AB59" s="186"/>
      <c r="AC59" s="187">
        <f t="shared" si="13"/>
        <v>-519.35561740254514</v>
      </c>
      <c r="AD59" s="187">
        <f t="shared" si="22"/>
        <v>-77.829739690601485</v>
      </c>
      <c r="AE59" s="187"/>
      <c r="AF59" s="180">
        <f t="shared" si="23"/>
        <v>-597.18535709314665</v>
      </c>
      <c r="AG59" s="182">
        <v>83704</v>
      </c>
      <c r="AH59" s="182">
        <f t="shared" si="24"/>
        <v>-49986.803130124747</v>
      </c>
      <c r="AI59" s="182">
        <v>1862343.993</v>
      </c>
      <c r="AJ59" s="215">
        <f t="shared" si="25"/>
        <v>1912330.7961301247</v>
      </c>
      <c r="AK59" s="216">
        <f t="shared" si="26"/>
        <v>22846.348993239568</v>
      </c>
      <c r="AL59" s="190"/>
      <c r="AM59" s="191">
        <f t="shared" si="27"/>
        <v>323.21495100202412</v>
      </c>
      <c r="AN59" s="75">
        <f t="shared" si="41"/>
        <v>0</v>
      </c>
      <c r="AO59" s="75">
        <f t="shared" si="16"/>
        <v>273.79728737823223</v>
      </c>
      <c r="AP59" s="52"/>
      <c r="AQ59" s="214">
        <f t="shared" si="28"/>
        <v>265.98422580939598</v>
      </c>
      <c r="AR59" s="214">
        <v>0</v>
      </c>
      <c r="AS59" s="214">
        <f t="shared" si="17"/>
        <v>265.02099882652459</v>
      </c>
      <c r="AT59" s="186"/>
      <c r="AU59" s="192">
        <f t="shared" si="29"/>
        <v>-42.573695223266476</v>
      </c>
      <c r="AV59" s="192">
        <f t="shared" si="30"/>
        <v>0</v>
      </c>
      <c r="AW59" s="192">
        <f t="shared" si="31"/>
        <v>-4.5373852144617057</v>
      </c>
      <c r="AX59" s="180">
        <f t="shared" si="32"/>
        <v>-47.111080437728184</v>
      </c>
      <c r="AY59" s="182">
        <v>333635</v>
      </c>
      <c r="AZ59" s="217">
        <f t="shared" si="33"/>
        <v>-15717.905321841443</v>
      </c>
      <c r="BA59" s="182">
        <v>501247.65399999998</v>
      </c>
      <c r="BB59" s="218">
        <f t="shared" si="34"/>
        <v>516965.5593218414</v>
      </c>
      <c r="BC59" s="216">
        <f t="shared" si="35"/>
        <v>1549.4943855466045</v>
      </c>
      <c r="BE59" s="219">
        <v>10790.745999999999</v>
      </c>
      <c r="BG59" s="220">
        <f t="shared" si="36"/>
        <v>3455452.5640000002</v>
      </c>
      <c r="BH59" s="221">
        <f t="shared" si="37"/>
        <v>3538100.8367849234</v>
      </c>
      <c r="BI59" s="432">
        <f t="shared" si="38"/>
        <v>-82648.272784923407</v>
      </c>
      <c r="BJ59" s="210">
        <v>37073</v>
      </c>
      <c r="BK59" s="224">
        <v>3455452.5640000002</v>
      </c>
      <c r="BL59" s="223">
        <f t="shared" si="39"/>
        <v>0</v>
      </c>
      <c r="BM59" s="147">
        <v>8090.5947482410238</v>
      </c>
      <c r="BN59" s="147">
        <v>8284.1073690512021</v>
      </c>
      <c r="BO59" s="225">
        <f t="shared" si="40"/>
        <v>89097.98017565404</v>
      </c>
      <c r="BP59" s="225">
        <f t="shared" si="40"/>
        <v>90359.124250250956</v>
      </c>
      <c r="BS59" s="193"/>
      <c r="BT59" s="193"/>
    </row>
    <row r="60" spans="1:72" s="63" customFormat="1" x14ac:dyDescent="0.25">
      <c r="A60" s="177">
        <v>2001</v>
      </c>
      <c r="B60" s="65">
        <v>8</v>
      </c>
      <c r="C60" s="178">
        <f t="shared" si="14"/>
        <v>329.73144935858772</v>
      </c>
      <c r="D60" s="178"/>
      <c r="E60" s="178">
        <f t="shared" si="15"/>
        <v>323.21495100202412</v>
      </c>
      <c r="F60" s="179"/>
      <c r="G60" s="178">
        <v>322.07836852992489</v>
      </c>
      <c r="H60" s="178"/>
      <c r="I60" s="127">
        <v>265.98422580939598</v>
      </c>
      <c r="J60" s="69"/>
      <c r="K60" s="212">
        <f t="shared" si="0"/>
        <v>-618.17141568393902</v>
      </c>
      <c r="L60" s="70"/>
      <c r="M60" s="70">
        <f t="shared" si="8"/>
        <v>-8086.5052213142308</v>
      </c>
      <c r="N60" s="180">
        <f t="shared" si="1"/>
        <v>-8704.6766369981706</v>
      </c>
      <c r="O60" s="181">
        <v>2911</v>
      </c>
      <c r="P60" s="181">
        <f t="shared" si="18"/>
        <v>-25339.313690301675</v>
      </c>
      <c r="Q60" s="181">
        <v>1068199.307</v>
      </c>
      <c r="R60" s="183">
        <f t="shared" si="19"/>
        <v>1093538.6206903018</v>
      </c>
      <c r="S60" s="74">
        <f t="shared" si="10"/>
        <v>375657.37570948189</v>
      </c>
      <c r="T60"/>
      <c r="U60" s="184">
        <f t="shared" si="11"/>
        <v>329.73144935858772</v>
      </c>
      <c r="V60" s="213">
        <f t="shared" si="20"/>
        <v>323.21495100202412</v>
      </c>
      <c r="W60" s="75"/>
      <c r="X60" s="75"/>
      <c r="Y60" s="185">
        <f t="shared" si="12"/>
        <v>322.07836852992489</v>
      </c>
      <c r="Z60" s="214">
        <f t="shared" si="21"/>
        <v>265.98422580939598</v>
      </c>
      <c r="AA60" s="76"/>
      <c r="AB60" s="186"/>
      <c r="AC60" s="187">
        <f t="shared" si="13"/>
        <v>-69.449941537937121</v>
      </c>
      <c r="AD60" s="187">
        <f t="shared" si="22"/>
        <v>-507.5325882693221</v>
      </c>
      <c r="AE60" s="187"/>
      <c r="AF60" s="180">
        <f t="shared" si="23"/>
        <v>-576.9825298072592</v>
      </c>
      <c r="AG60" s="182">
        <v>83909</v>
      </c>
      <c r="AH60" s="182">
        <f t="shared" si="24"/>
        <v>-48414.027093597317</v>
      </c>
      <c r="AI60" s="182">
        <v>1834101.477</v>
      </c>
      <c r="AJ60" s="215">
        <f t="shared" si="25"/>
        <v>1882515.5040935972</v>
      </c>
      <c r="AK60" s="216">
        <f t="shared" si="26"/>
        <v>22435.203662224521</v>
      </c>
      <c r="AL60" s="190"/>
      <c r="AM60" s="191">
        <f t="shared" si="27"/>
        <v>329.73144935858772</v>
      </c>
      <c r="AN60" s="75">
        <f t="shared" si="41"/>
        <v>0</v>
      </c>
      <c r="AO60" s="75">
        <f t="shared" si="16"/>
        <v>323.21495100202412</v>
      </c>
      <c r="AP60" s="52"/>
      <c r="AQ60" s="214">
        <f t="shared" si="28"/>
        <v>322.07836852992489</v>
      </c>
      <c r="AR60" s="214">
        <v>0</v>
      </c>
      <c r="AS60" s="214">
        <f t="shared" si="17"/>
        <v>265.98422580939598</v>
      </c>
      <c r="AT60" s="186"/>
      <c r="AU60" s="192">
        <f t="shared" si="29"/>
        <v>-5.6930945680290623</v>
      </c>
      <c r="AV60" s="192">
        <f t="shared" si="30"/>
        <v>0</v>
      </c>
      <c r="AW60" s="192">
        <f t="shared" si="31"/>
        <v>-29.588572068021332</v>
      </c>
      <c r="AX60" s="180">
        <f t="shared" si="32"/>
        <v>-35.281666636050396</v>
      </c>
      <c r="AY60" s="182">
        <v>334450</v>
      </c>
      <c r="AZ60" s="217">
        <f t="shared" si="33"/>
        <v>-11799.953406427056</v>
      </c>
      <c r="BA60" s="182">
        <v>494235.50799999997</v>
      </c>
      <c r="BB60" s="218">
        <f t="shared" si="34"/>
        <v>506035.46140642703</v>
      </c>
      <c r="BC60" s="216">
        <f t="shared" si="35"/>
        <v>1513.0377078978233</v>
      </c>
      <c r="BE60" s="219">
        <v>10724.954</v>
      </c>
      <c r="BG60" s="220">
        <f t="shared" si="36"/>
        <v>3407261.2459999998</v>
      </c>
      <c r="BH60" s="221">
        <f t="shared" si="37"/>
        <v>3492814.540190326</v>
      </c>
      <c r="BI60" s="432">
        <f t="shared" si="38"/>
        <v>-85553.294190326051</v>
      </c>
      <c r="BJ60" s="210">
        <v>37104</v>
      </c>
      <c r="BK60" s="224">
        <v>3407261.2460000003</v>
      </c>
      <c r="BL60" s="223">
        <f t="shared" si="39"/>
        <v>0</v>
      </c>
      <c r="BM60" s="147">
        <v>7958.4177019757872</v>
      </c>
      <c r="BN60" s="147">
        <v>8158.2464799263917</v>
      </c>
      <c r="BO60" s="225">
        <f t="shared" si="40"/>
        <v>88762.303695829134</v>
      </c>
      <c r="BP60" s="225">
        <f t="shared" si="40"/>
        <v>90064.243087299721</v>
      </c>
      <c r="BS60" s="193"/>
      <c r="BT60" s="193"/>
    </row>
    <row r="61" spans="1:72" s="63" customFormat="1" x14ac:dyDescent="0.25">
      <c r="A61" s="177">
        <v>2001</v>
      </c>
      <c r="B61" s="65">
        <v>9</v>
      </c>
      <c r="C61" s="178">
        <f t="shared" si="14"/>
        <v>278.21093356333773</v>
      </c>
      <c r="D61" s="178"/>
      <c r="E61" s="178">
        <f t="shared" si="15"/>
        <v>329.73144935858772</v>
      </c>
      <c r="F61" s="179"/>
      <c r="G61" s="178">
        <v>248.0034283288409</v>
      </c>
      <c r="H61" s="178"/>
      <c r="I61" s="127">
        <v>322.07836852992489</v>
      </c>
      <c r="J61" s="69"/>
      <c r="K61" s="212">
        <f t="shared" si="0"/>
        <v>-2439.9868096455957</v>
      </c>
      <c r="L61" s="70"/>
      <c r="M61" s="70">
        <f t="shared" si="8"/>
        <v>-1081.3540781079157</v>
      </c>
      <c r="N61" s="180">
        <f t="shared" si="1"/>
        <v>-3521.3408877535112</v>
      </c>
      <c r="O61" s="181">
        <v>2927</v>
      </c>
      <c r="P61" s="181">
        <f t="shared" si="18"/>
        <v>-10306.964778454527</v>
      </c>
      <c r="Q61" s="181">
        <v>1108896.7960000001</v>
      </c>
      <c r="R61" s="183">
        <f t="shared" si="19"/>
        <v>1119203.7607784546</v>
      </c>
      <c r="S61" s="74">
        <f t="shared" si="10"/>
        <v>382372.31321436778</v>
      </c>
      <c r="T61"/>
      <c r="U61" s="184">
        <f t="shared" si="11"/>
        <v>278.21093356333773</v>
      </c>
      <c r="V61" s="213">
        <f t="shared" si="20"/>
        <v>329.73144935858772</v>
      </c>
      <c r="W61" s="75"/>
      <c r="X61" s="75"/>
      <c r="Y61" s="185">
        <f t="shared" si="12"/>
        <v>248.0034283288409</v>
      </c>
      <c r="Z61" s="214">
        <f t="shared" si="21"/>
        <v>322.07836852992489</v>
      </c>
      <c r="AA61" s="76"/>
      <c r="AB61" s="186"/>
      <c r="AC61" s="187">
        <f t="shared" si="13"/>
        <v>-274.12613554080099</v>
      </c>
      <c r="AD61" s="187">
        <f t="shared" si="22"/>
        <v>-67.868927191331451</v>
      </c>
      <c r="AE61" s="187"/>
      <c r="AF61" s="180">
        <f t="shared" si="23"/>
        <v>-341.99506273213245</v>
      </c>
      <c r="AG61" s="182">
        <v>84160</v>
      </c>
      <c r="AH61" s="182">
        <f t="shared" si="24"/>
        <v>-28782.304479536269</v>
      </c>
      <c r="AI61" s="182">
        <v>1941348.4509999999</v>
      </c>
      <c r="AJ61" s="215">
        <f t="shared" si="25"/>
        <v>1970130.7554795363</v>
      </c>
      <c r="AK61" s="216">
        <f t="shared" si="26"/>
        <v>23409.348330317684</v>
      </c>
      <c r="AL61" s="190"/>
      <c r="AM61" s="191">
        <f t="shared" si="27"/>
        <v>278.21093356333773</v>
      </c>
      <c r="AN61" s="75">
        <f t="shared" si="41"/>
        <v>0</v>
      </c>
      <c r="AO61" s="75">
        <f t="shared" si="16"/>
        <v>329.73144935858772</v>
      </c>
      <c r="AP61" s="52"/>
      <c r="AQ61" s="214">
        <f t="shared" si="28"/>
        <v>248.0034283288409</v>
      </c>
      <c r="AR61" s="214">
        <v>0</v>
      </c>
      <c r="AS61" s="214">
        <f t="shared" si="17"/>
        <v>322.07836852992489</v>
      </c>
      <c r="AT61" s="186"/>
      <c r="AU61" s="192">
        <f t="shared" si="29"/>
        <v>-22.471235808739145</v>
      </c>
      <c r="AV61" s="192">
        <f t="shared" si="30"/>
        <v>0</v>
      </c>
      <c r="AW61" s="192">
        <f t="shared" si="31"/>
        <v>-3.9566811861830273</v>
      </c>
      <c r="AX61" s="180">
        <f t="shared" si="32"/>
        <v>-26.427916994922171</v>
      </c>
      <c r="AY61" s="182">
        <v>334705</v>
      </c>
      <c r="AZ61" s="217">
        <f t="shared" si="33"/>
        <v>-8845.5559577854256</v>
      </c>
      <c r="BA61" s="182">
        <v>524589.51800000004</v>
      </c>
      <c r="BB61" s="218">
        <f t="shared" si="34"/>
        <v>533435.0739577855</v>
      </c>
      <c r="BC61" s="216">
        <f t="shared" si="35"/>
        <v>1593.7469531610986</v>
      </c>
      <c r="BE61" s="219">
        <v>10860.485000000001</v>
      </c>
      <c r="BG61" s="220">
        <f t="shared" si="36"/>
        <v>3585695.25</v>
      </c>
      <c r="BH61" s="221">
        <f t="shared" si="37"/>
        <v>3633630.0752157765</v>
      </c>
      <c r="BI61" s="432">
        <f t="shared" si="38"/>
        <v>-47934.825215776218</v>
      </c>
      <c r="BJ61" s="210">
        <v>37135</v>
      </c>
      <c r="BK61" s="224">
        <v>3585695.25</v>
      </c>
      <c r="BL61" s="223">
        <f t="shared" si="39"/>
        <v>0</v>
      </c>
      <c r="BM61" s="147">
        <v>8364.5227547885479</v>
      </c>
      <c r="BN61" s="147">
        <v>8476.3426135074878</v>
      </c>
      <c r="BO61" s="225">
        <f t="shared" si="40"/>
        <v>88685.47740045395</v>
      </c>
      <c r="BP61" s="225">
        <f t="shared" si="40"/>
        <v>90084.407743429168</v>
      </c>
      <c r="BS61" s="193"/>
      <c r="BT61" s="193"/>
    </row>
    <row r="62" spans="1:72" s="63" customFormat="1" x14ac:dyDescent="0.25">
      <c r="A62" s="177">
        <v>2001</v>
      </c>
      <c r="B62" s="65">
        <v>10</v>
      </c>
      <c r="C62" s="178">
        <f t="shared" si="14"/>
        <v>198.83661390818892</v>
      </c>
      <c r="D62" s="178"/>
      <c r="E62" s="178">
        <f t="shared" si="15"/>
        <v>278.21093356333773</v>
      </c>
      <c r="F62" s="179"/>
      <c r="G62" s="178">
        <v>169.02465245517701</v>
      </c>
      <c r="H62" s="178"/>
      <c r="I62" s="127">
        <v>248.0034283288409</v>
      </c>
      <c r="J62" s="69"/>
      <c r="K62" s="212">
        <f t="shared" si="0"/>
        <v>-2408.03708053131</v>
      </c>
      <c r="L62" s="70"/>
      <c r="M62" s="70">
        <f t="shared" si="8"/>
        <v>-4268.2169058570717</v>
      </c>
      <c r="N62" s="180">
        <f t="shared" si="1"/>
        <v>-6676.2539863883812</v>
      </c>
      <c r="O62" s="181">
        <v>2914</v>
      </c>
      <c r="P62" s="181">
        <f t="shared" si="18"/>
        <v>-19454.60411633574</v>
      </c>
      <c r="Q62" s="181">
        <v>1056943.223</v>
      </c>
      <c r="R62" s="183">
        <f t="shared" si="19"/>
        <v>1076397.8271163357</v>
      </c>
      <c r="S62" s="74">
        <f t="shared" si="10"/>
        <v>369388.41012914747</v>
      </c>
      <c r="T62"/>
      <c r="U62" s="184">
        <f t="shared" si="11"/>
        <v>198.83661390818892</v>
      </c>
      <c r="V62" s="213">
        <f t="shared" si="20"/>
        <v>278.21093356333773</v>
      </c>
      <c r="W62" s="75"/>
      <c r="X62" s="75"/>
      <c r="Y62" s="185">
        <f t="shared" si="12"/>
        <v>169.02465245517701</v>
      </c>
      <c r="Z62" s="214">
        <f t="shared" si="21"/>
        <v>248.0034283288409</v>
      </c>
      <c r="AA62" s="76"/>
      <c r="AB62" s="186"/>
      <c r="AC62" s="187">
        <f t="shared" si="13"/>
        <v>-270.53666704898296</v>
      </c>
      <c r="AD62" s="187">
        <f t="shared" si="22"/>
        <v>-267.88570763730405</v>
      </c>
      <c r="AE62" s="187"/>
      <c r="AF62" s="180">
        <f t="shared" si="23"/>
        <v>-538.42237468628696</v>
      </c>
      <c r="AG62" s="182">
        <v>84280</v>
      </c>
      <c r="AH62" s="182">
        <f t="shared" si="24"/>
        <v>-45378.237738560267</v>
      </c>
      <c r="AI62" s="182">
        <v>1776634.514</v>
      </c>
      <c r="AJ62" s="215">
        <f t="shared" si="25"/>
        <v>1822012.7517385602</v>
      </c>
      <c r="AK62" s="216">
        <f t="shared" si="26"/>
        <v>21618.566109854772</v>
      </c>
      <c r="AL62" s="190"/>
      <c r="AM62" s="191">
        <f t="shared" si="27"/>
        <v>198.83661390818892</v>
      </c>
      <c r="AN62" s="75">
        <f t="shared" si="41"/>
        <v>3.8389772083761713</v>
      </c>
      <c r="AO62" s="75">
        <f t="shared" si="16"/>
        <v>278.21093356333773</v>
      </c>
      <c r="AP62" s="52"/>
      <c r="AQ62" s="214">
        <f t="shared" si="28"/>
        <v>169.02465245517701</v>
      </c>
      <c r="AR62" s="214">
        <v>5.2266342284714282</v>
      </c>
      <c r="AS62" s="214">
        <f t="shared" si="17"/>
        <v>248.0034283288409</v>
      </c>
      <c r="AT62" s="186"/>
      <c r="AU62" s="192">
        <f t="shared" si="29"/>
        <v>-22.176992457047941</v>
      </c>
      <c r="AV62" s="192">
        <f t="shared" si="30"/>
        <v>0.35773719195634335</v>
      </c>
      <c r="AW62" s="192">
        <f t="shared" si="31"/>
        <v>-15.617431766200488</v>
      </c>
      <c r="AX62" s="180">
        <f t="shared" si="32"/>
        <v>-37.436687031292088</v>
      </c>
      <c r="AY62" s="182">
        <v>335340</v>
      </c>
      <c r="AZ62" s="217">
        <f t="shared" si="33"/>
        <v>-12554.018629073489</v>
      </c>
      <c r="BA62" s="182">
        <v>467789.364</v>
      </c>
      <c r="BB62" s="218">
        <f t="shared" si="34"/>
        <v>480343.38262907352</v>
      </c>
      <c r="BC62" s="216">
        <f t="shared" si="35"/>
        <v>1432.4070574016625</v>
      </c>
      <c r="BE62" s="219">
        <v>10790.909</v>
      </c>
      <c r="BG62" s="220">
        <f t="shared" si="36"/>
        <v>3312158.01</v>
      </c>
      <c r="BH62" s="221">
        <f t="shared" si="37"/>
        <v>3389544.8704839693</v>
      </c>
      <c r="BI62" s="432">
        <f t="shared" si="38"/>
        <v>-77386.860483969504</v>
      </c>
      <c r="BJ62" s="210">
        <v>37165</v>
      </c>
      <c r="BK62" s="224">
        <v>3312158.01</v>
      </c>
      <c r="BL62" s="223">
        <f t="shared" si="39"/>
        <v>0</v>
      </c>
      <c r="BM62" s="147">
        <v>7712.8093825389578</v>
      </c>
      <c r="BN62" s="147">
        <v>7893.0151884890165</v>
      </c>
      <c r="BO62" s="225">
        <f t="shared" si="40"/>
        <v>88567.954320826495</v>
      </c>
      <c r="BP62" s="225">
        <f t="shared" si="40"/>
        <v>90037.318501707661</v>
      </c>
      <c r="BS62" s="193"/>
      <c r="BT62" s="193"/>
    </row>
    <row r="63" spans="1:72" s="63" customFormat="1" x14ac:dyDescent="0.25">
      <c r="A63" s="177">
        <v>2001</v>
      </c>
      <c r="B63" s="65">
        <v>11</v>
      </c>
      <c r="C63" s="178">
        <f t="shared" si="14"/>
        <v>75.667245198869992</v>
      </c>
      <c r="D63" s="178"/>
      <c r="E63" s="178">
        <f t="shared" si="15"/>
        <v>198.83661390818892</v>
      </c>
      <c r="F63" s="179"/>
      <c r="G63" s="178">
        <v>66.644412401182038</v>
      </c>
      <c r="H63" s="178"/>
      <c r="I63" s="127">
        <v>169.02465245517701</v>
      </c>
      <c r="J63" s="69"/>
      <c r="K63" s="212">
        <f t="shared" si="0"/>
        <v>-728.81202340584446</v>
      </c>
      <c r="L63" s="70"/>
      <c r="M63" s="70">
        <f t="shared" si="8"/>
        <v>-4212.3279258822349</v>
      </c>
      <c r="N63" s="180">
        <f t="shared" si="1"/>
        <v>-4941.1399492880792</v>
      </c>
      <c r="O63" s="181">
        <v>2919</v>
      </c>
      <c r="P63" s="181">
        <f t="shared" si="18"/>
        <v>-14423.187511971904</v>
      </c>
      <c r="Q63" s="181">
        <v>1006316.5379999999</v>
      </c>
      <c r="R63" s="183">
        <f t="shared" si="19"/>
        <v>1020739.7255119719</v>
      </c>
      <c r="S63" s="74">
        <f t="shared" si="10"/>
        <v>349688.1553655265</v>
      </c>
      <c r="T63"/>
      <c r="U63" s="184">
        <f t="shared" si="11"/>
        <v>75.667245198869992</v>
      </c>
      <c r="V63" s="213">
        <f t="shared" si="20"/>
        <v>198.83661390818892</v>
      </c>
      <c r="W63" s="75"/>
      <c r="X63" s="75"/>
      <c r="Y63" s="185">
        <f t="shared" si="12"/>
        <v>66.644412401182038</v>
      </c>
      <c r="Z63" s="214">
        <f t="shared" si="21"/>
        <v>169.02465245517701</v>
      </c>
      <c r="AA63" s="76"/>
      <c r="AB63" s="186"/>
      <c r="AC63" s="187">
        <f t="shared" si="13"/>
        <v>-81.88012440154732</v>
      </c>
      <c r="AD63" s="187">
        <f t="shared" si="22"/>
        <v>-264.37795269421741</v>
      </c>
      <c r="AE63" s="187"/>
      <c r="AF63" s="180">
        <f t="shared" si="23"/>
        <v>-346.25807709576475</v>
      </c>
      <c r="AG63" s="182">
        <v>84377</v>
      </c>
      <c r="AH63" s="182">
        <f t="shared" si="24"/>
        <v>-29216.217771109343</v>
      </c>
      <c r="AI63" s="182">
        <v>1673120.5649999999</v>
      </c>
      <c r="AJ63" s="215">
        <f t="shared" si="25"/>
        <v>1702336.7827711094</v>
      </c>
      <c r="AK63" s="216">
        <f t="shared" si="26"/>
        <v>20175.365120484366</v>
      </c>
      <c r="AL63" s="190"/>
      <c r="AM63" s="191">
        <f t="shared" si="27"/>
        <v>75.667245198869992</v>
      </c>
      <c r="AN63" s="75">
        <f t="shared" si="41"/>
        <v>28.935219572893278</v>
      </c>
      <c r="AO63" s="75">
        <f t="shared" si="16"/>
        <v>198.83661390818892</v>
      </c>
      <c r="AP63" s="52"/>
      <c r="AQ63" s="214">
        <f t="shared" si="28"/>
        <v>66.644412401182038</v>
      </c>
      <c r="AR63" s="214">
        <v>6.4346895210705455</v>
      </c>
      <c r="AS63" s="214">
        <f t="shared" si="17"/>
        <v>169.02465245517701</v>
      </c>
      <c r="AT63" s="186"/>
      <c r="AU63" s="192">
        <f t="shared" si="29"/>
        <v>-6.7120472838030718</v>
      </c>
      <c r="AV63" s="192">
        <f t="shared" si="30"/>
        <v>-5.8006238729767903</v>
      </c>
      <c r="AW63" s="192">
        <f t="shared" si="31"/>
        <v>-15.41293364661294</v>
      </c>
      <c r="AX63" s="180">
        <f t="shared" si="32"/>
        <v>-27.925604803392801</v>
      </c>
      <c r="AY63" s="182">
        <v>335493</v>
      </c>
      <c r="AZ63" s="217">
        <f t="shared" si="33"/>
        <v>-9368.8449323046625</v>
      </c>
      <c r="BA63" s="182">
        <v>428743.82400000002</v>
      </c>
      <c r="BB63" s="218">
        <f t="shared" si="34"/>
        <v>438112.66893230466</v>
      </c>
      <c r="BC63" s="216">
        <f t="shared" si="35"/>
        <v>1305.8772282351783</v>
      </c>
      <c r="BE63" s="219">
        <v>10916.614</v>
      </c>
      <c r="BG63" s="220">
        <f t="shared" si="36"/>
        <v>3119097.5410000002</v>
      </c>
      <c r="BH63" s="221">
        <f t="shared" si="37"/>
        <v>3172105.7912153858</v>
      </c>
      <c r="BI63" s="432">
        <f t="shared" si="38"/>
        <v>-53008.25021538591</v>
      </c>
      <c r="BJ63" s="210">
        <v>37196</v>
      </c>
      <c r="BK63" s="224">
        <v>3119097.5410000002</v>
      </c>
      <c r="BL63" s="223">
        <f t="shared" si="39"/>
        <v>0</v>
      </c>
      <c r="BM63" s="147">
        <v>7258.5429867307103</v>
      </c>
      <c r="BN63" s="147">
        <v>7381.900034011891</v>
      </c>
      <c r="BO63" s="225">
        <f t="shared" si="40"/>
        <v>88662.855246252599</v>
      </c>
      <c r="BP63" s="225">
        <f t="shared" si="40"/>
        <v>90058.68153037029</v>
      </c>
      <c r="BS63" s="193"/>
      <c r="BT63" s="193"/>
    </row>
    <row r="64" spans="1:72" s="63" customFormat="1" x14ac:dyDescent="0.25">
      <c r="A64" s="177">
        <v>2001</v>
      </c>
      <c r="B64" s="65">
        <v>12</v>
      </c>
      <c r="C64" s="178">
        <f t="shared" si="14"/>
        <v>42.449672857488302</v>
      </c>
      <c r="D64" s="178"/>
      <c r="E64" s="178">
        <f t="shared" si="15"/>
        <v>75.667245198869992</v>
      </c>
      <c r="F64" s="179"/>
      <c r="G64" s="178">
        <v>62.407032136466164</v>
      </c>
      <c r="H64" s="178"/>
      <c r="I64" s="127">
        <v>66.644412401182038</v>
      </c>
      <c r="J64" s="69"/>
      <c r="K64" s="212">
        <f t="shared" si="0"/>
        <v>1612.0395583165821</v>
      </c>
      <c r="L64" s="70"/>
      <c r="M64" s="70">
        <f t="shared" si="8"/>
        <v>-1274.8953343500054</v>
      </c>
      <c r="N64" s="180">
        <f t="shared" si="1"/>
        <v>337.14422396657665</v>
      </c>
      <c r="O64" s="181">
        <v>2919</v>
      </c>
      <c r="P64" s="181">
        <f t="shared" si="18"/>
        <v>984.12398975843723</v>
      </c>
      <c r="Q64" s="181">
        <v>1057831.5689999999</v>
      </c>
      <c r="R64" s="183">
        <f t="shared" si="19"/>
        <v>1056847.4450102414</v>
      </c>
      <c r="S64" s="74">
        <f t="shared" si="10"/>
        <v>362058.04899288842</v>
      </c>
      <c r="T64"/>
      <c r="U64" s="184">
        <f t="shared" si="11"/>
        <v>42.449672857488302</v>
      </c>
      <c r="V64" s="213">
        <f t="shared" si="20"/>
        <v>75.667245198869992</v>
      </c>
      <c r="W64" s="75"/>
      <c r="X64" s="75"/>
      <c r="Y64" s="185">
        <f t="shared" si="12"/>
        <v>62.407032136466164</v>
      </c>
      <c r="Z64" s="214">
        <f t="shared" si="21"/>
        <v>66.644412401182038</v>
      </c>
      <c r="AA64" s="76"/>
      <c r="AB64" s="186"/>
      <c r="AC64" s="187">
        <f t="shared" si="13"/>
        <v>181.10842760023363</v>
      </c>
      <c r="AD64" s="187">
        <f t="shared" si="22"/>
        <v>-80.016139371264927</v>
      </c>
      <c r="AE64" s="187"/>
      <c r="AF64" s="180">
        <f t="shared" si="23"/>
        <v>101.0922882289687</v>
      </c>
      <c r="AG64" s="182">
        <v>84547</v>
      </c>
      <c r="AH64" s="182">
        <f t="shared" si="24"/>
        <v>8547.0496928946177</v>
      </c>
      <c r="AI64" s="182">
        <v>1727055.122</v>
      </c>
      <c r="AJ64" s="215">
        <f t="shared" si="25"/>
        <v>1718508.0723071054</v>
      </c>
      <c r="AK64" s="216">
        <f t="shared" si="26"/>
        <v>20326.068013141867</v>
      </c>
      <c r="AL64" s="190"/>
      <c r="AM64" s="191">
        <f t="shared" si="27"/>
        <v>42.449672857488302</v>
      </c>
      <c r="AN64" s="75">
        <f t="shared" si="41"/>
        <v>82.304422731853208</v>
      </c>
      <c r="AO64" s="75">
        <f t="shared" si="16"/>
        <v>75.667245198869992</v>
      </c>
      <c r="AP64" s="52"/>
      <c r="AQ64" s="214">
        <f t="shared" si="28"/>
        <v>62.407032136466164</v>
      </c>
      <c r="AR64" s="214">
        <v>36.157001693893818</v>
      </c>
      <c r="AS64" s="214">
        <f t="shared" si="17"/>
        <v>66.644412401182038</v>
      </c>
      <c r="AT64" s="186"/>
      <c r="AU64" s="192">
        <f t="shared" si="29"/>
        <v>14.84619544037993</v>
      </c>
      <c r="AV64" s="192">
        <f t="shared" si="30"/>
        <v>-11.89677894398821</v>
      </c>
      <c r="AW64" s="192">
        <f t="shared" si="31"/>
        <v>-4.6648498266187479</v>
      </c>
      <c r="AX64" s="180">
        <f t="shared" si="32"/>
        <v>-1.7154333302270279</v>
      </c>
      <c r="AY64" s="182">
        <v>336043</v>
      </c>
      <c r="AZ64" s="217">
        <f t="shared" si="33"/>
        <v>-576.4593625894812</v>
      </c>
      <c r="BA64" s="182">
        <v>441522.34700000001</v>
      </c>
      <c r="BB64" s="218">
        <f t="shared" si="34"/>
        <v>442098.80636258947</v>
      </c>
      <c r="BC64" s="216">
        <f t="shared" si="35"/>
        <v>1315.6018913132827</v>
      </c>
      <c r="BE64" s="219">
        <v>10924.91</v>
      </c>
      <c r="BG64" s="220">
        <f t="shared" si="36"/>
        <v>3237333.9479999999</v>
      </c>
      <c r="BH64" s="221">
        <f t="shared" si="37"/>
        <v>3228379.2336799363</v>
      </c>
      <c r="BI64" s="432">
        <f t="shared" si="38"/>
        <v>8954.7143200635728</v>
      </c>
      <c r="BJ64" s="210">
        <v>37226</v>
      </c>
      <c r="BK64" s="224">
        <v>3237333.9479999999</v>
      </c>
      <c r="BL64" s="223">
        <f t="shared" si="39"/>
        <v>0</v>
      </c>
      <c r="BM64" s="147">
        <v>7520.4460881220803</v>
      </c>
      <c r="BN64" s="147">
        <v>7499.6439566891522</v>
      </c>
      <c r="BO64" s="225">
        <f t="shared" si="40"/>
        <v>88960.967682203249</v>
      </c>
      <c r="BP64" s="225">
        <f t="shared" si="40"/>
        <v>90274.558648027087</v>
      </c>
      <c r="BS64" s="193"/>
      <c r="BT64" s="193"/>
    </row>
    <row r="65" spans="1:72" s="63" customFormat="1" x14ac:dyDescent="0.25">
      <c r="A65" s="177">
        <v>2002</v>
      </c>
      <c r="B65" s="65">
        <v>1</v>
      </c>
      <c r="C65" s="178">
        <f t="shared" si="14"/>
        <v>26.872581391315055</v>
      </c>
      <c r="D65" s="178"/>
      <c r="E65" s="178">
        <f t="shared" si="15"/>
        <v>42.449672857488302</v>
      </c>
      <c r="F65" s="179"/>
      <c r="G65" s="178">
        <v>30.559672931282719</v>
      </c>
      <c r="H65" s="178"/>
      <c r="I65" s="127">
        <v>62.407032136466164</v>
      </c>
      <c r="J65" s="69"/>
      <c r="K65" s="212">
        <f t="shared" si="0"/>
        <v>297.82183777305301</v>
      </c>
      <c r="L65" s="70"/>
      <c r="M65" s="70">
        <f t="shared" si="8"/>
        <v>2819.9064308534475</v>
      </c>
      <c r="N65" s="180">
        <f t="shared" si="1"/>
        <v>3117.7282686265007</v>
      </c>
      <c r="O65" s="181">
        <v>2920</v>
      </c>
      <c r="P65" s="181">
        <f t="shared" si="18"/>
        <v>9103.766544389382</v>
      </c>
      <c r="Q65" s="181">
        <v>1025156.371</v>
      </c>
      <c r="R65" s="183">
        <f t="shared" si="19"/>
        <v>1016052.6044556106</v>
      </c>
      <c r="S65" s="74">
        <f t="shared" si="10"/>
        <v>347963.22070397623</v>
      </c>
      <c r="T65"/>
      <c r="U65" s="184">
        <f t="shared" si="11"/>
        <v>26.872581391315055</v>
      </c>
      <c r="V65" s="213">
        <f t="shared" si="20"/>
        <v>42.449672857488302</v>
      </c>
      <c r="W65" s="75"/>
      <c r="X65" s="75"/>
      <c r="Y65" s="185">
        <f t="shared" si="12"/>
        <v>30.559672931282719</v>
      </c>
      <c r="Z65" s="214">
        <f t="shared" si="21"/>
        <v>62.407032136466164</v>
      </c>
      <c r="AA65" s="76"/>
      <c r="AB65" s="186"/>
      <c r="AC65" s="187">
        <f t="shared" si="13"/>
        <v>33.459504430781976</v>
      </c>
      <c r="AD65" s="187">
        <f t="shared" si="22"/>
        <v>176.9855296396824</v>
      </c>
      <c r="AE65" s="187"/>
      <c r="AF65" s="180">
        <f t="shared" si="23"/>
        <v>210.44503407046437</v>
      </c>
      <c r="AG65" s="182">
        <v>84558</v>
      </c>
      <c r="AH65" s="182">
        <f t="shared" si="24"/>
        <v>17794.811190930326</v>
      </c>
      <c r="AI65" s="182">
        <v>1670525.0689999999</v>
      </c>
      <c r="AJ65" s="215">
        <f t="shared" si="25"/>
        <v>1652730.2578090695</v>
      </c>
      <c r="AK65" s="216">
        <f t="shared" si="26"/>
        <v>19545.522100913804</v>
      </c>
      <c r="AL65" s="190"/>
      <c r="AM65" s="191">
        <f t="shared" si="27"/>
        <v>26.872581391315055</v>
      </c>
      <c r="AN65" s="75">
        <f t="shared" si="41"/>
        <v>123.83441885147447</v>
      </c>
      <c r="AO65" s="75">
        <f t="shared" si="16"/>
        <v>42.449672857488302</v>
      </c>
      <c r="AP65" s="52"/>
      <c r="AQ65" s="214">
        <f t="shared" si="28"/>
        <v>30.559672931282719</v>
      </c>
      <c r="AR65" s="214">
        <v>113.70432844289235</v>
      </c>
      <c r="AS65" s="214">
        <f t="shared" si="17"/>
        <v>62.407032136466164</v>
      </c>
      <c r="AT65" s="186"/>
      <c r="AU65" s="192">
        <f t="shared" si="29"/>
        <v>2.7428118542011277</v>
      </c>
      <c r="AV65" s="192">
        <f t="shared" si="30"/>
        <v>-2.6115315561054762</v>
      </c>
      <c r="AW65" s="192">
        <f t="shared" si="31"/>
        <v>10.318054879190907</v>
      </c>
      <c r="AX65" s="180">
        <f t="shared" si="32"/>
        <v>10.449335177286558</v>
      </c>
      <c r="AY65" s="182">
        <v>336415</v>
      </c>
      <c r="AZ65" s="217">
        <f t="shared" si="33"/>
        <v>3515.3130936668576</v>
      </c>
      <c r="BA65" s="182">
        <v>429125.44799999997</v>
      </c>
      <c r="BB65" s="218">
        <f t="shared" si="34"/>
        <v>425610.13490633311</v>
      </c>
      <c r="BC65" s="216">
        <f t="shared" si="35"/>
        <v>1265.1342386823808</v>
      </c>
      <c r="BE65" s="219">
        <v>10959.941000000001</v>
      </c>
      <c r="BG65" s="220">
        <f t="shared" si="36"/>
        <v>3135766.8289999999</v>
      </c>
      <c r="BH65" s="221">
        <f t="shared" si="37"/>
        <v>3105352.9381710133</v>
      </c>
      <c r="BI65" s="432">
        <f t="shared" si="38"/>
        <v>30413.890828986565</v>
      </c>
      <c r="BJ65" s="210">
        <v>37257</v>
      </c>
      <c r="BK65" s="224">
        <v>3135766.8289999999</v>
      </c>
      <c r="BL65" s="223">
        <f t="shared" si="39"/>
        <v>0</v>
      </c>
      <c r="BM65" s="147">
        <v>7278.0940675409074</v>
      </c>
      <c r="BN65" s="147">
        <v>7207.5036281095809</v>
      </c>
      <c r="BO65" s="225">
        <f t="shared" si="40"/>
        <v>89323.515771151826</v>
      </c>
      <c r="BP65" s="225">
        <f t="shared" si="40"/>
        <v>90514.753607265578</v>
      </c>
      <c r="BS65" s="193"/>
      <c r="BT65" s="193"/>
    </row>
    <row r="66" spans="1:72" s="63" customFormat="1" x14ac:dyDescent="0.25">
      <c r="A66" s="177">
        <v>2002</v>
      </c>
      <c r="B66" s="65">
        <v>2</v>
      </c>
      <c r="C66" s="178">
        <f t="shared" si="14"/>
        <v>34.723950066840629</v>
      </c>
      <c r="D66" s="178"/>
      <c r="E66" s="178">
        <f t="shared" si="15"/>
        <v>26.872581391315055</v>
      </c>
      <c r="F66" s="179"/>
      <c r="G66" s="178">
        <v>27.924335754054297</v>
      </c>
      <c r="H66" s="178"/>
      <c r="I66" s="127">
        <v>30.559672931282719</v>
      </c>
      <c r="J66" s="69"/>
      <c r="K66" s="212">
        <f t="shared" si="0"/>
        <v>-549.23334797370944</v>
      </c>
      <c r="L66" s="70"/>
      <c r="M66" s="70">
        <f t="shared" si="8"/>
        <v>520.97339128689896</v>
      </c>
      <c r="N66" s="180">
        <f t="shared" si="1"/>
        <v>-28.259956686810483</v>
      </c>
      <c r="O66" s="181">
        <v>2923</v>
      </c>
      <c r="P66" s="181">
        <f t="shared" si="18"/>
        <v>-82.603853395547048</v>
      </c>
      <c r="Q66" s="181">
        <v>987487.80700000003</v>
      </c>
      <c r="R66" s="183">
        <f t="shared" si="19"/>
        <v>987570.41085339559</v>
      </c>
      <c r="S66" s="74">
        <f t="shared" si="10"/>
        <v>337861.92639527732</v>
      </c>
      <c r="T66"/>
      <c r="U66" s="184">
        <f t="shared" si="11"/>
        <v>34.723950066840629</v>
      </c>
      <c r="V66" s="213">
        <f t="shared" si="20"/>
        <v>26.872581391315055</v>
      </c>
      <c r="W66" s="75"/>
      <c r="X66" s="75"/>
      <c r="Y66" s="185">
        <f t="shared" si="12"/>
        <v>27.924335754054297</v>
      </c>
      <c r="Z66" s="214">
        <f t="shared" si="21"/>
        <v>30.559672931282719</v>
      </c>
      <c r="AA66" s="76"/>
      <c r="AB66" s="186"/>
      <c r="AC66" s="187">
        <f t="shared" si="13"/>
        <v>-61.704929959042488</v>
      </c>
      <c r="AD66" s="187">
        <f t="shared" si="22"/>
        <v>32.697805351359634</v>
      </c>
      <c r="AE66" s="187"/>
      <c r="AF66" s="180">
        <f t="shared" si="23"/>
        <v>-29.007124607682854</v>
      </c>
      <c r="AG66" s="182">
        <v>84404</v>
      </c>
      <c r="AH66" s="182">
        <f t="shared" si="24"/>
        <v>-2448.3173453868635</v>
      </c>
      <c r="AI66" s="182">
        <v>1605096.324</v>
      </c>
      <c r="AJ66" s="215">
        <f t="shared" si="25"/>
        <v>1607544.6413453869</v>
      </c>
      <c r="AK66" s="216">
        <f t="shared" si="26"/>
        <v>19045.834810499346</v>
      </c>
      <c r="AL66" s="190"/>
      <c r="AM66" s="191">
        <f t="shared" si="27"/>
        <v>34.723950066840629</v>
      </c>
      <c r="AN66" s="75">
        <f t="shared" si="41"/>
        <v>77.741832906544204</v>
      </c>
      <c r="AO66" s="75">
        <f t="shared" si="16"/>
        <v>26.872581391315055</v>
      </c>
      <c r="AP66" s="52"/>
      <c r="AQ66" s="214">
        <f t="shared" si="28"/>
        <v>27.924335754054297</v>
      </c>
      <c r="AR66" s="214">
        <v>44.917521104572373</v>
      </c>
      <c r="AS66" s="214">
        <f t="shared" si="17"/>
        <v>30.559672931282719</v>
      </c>
      <c r="AT66" s="186"/>
      <c r="AU66" s="192">
        <f t="shared" si="29"/>
        <v>-5.0582044245284905</v>
      </c>
      <c r="AV66" s="192">
        <f t="shared" si="30"/>
        <v>-8.4620889469724947</v>
      </c>
      <c r="AW66" s="192">
        <f t="shared" si="31"/>
        <v>1.9062448253893094</v>
      </c>
      <c r="AX66" s="180">
        <f t="shared" si="32"/>
        <v>-11.614048546111675</v>
      </c>
      <c r="AY66" s="182">
        <v>337503</v>
      </c>
      <c r="AZ66" s="217">
        <f t="shared" si="33"/>
        <v>-3919.7762264583289</v>
      </c>
      <c r="BA66" s="182">
        <v>413205.788</v>
      </c>
      <c r="BB66" s="218">
        <f t="shared" si="34"/>
        <v>417125.56422645831</v>
      </c>
      <c r="BC66" s="216">
        <f t="shared" si="35"/>
        <v>1235.9166117825866</v>
      </c>
      <c r="BE66" s="219">
        <v>10668.303</v>
      </c>
      <c r="BG66" s="220">
        <f t="shared" si="36"/>
        <v>3016458.2220000001</v>
      </c>
      <c r="BH66" s="221">
        <f t="shared" si="37"/>
        <v>3022908.9194252407</v>
      </c>
      <c r="BI66" s="432">
        <f t="shared" si="38"/>
        <v>-6450.6974252407399</v>
      </c>
      <c r="BJ66" s="210">
        <v>37288</v>
      </c>
      <c r="BK66" s="224">
        <v>3016458.2220000001</v>
      </c>
      <c r="BL66" s="223">
        <f t="shared" si="39"/>
        <v>0</v>
      </c>
      <c r="BM66" s="147">
        <v>6985.5660251080908</v>
      </c>
      <c r="BN66" s="147">
        <v>7000.5046615670226</v>
      </c>
      <c r="BO66" s="225">
        <f t="shared" si="40"/>
        <v>89745.109182479617</v>
      </c>
      <c r="BP66" s="225">
        <f t="shared" si="40"/>
        <v>90916.638785395291</v>
      </c>
      <c r="BS66" s="193"/>
      <c r="BT66" s="193"/>
    </row>
    <row r="67" spans="1:72" s="63" customFormat="1" x14ac:dyDescent="0.25">
      <c r="A67" s="177">
        <v>2002</v>
      </c>
      <c r="B67" s="65">
        <v>3</v>
      </c>
      <c r="C67" s="178">
        <f t="shared" si="14"/>
        <v>67.088827391532973</v>
      </c>
      <c r="D67" s="178"/>
      <c r="E67" s="178">
        <f t="shared" si="15"/>
        <v>34.723950066840629</v>
      </c>
      <c r="F67" s="179"/>
      <c r="G67" s="178">
        <v>78.339662901626014</v>
      </c>
      <c r="H67" s="178"/>
      <c r="I67" s="127">
        <v>27.924335754054297</v>
      </c>
      <c r="J67" s="69"/>
      <c r="K67" s="212">
        <f t="shared" si="0"/>
        <v>908.77714094606392</v>
      </c>
      <c r="L67" s="70"/>
      <c r="M67" s="70">
        <f t="shared" si="8"/>
        <v>-960.76218601458947</v>
      </c>
      <c r="N67" s="180">
        <f t="shared" si="1"/>
        <v>-51.985045068525551</v>
      </c>
      <c r="O67" s="181">
        <v>2914</v>
      </c>
      <c r="P67" s="181">
        <f t="shared" si="18"/>
        <v>-151.48442132968344</v>
      </c>
      <c r="Q67" s="181">
        <v>935775.71200000006</v>
      </c>
      <c r="R67" s="183">
        <f t="shared" si="19"/>
        <v>935927.19642132975</v>
      </c>
      <c r="S67" s="74">
        <f t="shared" si="10"/>
        <v>321182.97749530879</v>
      </c>
      <c r="T67"/>
      <c r="U67" s="184">
        <f t="shared" si="11"/>
        <v>67.088827391532973</v>
      </c>
      <c r="V67" s="213">
        <f t="shared" si="20"/>
        <v>34.723950066840629</v>
      </c>
      <c r="W67" s="75"/>
      <c r="X67" s="75"/>
      <c r="Y67" s="185">
        <f t="shared" si="12"/>
        <v>78.339662901626014</v>
      </c>
      <c r="Z67" s="214">
        <f t="shared" si="21"/>
        <v>27.924335754054297</v>
      </c>
      <c r="AA67" s="76"/>
      <c r="AB67" s="186"/>
      <c r="AC67" s="187">
        <f t="shared" si="13"/>
        <v>102.09873460403935</v>
      </c>
      <c r="AD67" s="187">
        <f t="shared" si="22"/>
        <v>-60.300229287433524</v>
      </c>
      <c r="AE67" s="187"/>
      <c r="AF67" s="180">
        <f t="shared" si="23"/>
        <v>41.798505316605826</v>
      </c>
      <c r="AG67" s="182">
        <v>84495</v>
      </c>
      <c r="AH67" s="182">
        <f t="shared" si="24"/>
        <v>3531.7647067266093</v>
      </c>
      <c r="AI67" s="182">
        <v>1528576.29</v>
      </c>
      <c r="AJ67" s="215">
        <f t="shared" si="25"/>
        <v>1525044.5252932734</v>
      </c>
      <c r="AK67" s="216">
        <f t="shared" si="26"/>
        <v>18048.932188807306</v>
      </c>
      <c r="AL67" s="190"/>
      <c r="AM67" s="191">
        <f t="shared" si="27"/>
        <v>67.088827391532973</v>
      </c>
      <c r="AN67" s="75">
        <f t="shared" si="41"/>
        <v>46.024503453365838</v>
      </c>
      <c r="AO67" s="75">
        <f t="shared" si="16"/>
        <v>34.723950066840629</v>
      </c>
      <c r="AP67" s="52"/>
      <c r="AQ67" s="214">
        <f t="shared" si="28"/>
        <v>78.339662901626014</v>
      </c>
      <c r="AR67" s="214">
        <v>39.476114265445979</v>
      </c>
      <c r="AS67" s="214">
        <f t="shared" si="17"/>
        <v>27.924335754054297</v>
      </c>
      <c r="AT67" s="186"/>
      <c r="AU67" s="192">
        <f t="shared" si="29"/>
        <v>8.3694491097502866</v>
      </c>
      <c r="AV67" s="192">
        <f t="shared" si="30"/>
        <v>-1.6881710148830005</v>
      </c>
      <c r="AW67" s="192">
        <f t="shared" si="31"/>
        <v>-3.515434715381573</v>
      </c>
      <c r="AX67" s="180">
        <f t="shared" si="32"/>
        <v>3.1658433794857133</v>
      </c>
      <c r="AY67" s="182">
        <v>338244</v>
      </c>
      <c r="AZ67" s="217">
        <f t="shared" si="33"/>
        <v>1070.8275280507655</v>
      </c>
      <c r="BA67" s="182">
        <v>392424.36599999998</v>
      </c>
      <c r="BB67" s="218">
        <f t="shared" si="34"/>
        <v>391353.53847194923</v>
      </c>
      <c r="BC67" s="216">
        <f t="shared" si="35"/>
        <v>1157.015463606004</v>
      </c>
      <c r="BE67" s="219">
        <v>11139.85</v>
      </c>
      <c r="BG67" s="220">
        <f t="shared" si="36"/>
        <v>2867916.2180000003</v>
      </c>
      <c r="BH67" s="221">
        <f t="shared" si="37"/>
        <v>2863465.1101865522</v>
      </c>
      <c r="BI67" s="432">
        <f t="shared" si="38"/>
        <v>4451.1078134476911</v>
      </c>
      <c r="BJ67" s="210">
        <v>37316</v>
      </c>
      <c r="BK67" s="224">
        <v>2867916.2180000003</v>
      </c>
      <c r="BL67" s="223">
        <f t="shared" si="39"/>
        <v>0</v>
      </c>
      <c r="BM67" s="147">
        <v>6628.6905365050907</v>
      </c>
      <c r="BN67" s="147">
        <v>6618.4025733997587</v>
      </c>
      <c r="BO67" s="225">
        <f t="shared" si="40"/>
        <v>89531.614237950125</v>
      </c>
      <c r="BP67" s="225">
        <f t="shared" si="40"/>
        <v>90731.182004337083</v>
      </c>
      <c r="BS67" s="193"/>
      <c r="BT67" s="193"/>
    </row>
    <row r="68" spans="1:72" s="63" customFormat="1" x14ac:dyDescent="0.25">
      <c r="A68" s="177">
        <v>2002</v>
      </c>
      <c r="B68" s="65">
        <v>4</v>
      </c>
      <c r="C68" s="178">
        <f t="shared" si="14"/>
        <v>117.42864691479581</v>
      </c>
      <c r="D68" s="178"/>
      <c r="E68" s="178">
        <f t="shared" si="15"/>
        <v>67.088827391532973</v>
      </c>
      <c r="F68" s="179"/>
      <c r="G68" s="178">
        <v>147.77923393041254</v>
      </c>
      <c r="H68" s="178"/>
      <c r="I68" s="127">
        <v>78.339662901626014</v>
      </c>
      <c r="J68" s="69"/>
      <c r="K68" s="212">
        <f t="shared" si="0"/>
        <v>2451.544124820186</v>
      </c>
      <c r="L68" s="70"/>
      <c r="M68" s="70">
        <f t="shared" si="8"/>
        <v>1589.7044776261896</v>
      </c>
      <c r="N68" s="180">
        <f t="shared" si="1"/>
        <v>4041.2486024463756</v>
      </c>
      <c r="O68" s="181">
        <v>2928</v>
      </c>
      <c r="P68" s="181">
        <f t="shared" si="18"/>
        <v>11832.775907962987</v>
      </c>
      <c r="Q68" s="181">
        <v>994228.91700000002</v>
      </c>
      <c r="R68" s="183">
        <f t="shared" si="19"/>
        <v>982396.14109203708</v>
      </c>
      <c r="S68" s="74">
        <f t="shared" si="10"/>
        <v>335517.80775001267</v>
      </c>
      <c r="T68"/>
      <c r="U68" s="184">
        <f t="shared" si="11"/>
        <v>117.42864691479581</v>
      </c>
      <c r="V68" s="213">
        <f t="shared" si="20"/>
        <v>67.088827391532973</v>
      </c>
      <c r="W68" s="75"/>
      <c r="X68" s="75"/>
      <c r="Y68" s="185">
        <f t="shared" si="12"/>
        <v>147.77923393041254</v>
      </c>
      <c r="Z68" s="214">
        <f t="shared" si="21"/>
        <v>78.339662901626014</v>
      </c>
      <c r="AA68" s="76"/>
      <c r="AB68" s="186"/>
      <c r="AC68" s="187">
        <f t="shared" si="13"/>
        <v>275.42456966901568</v>
      </c>
      <c r="AD68" s="187">
        <f t="shared" si="22"/>
        <v>99.774476863792088</v>
      </c>
      <c r="AE68" s="187"/>
      <c r="AF68" s="180">
        <f t="shared" si="23"/>
        <v>375.19904653280776</v>
      </c>
      <c r="AG68" s="182">
        <v>84731</v>
      </c>
      <c r="AH68" s="182">
        <f t="shared" si="24"/>
        <v>31790.990411771334</v>
      </c>
      <c r="AI68" s="182">
        <v>1681833.9639999999</v>
      </c>
      <c r="AJ68" s="215">
        <f t="shared" si="25"/>
        <v>1650042.9735882287</v>
      </c>
      <c r="AK68" s="216">
        <f t="shared" si="26"/>
        <v>19473.899441623827</v>
      </c>
      <c r="AL68" s="190"/>
      <c r="AM68" s="191">
        <f t="shared" si="27"/>
        <v>117.42864691479581</v>
      </c>
      <c r="AN68" s="75">
        <f t="shared" si="41"/>
        <v>10.764282951672801</v>
      </c>
      <c r="AO68" s="75">
        <f t="shared" si="16"/>
        <v>67.088827391532973</v>
      </c>
      <c r="AP68" s="52"/>
      <c r="AQ68" s="214">
        <f t="shared" si="28"/>
        <v>147.77923393041254</v>
      </c>
      <c r="AR68" s="214">
        <v>4.5654447727416191E-2</v>
      </c>
      <c r="AS68" s="214">
        <f t="shared" si="17"/>
        <v>78.339662901626014</v>
      </c>
      <c r="AT68" s="186"/>
      <c r="AU68" s="192">
        <f t="shared" si="29"/>
        <v>22.577673742574476</v>
      </c>
      <c r="AV68" s="192">
        <f t="shared" si="30"/>
        <v>-2.7632563429552812</v>
      </c>
      <c r="AW68" s="192">
        <f t="shared" si="31"/>
        <v>5.816738407479094</v>
      </c>
      <c r="AX68" s="180">
        <f t="shared" si="32"/>
        <v>25.631155807098288</v>
      </c>
      <c r="AY68" s="182">
        <v>339044</v>
      </c>
      <c r="AZ68" s="217">
        <f t="shared" si="33"/>
        <v>8690.0895894618316</v>
      </c>
      <c r="BA68" s="182">
        <v>446179.14799999999</v>
      </c>
      <c r="BB68" s="218">
        <f t="shared" si="34"/>
        <v>437489.05841053813</v>
      </c>
      <c r="BC68" s="216">
        <f t="shared" si="35"/>
        <v>1290.3607154544488</v>
      </c>
      <c r="BE68" s="219">
        <v>11100.467000000001</v>
      </c>
      <c r="BG68" s="220">
        <f t="shared" si="36"/>
        <v>3133342.4959999998</v>
      </c>
      <c r="BH68" s="221">
        <f t="shared" si="37"/>
        <v>3081028.6400908036</v>
      </c>
      <c r="BI68" s="432">
        <f t="shared" si="38"/>
        <v>52313.855909196151</v>
      </c>
      <c r="BJ68" s="210">
        <v>37347</v>
      </c>
      <c r="BK68" s="224">
        <v>3133342.4959999998</v>
      </c>
      <c r="BL68" s="223">
        <f t="shared" si="39"/>
        <v>0</v>
      </c>
      <c r="BM68" s="147">
        <v>7224.3773511821046</v>
      </c>
      <c r="BN68" s="147">
        <v>7103.7601392859042</v>
      </c>
      <c r="BO68" s="225">
        <f t="shared" si="40"/>
        <v>89890.739959424449</v>
      </c>
      <c r="BP68" s="225">
        <f t="shared" si="40"/>
        <v>90964.581861695973</v>
      </c>
      <c r="BS68" s="193"/>
      <c r="BT68" s="193"/>
    </row>
    <row r="69" spans="1:72" s="63" customFormat="1" x14ac:dyDescent="0.25">
      <c r="A69" s="177">
        <v>2002</v>
      </c>
      <c r="B69" s="65">
        <v>5</v>
      </c>
      <c r="C69" s="178">
        <f t="shared" si="14"/>
        <v>205.87235315982971</v>
      </c>
      <c r="D69" s="178"/>
      <c r="E69" s="178">
        <f t="shared" si="15"/>
        <v>117.42864691479581</v>
      </c>
      <c r="F69" s="179"/>
      <c r="G69" s="178">
        <v>216.69809716909336</v>
      </c>
      <c r="H69" s="178"/>
      <c r="I69" s="127">
        <v>147.77923393041254</v>
      </c>
      <c r="J69" s="69"/>
      <c r="K69" s="212">
        <f t="shared" si="0"/>
        <v>874.4407186938987</v>
      </c>
      <c r="L69" s="70"/>
      <c r="M69" s="70">
        <f t="shared" si="8"/>
        <v>4288.4338708912674</v>
      </c>
      <c r="N69" s="180">
        <f t="shared" si="1"/>
        <v>5162.8745895851662</v>
      </c>
      <c r="O69" s="181">
        <v>2952</v>
      </c>
      <c r="P69" s="181">
        <f t="shared" si="18"/>
        <v>15240.805788455409</v>
      </c>
      <c r="Q69" s="181">
        <v>1049145.368</v>
      </c>
      <c r="R69" s="183">
        <f t="shared" si="19"/>
        <v>1033904.5622115446</v>
      </c>
      <c r="S69" s="74">
        <f t="shared" si="10"/>
        <v>350238.6728358891</v>
      </c>
      <c r="T69"/>
      <c r="U69" s="184">
        <f t="shared" si="11"/>
        <v>205.87235315982971</v>
      </c>
      <c r="V69" s="213">
        <f t="shared" si="20"/>
        <v>117.42864691479581</v>
      </c>
      <c r="W69" s="75"/>
      <c r="X69" s="75"/>
      <c r="Y69" s="185">
        <f t="shared" si="12"/>
        <v>216.69809716909336</v>
      </c>
      <c r="Z69" s="214">
        <f t="shared" si="21"/>
        <v>147.77923393041254</v>
      </c>
      <c r="AA69" s="76"/>
      <c r="AB69" s="186"/>
      <c r="AC69" s="187">
        <f t="shared" si="13"/>
        <v>98.241127381297687</v>
      </c>
      <c r="AD69" s="187">
        <f t="shared" si="22"/>
        <v>269.15458316634107</v>
      </c>
      <c r="AE69" s="187"/>
      <c r="AF69" s="180">
        <f t="shared" si="23"/>
        <v>367.39571054763877</v>
      </c>
      <c r="AG69" s="182">
        <v>84970</v>
      </c>
      <c r="AH69" s="182">
        <f t="shared" si="24"/>
        <v>31217.613525232868</v>
      </c>
      <c r="AI69" s="182">
        <v>1813140.2749999999</v>
      </c>
      <c r="AJ69" s="215">
        <f t="shared" si="25"/>
        <v>1781922.6614747671</v>
      </c>
      <c r="AK69" s="216">
        <f t="shared" si="26"/>
        <v>20971.197616508969</v>
      </c>
      <c r="AL69" s="190"/>
      <c r="AM69" s="191">
        <f t="shared" si="27"/>
        <v>205.87235315982971</v>
      </c>
      <c r="AN69" s="75">
        <f t="shared" si="41"/>
        <v>1.2492833206498815</v>
      </c>
      <c r="AO69" s="75">
        <f t="shared" si="16"/>
        <v>117.42864691479581</v>
      </c>
      <c r="AP69" s="52"/>
      <c r="AQ69" s="214">
        <f t="shared" si="28"/>
        <v>216.69809716909336</v>
      </c>
      <c r="AR69" s="214">
        <v>0</v>
      </c>
      <c r="AS69" s="214">
        <f t="shared" si="17"/>
        <v>147.77923393041254</v>
      </c>
      <c r="AT69" s="186"/>
      <c r="AU69" s="192">
        <f t="shared" si="29"/>
        <v>8.0532253341926996</v>
      </c>
      <c r="AV69" s="192">
        <f t="shared" si="30"/>
        <v>-0.32206453079919256</v>
      </c>
      <c r="AW69" s="192">
        <f t="shared" si="31"/>
        <v>15.691405764922987</v>
      </c>
      <c r="AX69" s="180">
        <f t="shared" si="32"/>
        <v>23.422566568316494</v>
      </c>
      <c r="AY69" s="182">
        <v>339468</v>
      </c>
      <c r="AZ69" s="217">
        <f t="shared" si="33"/>
        <v>7951.2118278132639</v>
      </c>
      <c r="BA69" s="182">
        <v>486483.78899999999</v>
      </c>
      <c r="BB69" s="218">
        <f t="shared" si="34"/>
        <v>478532.57717218675</v>
      </c>
      <c r="BC69" s="216">
        <f t="shared" si="35"/>
        <v>1409.6544510003498</v>
      </c>
      <c r="BE69" s="219">
        <v>11152.218999999999</v>
      </c>
      <c r="BG69" s="220">
        <f t="shared" si="36"/>
        <v>3359921.6509999996</v>
      </c>
      <c r="BH69" s="221">
        <f t="shared" si="37"/>
        <v>3305512.0198584986</v>
      </c>
      <c r="BI69" s="432">
        <f t="shared" si="38"/>
        <v>54409.631141501537</v>
      </c>
      <c r="BJ69" s="210">
        <v>37377</v>
      </c>
      <c r="BK69" s="224">
        <v>3359921.6509999996</v>
      </c>
      <c r="BL69" s="223">
        <f t="shared" si="39"/>
        <v>0</v>
      </c>
      <c r="BM69" s="147">
        <v>7734.1633580863017</v>
      </c>
      <c r="BN69" s="147">
        <v>7608.9184806123449</v>
      </c>
      <c r="BO69" s="225">
        <f t="shared" ref="BO69:BP84" si="42">SUM(BM58:BM69)</f>
        <v>90637.885920818284</v>
      </c>
      <c r="BP69" s="225">
        <f t="shared" si="42"/>
        <v>91361.625689271255</v>
      </c>
      <c r="BS69" s="193"/>
      <c r="BT69" s="193"/>
    </row>
    <row r="70" spans="1:72" s="63" customFormat="1" x14ac:dyDescent="0.25">
      <c r="A70" s="177">
        <v>2002</v>
      </c>
      <c r="B70" s="65">
        <v>6</v>
      </c>
      <c r="C70" s="178">
        <f t="shared" si="14"/>
        <v>273.79728737823223</v>
      </c>
      <c r="D70" s="178"/>
      <c r="E70" s="178">
        <f t="shared" si="15"/>
        <v>205.87235315982971</v>
      </c>
      <c r="F70" s="179"/>
      <c r="G70" s="178">
        <v>227.94327452724102</v>
      </c>
      <c r="H70" s="178"/>
      <c r="I70" s="127">
        <v>216.69809716909336</v>
      </c>
      <c r="J70" s="69"/>
      <c r="K70" s="212">
        <f t="shared" si="0"/>
        <v>-3703.8208106629108</v>
      </c>
      <c r="L70" s="70"/>
      <c r="M70" s="70">
        <f t="shared" si="8"/>
        <v>1529.6405062293009</v>
      </c>
      <c r="N70" s="180">
        <f t="shared" si="1"/>
        <v>-2174.1803044336102</v>
      </c>
      <c r="O70" s="181">
        <v>2947</v>
      </c>
      <c r="P70" s="181">
        <f t="shared" si="18"/>
        <v>-6407.3093571658501</v>
      </c>
      <c r="Q70" s="181">
        <v>1105668.956</v>
      </c>
      <c r="R70" s="183">
        <f t="shared" si="19"/>
        <v>1112076.2653571658</v>
      </c>
      <c r="S70" s="74">
        <f t="shared" si="10"/>
        <v>377358.75987688021</v>
      </c>
      <c r="T70"/>
      <c r="U70" s="184">
        <f t="shared" si="11"/>
        <v>273.79728737823223</v>
      </c>
      <c r="V70" s="213">
        <f t="shared" si="20"/>
        <v>205.87235315982971</v>
      </c>
      <c r="W70" s="75"/>
      <c r="X70" s="75"/>
      <c r="Y70" s="185">
        <f t="shared" si="12"/>
        <v>227.94327452724102</v>
      </c>
      <c r="Z70" s="214">
        <f t="shared" si="21"/>
        <v>216.69809716909336</v>
      </c>
      <c r="AA70" s="76"/>
      <c r="AB70" s="186"/>
      <c r="AC70" s="187">
        <f t="shared" si="13"/>
        <v>-416.11457961532727</v>
      </c>
      <c r="AD70" s="187">
        <f t="shared" si="22"/>
        <v>96.004687315589322</v>
      </c>
      <c r="AE70" s="187"/>
      <c r="AF70" s="180">
        <f t="shared" si="23"/>
        <v>-320.10989229973796</v>
      </c>
      <c r="AG70" s="182">
        <v>85189</v>
      </c>
      <c r="AH70" s="182">
        <f t="shared" si="24"/>
        <v>-27269.841615122379</v>
      </c>
      <c r="AI70" s="182">
        <v>1893531.5660000001</v>
      </c>
      <c r="AJ70" s="215">
        <f t="shared" si="25"/>
        <v>1920801.4076151224</v>
      </c>
      <c r="AK70" s="216">
        <f t="shared" si="26"/>
        <v>22547.528526160917</v>
      </c>
      <c r="AL70" s="190"/>
      <c r="AM70" s="191">
        <f t="shared" si="27"/>
        <v>273.79728737823223</v>
      </c>
      <c r="AN70" s="75">
        <f t="shared" si="41"/>
        <v>0</v>
      </c>
      <c r="AO70" s="75">
        <f t="shared" si="16"/>
        <v>205.87235315982971</v>
      </c>
      <c r="AP70" s="52"/>
      <c r="AQ70" s="214">
        <f t="shared" si="28"/>
        <v>227.94327452724102</v>
      </c>
      <c r="AR70" s="214">
        <v>0</v>
      </c>
      <c r="AS70" s="214">
        <f t="shared" si="17"/>
        <v>216.69809716909336</v>
      </c>
      <c r="AT70" s="186"/>
      <c r="AU70" s="192">
        <f t="shared" si="29"/>
        <v>-34.110606869145577</v>
      </c>
      <c r="AV70" s="192">
        <f t="shared" si="30"/>
        <v>0</v>
      </c>
      <c r="AW70" s="192">
        <f t="shared" si="31"/>
        <v>5.596963968740825</v>
      </c>
      <c r="AX70" s="180">
        <f t="shared" si="32"/>
        <v>-28.513642900404754</v>
      </c>
      <c r="AY70" s="182">
        <v>339927</v>
      </c>
      <c r="AZ70" s="217">
        <f t="shared" si="33"/>
        <v>-9692.557090205888</v>
      </c>
      <c r="BA70" s="182">
        <v>506839.43099999998</v>
      </c>
      <c r="BB70" s="218">
        <f t="shared" si="34"/>
        <v>516531.98809020588</v>
      </c>
      <c r="BC70" s="216">
        <f t="shared" si="35"/>
        <v>1519.5379834205753</v>
      </c>
      <c r="BE70" s="219">
        <v>11165.052</v>
      </c>
      <c r="BG70" s="220">
        <f t="shared" si="36"/>
        <v>3517205.0049999999</v>
      </c>
      <c r="BH70" s="221">
        <f t="shared" si="37"/>
        <v>3560574.7130624941</v>
      </c>
      <c r="BI70" s="432">
        <f t="shared" si="38"/>
        <v>-43369.708062494115</v>
      </c>
      <c r="BJ70" s="210">
        <v>37408</v>
      </c>
      <c r="BK70" s="224">
        <v>3517205.0049999999</v>
      </c>
      <c r="BL70" s="223">
        <f t="shared" si="39"/>
        <v>0</v>
      </c>
      <c r="BM70" s="147">
        <v>8083.6704320845774</v>
      </c>
      <c r="BN70" s="147">
        <v>8183.3479960066506</v>
      </c>
      <c r="BO70" s="225">
        <f t="shared" si="42"/>
        <v>90839.895432904174</v>
      </c>
      <c r="BP70" s="225">
        <f t="shared" si="42"/>
        <v>91415.693120656404</v>
      </c>
      <c r="BS70" s="193"/>
      <c r="BT70" s="193"/>
    </row>
    <row r="71" spans="1:72" s="63" customFormat="1" x14ac:dyDescent="0.25">
      <c r="A71" s="177">
        <v>2002</v>
      </c>
      <c r="B71" s="65">
        <v>7</v>
      </c>
      <c r="C71" s="178">
        <f t="shared" si="14"/>
        <v>323.21495100202412</v>
      </c>
      <c r="D71" s="178"/>
      <c r="E71" s="178">
        <f t="shared" si="15"/>
        <v>273.79728737823223</v>
      </c>
      <c r="F71" s="179"/>
      <c r="G71" s="178">
        <v>280.24593780270396</v>
      </c>
      <c r="H71" s="178"/>
      <c r="I71" s="127">
        <v>227.94327452724102</v>
      </c>
      <c r="J71" s="69"/>
      <c r="K71" s="212">
        <f t="shared" si="0"/>
        <v>-3470.7872965986448</v>
      </c>
      <c r="L71" s="70"/>
      <c r="M71" s="70">
        <f t="shared" si="8"/>
        <v>-6479.014779031887</v>
      </c>
      <c r="N71" s="180">
        <f t="shared" si="1"/>
        <v>-9949.8020756305323</v>
      </c>
      <c r="O71" s="181">
        <v>2973</v>
      </c>
      <c r="P71" s="181">
        <f t="shared" si="18"/>
        <v>-29580.761570849572</v>
      </c>
      <c r="Q71" s="181">
        <v>1103513.317</v>
      </c>
      <c r="R71" s="183">
        <f t="shared" si="19"/>
        <v>1133094.0785708497</v>
      </c>
      <c r="S71" s="74">
        <f t="shared" si="10"/>
        <v>381128.17980856029</v>
      </c>
      <c r="T71"/>
      <c r="U71" s="184">
        <f t="shared" si="11"/>
        <v>323.21495100202412</v>
      </c>
      <c r="V71" s="213">
        <f t="shared" si="20"/>
        <v>273.79728737823223</v>
      </c>
      <c r="W71" s="75"/>
      <c r="X71" s="75"/>
      <c r="Y71" s="185">
        <f t="shared" si="12"/>
        <v>280.24593780270396</v>
      </c>
      <c r="Z71" s="214">
        <f t="shared" si="21"/>
        <v>227.94327452724102</v>
      </c>
      <c r="AA71" s="76"/>
      <c r="AB71" s="186"/>
      <c r="AC71" s="187">
        <f t="shared" si="13"/>
        <v>-389.93387387978737</v>
      </c>
      <c r="AD71" s="187">
        <f t="shared" si="22"/>
        <v>-406.64181253107785</v>
      </c>
      <c r="AE71" s="187"/>
      <c r="AF71" s="180">
        <f t="shared" si="23"/>
        <v>-796.57568641086527</v>
      </c>
      <c r="AG71" s="182">
        <v>85274</v>
      </c>
      <c r="AH71" s="182">
        <f t="shared" si="24"/>
        <v>-67927.19508300013</v>
      </c>
      <c r="AI71" s="182">
        <v>1842864.3770000001</v>
      </c>
      <c r="AJ71" s="215">
        <f t="shared" si="25"/>
        <v>1910791.5720830003</v>
      </c>
      <c r="AK71" s="216">
        <f t="shared" si="26"/>
        <v>22407.669067746327</v>
      </c>
      <c r="AL71" s="190"/>
      <c r="AM71" s="191">
        <f t="shared" si="27"/>
        <v>323.21495100202412</v>
      </c>
      <c r="AN71" s="75">
        <f t="shared" si="41"/>
        <v>0</v>
      </c>
      <c r="AO71" s="75">
        <f t="shared" si="16"/>
        <v>273.79728737823223</v>
      </c>
      <c r="AP71" s="52"/>
      <c r="AQ71" s="214">
        <f t="shared" si="28"/>
        <v>280.24593780270396</v>
      </c>
      <c r="AR71" s="214">
        <v>0</v>
      </c>
      <c r="AS71" s="214">
        <f t="shared" si="17"/>
        <v>227.94327452724102</v>
      </c>
      <c r="AT71" s="186"/>
      <c r="AU71" s="192">
        <f t="shared" si="29"/>
        <v>-31.964467789550365</v>
      </c>
      <c r="AV71" s="192">
        <f t="shared" si="30"/>
        <v>0</v>
      </c>
      <c r="AW71" s="192">
        <f t="shared" si="31"/>
        <v>-23.706754707072847</v>
      </c>
      <c r="AX71" s="180">
        <f t="shared" si="32"/>
        <v>-55.671222496623216</v>
      </c>
      <c r="AY71" s="182">
        <v>340585</v>
      </c>
      <c r="AZ71" s="217">
        <f t="shared" si="33"/>
        <v>-18960.78331401242</v>
      </c>
      <c r="BA71" s="182">
        <v>491005.283</v>
      </c>
      <c r="BB71" s="218">
        <f t="shared" si="34"/>
        <v>509966.06631401239</v>
      </c>
      <c r="BC71" s="216">
        <f t="shared" si="35"/>
        <v>1497.3239171249832</v>
      </c>
      <c r="BE71" s="219">
        <v>11236.097</v>
      </c>
      <c r="BG71" s="220">
        <f t="shared" si="36"/>
        <v>3448619.074</v>
      </c>
      <c r="BH71" s="221">
        <f t="shared" si="37"/>
        <v>3565087.8139678626</v>
      </c>
      <c r="BI71" s="432">
        <f t="shared" si="38"/>
        <v>-116468.73996786212</v>
      </c>
      <c r="BJ71" s="210">
        <v>37438</v>
      </c>
      <c r="BK71" s="224">
        <v>3448619.0739999996</v>
      </c>
      <c r="BL71" s="223">
        <f t="shared" si="39"/>
        <v>0</v>
      </c>
      <c r="BM71" s="147">
        <v>7911.509487289487</v>
      </c>
      <c r="BN71" s="147">
        <v>8178.7015202325829</v>
      </c>
      <c r="BO71" s="225">
        <f t="shared" si="42"/>
        <v>90660.810171952631</v>
      </c>
      <c r="BP71" s="225">
        <f t="shared" si="42"/>
        <v>91310.287271837791</v>
      </c>
      <c r="BS71" s="193"/>
      <c r="BT71" s="193"/>
    </row>
    <row r="72" spans="1:72" s="63" customFormat="1" x14ac:dyDescent="0.25">
      <c r="A72" s="177">
        <v>2002</v>
      </c>
      <c r="B72" s="65">
        <v>8</v>
      </c>
      <c r="C72" s="178">
        <f t="shared" si="14"/>
        <v>329.73144935858772</v>
      </c>
      <c r="D72" s="178"/>
      <c r="E72" s="178">
        <f t="shared" si="15"/>
        <v>323.21495100202412</v>
      </c>
      <c r="F72" s="179"/>
      <c r="G72" s="178">
        <v>317.37555731004539</v>
      </c>
      <c r="H72" s="178"/>
      <c r="I72" s="127">
        <v>280.24593780270396</v>
      </c>
      <c r="J72" s="69"/>
      <c r="K72" s="212">
        <f t="shared" si="0"/>
        <v>-998.03718929489935</v>
      </c>
      <c r="L72" s="70"/>
      <c r="M72" s="70">
        <f t="shared" si="8"/>
        <v>-6071.3742211286863</v>
      </c>
      <c r="N72" s="180">
        <f t="shared" si="1"/>
        <v>-7069.4114104235859</v>
      </c>
      <c r="O72" s="181">
        <v>2993</v>
      </c>
      <c r="P72" s="181">
        <f t="shared" si="18"/>
        <v>-21158.748351397793</v>
      </c>
      <c r="Q72" s="181">
        <v>1123190.203</v>
      </c>
      <c r="R72" s="183">
        <f t="shared" si="19"/>
        <v>1144348.9513513977</v>
      </c>
      <c r="S72" s="74">
        <f t="shared" si="10"/>
        <v>382341.7812734372</v>
      </c>
      <c r="T72"/>
      <c r="U72" s="184">
        <f t="shared" si="11"/>
        <v>329.73144935858772</v>
      </c>
      <c r="V72" s="213">
        <f t="shared" si="20"/>
        <v>323.21495100202412</v>
      </c>
      <c r="W72" s="75"/>
      <c r="X72" s="75"/>
      <c r="Y72" s="185">
        <f t="shared" si="12"/>
        <v>317.37555731004539</v>
      </c>
      <c r="Z72" s="214">
        <f t="shared" si="21"/>
        <v>280.24593780270396</v>
      </c>
      <c r="AA72" s="76"/>
      <c r="AB72" s="186"/>
      <c r="AC72" s="187">
        <f t="shared" si="13"/>
        <v>-112.12686754939955</v>
      </c>
      <c r="AD72" s="187">
        <f t="shared" si="22"/>
        <v>-381.05710544514858</v>
      </c>
      <c r="AE72" s="187"/>
      <c r="AF72" s="180">
        <f t="shared" si="23"/>
        <v>-493.18397299454813</v>
      </c>
      <c r="AG72" s="182">
        <v>85529</v>
      </c>
      <c r="AH72" s="182">
        <f t="shared" si="24"/>
        <v>-42181.532026250708</v>
      </c>
      <c r="AI72" s="182">
        <v>1930034.4080000001</v>
      </c>
      <c r="AJ72" s="215">
        <f t="shared" si="25"/>
        <v>1972215.9400262507</v>
      </c>
      <c r="AK72" s="216">
        <f t="shared" si="26"/>
        <v>23059.031907613215</v>
      </c>
      <c r="AL72" s="190"/>
      <c r="AM72" s="191">
        <f t="shared" si="27"/>
        <v>329.73144935858772</v>
      </c>
      <c r="AN72" s="75">
        <f t="shared" si="41"/>
        <v>0</v>
      </c>
      <c r="AO72" s="75">
        <f t="shared" si="16"/>
        <v>323.21495100202412</v>
      </c>
      <c r="AP72" s="52"/>
      <c r="AQ72" s="214">
        <f t="shared" si="28"/>
        <v>317.37555731004539</v>
      </c>
      <c r="AR72" s="214">
        <v>0</v>
      </c>
      <c r="AS72" s="214">
        <f t="shared" si="17"/>
        <v>280.24593780270396</v>
      </c>
      <c r="AT72" s="186"/>
      <c r="AU72" s="192">
        <f t="shared" si="29"/>
        <v>-9.1914960105027852</v>
      </c>
      <c r="AV72" s="192">
        <f t="shared" si="30"/>
        <v>0</v>
      </c>
      <c r="AW72" s="192">
        <f t="shared" si="31"/>
        <v>-22.215195412264524</v>
      </c>
      <c r="AX72" s="180">
        <f t="shared" si="32"/>
        <v>-31.40669142276731</v>
      </c>
      <c r="AY72" s="182">
        <v>341683</v>
      </c>
      <c r="AZ72" s="217">
        <f t="shared" si="33"/>
        <v>-10731.132545405402</v>
      </c>
      <c r="BA72" s="182">
        <v>525967.35800000001</v>
      </c>
      <c r="BB72" s="218">
        <f t="shared" si="34"/>
        <v>536698.49054540542</v>
      </c>
      <c r="BC72" s="216">
        <f t="shared" si="35"/>
        <v>1570.7497608760325</v>
      </c>
      <c r="BE72" s="219">
        <v>11264.495000000001</v>
      </c>
      <c r="BG72" s="220">
        <f t="shared" si="36"/>
        <v>3590456.4639999997</v>
      </c>
      <c r="BH72" s="221">
        <f t="shared" si="37"/>
        <v>3664527.8769230535</v>
      </c>
      <c r="BI72" s="432">
        <f t="shared" si="38"/>
        <v>-74071.412923053897</v>
      </c>
      <c r="BJ72" s="210">
        <v>37469</v>
      </c>
      <c r="BK72" s="224">
        <v>3590456.4640000006</v>
      </c>
      <c r="BL72" s="223">
        <f t="shared" si="39"/>
        <v>0</v>
      </c>
      <c r="BM72" s="147">
        <v>8210.9804219312791</v>
      </c>
      <c r="BN72" s="147">
        <v>8380.3736251170394</v>
      </c>
      <c r="BO72" s="225">
        <f t="shared" si="42"/>
        <v>90913.372891908133</v>
      </c>
      <c r="BP72" s="225">
        <f t="shared" si="42"/>
        <v>91532.414417028427</v>
      </c>
      <c r="BS72" s="193"/>
      <c r="BT72" s="193"/>
    </row>
    <row r="73" spans="1:72" s="63" customFormat="1" x14ac:dyDescent="0.25">
      <c r="A73" s="177">
        <v>2002</v>
      </c>
      <c r="B73" s="65">
        <v>9</v>
      </c>
      <c r="C73" s="178">
        <f t="shared" si="14"/>
        <v>278.21093356333773</v>
      </c>
      <c r="D73" s="178"/>
      <c r="E73" s="178">
        <f t="shared" si="15"/>
        <v>329.73144935858772</v>
      </c>
      <c r="F73" s="179"/>
      <c r="G73" s="178">
        <v>315.92030101212646</v>
      </c>
      <c r="H73" s="178"/>
      <c r="I73" s="127">
        <v>317.37555731004539</v>
      </c>
      <c r="J73" s="69"/>
      <c r="K73" s="212">
        <f t="shared" si="0"/>
        <v>3045.943664028503</v>
      </c>
      <c r="L73" s="70"/>
      <c r="M73" s="70">
        <f t="shared" si="8"/>
        <v>-1745.845177188191</v>
      </c>
      <c r="N73" s="180">
        <f t="shared" si="1"/>
        <v>1300.098486840312</v>
      </c>
      <c r="O73" s="181">
        <v>3010</v>
      </c>
      <c r="P73" s="181">
        <f t="shared" si="18"/>
        <v>3913.2964453893392</v>
      </c>
      <c r="Q73" s="181">
        <v>1180139.825</v>
      </c>
      <c r="R73" s="183">
        <f t="shared" si="19"/>
        <v>1176226.5285546107</v>
      </c>
      <c r="S73" s="74">
        <f t="shared" si="10"/>
        <v>390772.93307462148</v>
      </c>
      <c r="T73"/>
      <c r="U73" s="184">
        <f t="shared" si="11"/>
        <v>278.21093356333773</v>
      </c>
      <c r="V73" s="213">
        <f t="shared" si="20"/>
        <v>329.73144935858772</v>
      </c>
      <c r="W73" s="75"/>
      <c r="X73" s="75"/>
      <c r="Y73" s="185">
        <f t="shared" si="12"/>
        <v>315.92030101212646</v>
      </c>
      <c r="Z73" s="214">
        <f t="shared" si="21"/>
        <v>317.37555731004539</v>
      </c>
      <c r="AA73" s="76"/>
      <c r="AB73" s="186"/>
      <c r="AC73" s="187">
        <f t="shared" si="13"/>
        <v>342.20380306744363</v>
      </c>
      <c r="AD73" s="187">
        <f t="shared" si="22"/>
        <v>-109.57432132243524</v>
      </c>
      <c r="AE73" s="187"/>
      <c r="AF73" s="180">
        <f t="shared" si="23"/>
        <v>232.62948174500838</v>
      </c>
      <c r="AG73" s="182">
        <v>85643</v>
      </c>
      <c r="AH73" s="182">
        <f t="shared" si="24"/>
        <v>19923.08670508775</v>
      </c>
      <c r="AI73" s="182">
        <v>1980094.7830000001</v>
      </c>
      <c r="AJ73" s="215">
        <f t="shared" si="25"/>
        <v>1960171.6962949124</v>
      </c>
      <c r="AK73" s="216">
        <f t="shared" si="26"/>
        <v>22887.704731208767</v>
      </c>
      <c r="AL73" s="190"/>
      <c r="AM73" s="191">
        <f t="shared" si="27"/>
        <v>278.21093356333773</v>
      </c>
      <c r="AN73" s="75">
        <f t="shared" si="41"/>
        <v>0</v>
      </c>
      <c r="AO73" s="75">
        <f t="shared" si="16"/>
        <v>329.73144935858772</v>
      </c>
      <c r="AP73" s="52"/>
      <c r="AQ73" s="214">
        <f t="shared" si="28"/>
        <v>315.92030101212646</v>
      </c>
      <c r="AR73" s="214">
        <v>0</v>
      </c>
      <c r="AS73" s="214">
        <f t="shared" si="17"/>
        <v>317.37555731004539</v>
      </c>
      <c r="AT73" s="186"/>
      <c r="AU73" s="192">
        <f t="shared" si="29"/>
        <v>28.051839486977027</v>
      </c>
      <c r="AV73" s="192">
        <f t="shared" si="30"/>
        <v>0</v>
      </c>
      <c r="AW73" s="192">
        <f t="shared" si="31"/>
        <v>-6.3880581822520455</v>
      </c>
      <c r="AX73" s="180">
        <f t="shared" si="32"/>
        <v>21.663781304724981</v>
      </c>
      <c r="AY73" s="182">
        <v>341538</v>
      </c>
      <c r="AZ73" s="217">
        <f t="shared" si="33"/>
        <v>7399.0045392531601</v>
      </c>
      <c r="BA73" s="182">
        <v>534686.65500000003</v>
      </c>
      <c r="BB73" s="218">
        <f t="shared" si="34"/>
        <v>527287.65046074684</v>
      </c>
      <c r="BC73" s="216">
        <f t="shared" si="35"/>
        <v>1543.862324135958</v>
      </c>
      <c r="BE73" s="219">
        <v>11393.379000000001</v>
      </c>
      <c r="BG73" s="220">
        <f t="shared" si="36"/>
        <v>3706314.642</v>
      </c>
      <c r="BH73" s="221">
        <f t="shared" si="37"/>
        <v>3675079.2543102698</v>
      </c>
      <c r="BI73" s="432">
        <f t="shared" si="38"/>
        <v>31235.387689730251</v>
      </c>
      <c r="BJ73" s="210">
        <v>37500</v>
      </c>
      <c r="BK73" s="224">
        <v>3706314.642</v>
      </c>
      <c r="BL73" s="223">
        <f t="shared" si="39"/>
        <v>0</v>
      </c>
      <c r="BM73" s="147">
        <v>8476.4781507934877</v>
      </c>
      <c r="BN73" s="147">
        <v>8405.0416682339037</v>
      </c>
      <c r="BO73" s="225">
        <f t="shared" si="42"/>
        <v>91025.328287913071</v>
      </c>
      <c r="BP73" s="225">
        <f t="shared" si="42"/>
        <v>91461.113471754841</v>
      </c>
      <c r="BS73" s="193"/>
      <c r="BT73" s="193"/>
    </row>
    <row r="74" spans="1:72" s="63" customFormat="1" x14ac:dyDescent="0.25">
      <c r="A74" s="177">
        <v>2002</v>
      </c>
      <c r="B74" s="65">
        <v>10</v>
      </c>
      <c r="C74" s="178">
        <f t="shared" si="14"/>
        <v>198.83661390818892</v>
      </c>
      <c r="D74" s="178"/>
      <c r="E74" s="178">
        <f t="shared" si="15"/>
        <v>278.21093356333773</v>
      </c>
      <c r="F74" s="179"/>
      <c r="G74" s="178">
        <v>241.29538448101567</v>
      </c>
      <c r="H74" s="178"/>
      <c r="I74" s="127">
        <v>315.92030101212646</v>
      </c>
      <c r="J74" s="69"/>
      <c r="K74" s="212">
        <f t="shared" si="0"/>
        <v>3429.572861023837</v>
      </c>
      <c r="L74" s="70"/>
      <c r="M74" s="70">
        <f t="shared" si="8"/>
        <v>5328.2043122942241</v>
      </c>
      <c r="N74" s="180">
        <f t="shared" si="1"/>
        <v>8757.7771733180616</v>
      </c>
      <c r="O74" s="181">
        <v>3024</v>
      </c>
      <c r="P74" s="181">
        <f t="shared" si="18"/>
        <v>26483.518172113818</v>
      </c>
      <c r="Q74" s="181">
        <v>1160718.6640000001</v>
      </c>
      <c r="R74" s="183">
        <f t="shared" si="19"/>
        <v>1134235.1458278862</v>
      </c>
      <c r="S74" s="74">
        <f t="shared" si="10"/>
        <v>375077.75986371899</v>
      </c>
      <c r="T74"/>
      <c r="U74" s="184">
        <f t="shared" si="11"/>
        <v>198.83661390818892</v>
      </c>
      <c r="V74" s="213">
        <f t="shared" si="20"/>
        <v>278.21093356333773</v>
      </c>
      <c r="W74" s="75"/>
      <c r="X74" s="75"/>
      <c r="Y74" s="185">
        <f t="shared" si="12"/>
        <v>241.29538448101567</v>
      </c>
      <c r="Z74" s="214">
        <f t="shared" si="21"/>
        <v>315.92030101212646</v>
      </c>
      <c r="AA74" s="76"/>
      <c r="AB74" s="186"/>
      <c r="AC74" s="187">
        <f t="shared" si="13"/>
        <v>385.30353985176924</v>
      </c>
      <c r="AD74" s="187">
        <f t="shared" si="22"/>
        <v>334.41360036702656</v>
      </c>
      <c r="AE74" s="187"/>
      <c r="AF74" s="180">
        <f t="shared" si="23"/>
        <v>719.71714021879575</v>
      </c>
      <c r="AG74" s="182">
        <v>85674</v>
      </c>
      <c r="AH74" s="182">
        <f t="shared" si="24"/>
        <v>61661.046271105108</v>
      </c>
      <c r="AI74" s="182">
        <v>1940482.844</v>
      </c>
      <c r="AJ74" s="215">
        <f t="shared" si="25"/>
        <v>1878821.797728895</v>
      </c>
      <c r="AK74" s="216">
        <f t="shared" si="26"/>
        <v>21929.894690675061</v>
      </c>
      <c r="AL74" s="190"/>
      <c r="AM74" s="191">
        <f t="shared" si="27"/>
        <v>198.83661390818892</v>
      </c>
      <c r="AN74" s="75">
        <f t="shared" si="41"/>
        <v>3.8389772083761713</v>
      </c>
      <c r="AO74" s="75">
        <f t="shared" si="16"/>
        <v>278.21093356333773</v>
      </c>
      <c r="AP74" s="52"/>
      <c r="AQ74" s="214">
        <f t="shared" si="28"/>
        <v>241.29538448101567</v>
      </c>
      <c r="AR74" s="214">
        <v>5.8611546840960926E-3</v>
      </c>
      <c r="AS74" s="214">
        <f t="shared" si="17"/>
        <v>315.92030101212646</v>
      </c>
      <c r="AT74" s="186"/>
      <c r="AU74" s="192">
        <f t="shared" si="29"/>
        <v>31.584900450553103</v>
      </c>
      <c r="AV74" s="192">
        <f t="shared" si="30"/>
        <v>-0.98817514244006255</v>
      </c>
      <c r="AW74" s="192">
        <f t="shared" si="31"/>
        <v>19.495932170045336</v>
      </c>
      <c r="AX74" s="180">
        <f t="shared" si="32"/>
        <v>50.092657478158372</v>
      </c>
      <c r="AY74" s="182">
        <v>341395</v>
      </c>
      <c r="AZ74" s="217">
        <f t="shared" si="33"/>
        <v>17101.38279975588</v>
      </c>
      <c r="BA74" s="182">
        <v>523206.63299999997</v>
      </c>
      <c r="BB74" s="218">
        <f t="shared" si="34"/>
        <v>506105.25020024407</v>
      </c>
      <c r="BC74" s="216">
        <f t="shared" si="35"/>
        <v>1482.4623975167888</v>
      </c>
      <c r="BE74" s="219">
        <v>11379.099</v>
      </c>
      <c r="BG74" s="220">
        <f t="shared" si="36"/>
        <v>3635787.24</v>
      </c>
      <c r="BH74" s="221">
        <f t="shared" si="37"/>
        <v>3530541.2927570255</v>
      </c>
      <c r="BI74" s="432">
        <f t="shared" si="38"/>
        <v>105245.94724297481</v>
      </c>
      <c r="BJ74" s="210">
        <v>37530</v>
      </c>
      <c r="BK74" s="224">
        <v>3635787.2399999993</v>
      </c>
      <c r="BL74" s="223">
        <f t="shared" si="39"/>
        <v>0</v>
      </c>
      <c r="BM74" s="147">
        <v>8316.6249362377657</v>
      </c>
      <c r="BN74" s="147">
        <v>8075.8817322215464</v>
      </c>
      <c r="BO74" s="225">
        <f t="shared" si="42"/>
        <v>91629.143841611876</v>
      </c>
      <c r="BP74" s="225">
        <f t="shared" si="42"/>
        <v>91643.980015487381</v>
      </c>
      <c r="BS74" s="193"/>
      <c r="BT74" s="193"/>
    </row>
    <row r="75" spans="1:72" s="63" customFormat="1" x14ac:dyDescent="0.25">
      <c r="A75" s="177">
        <v>2002</v>
      </c>
      <c r="B75" s="65">
        <v>11</v>
      </c>
      <c r="C75" s="178">
        <f t="shared" si="14"/>
        <v>75.667245198869992</v>
      </c>
      <c r="D75" s="178"/>
      <c r="E75" s="178">
        <f t="shared" si="15"/>
        <v>198.83661390818892</v>
      </c>
      <c r="F75" s="179"/>
      <c r="G75" s="178">
        <v>102.89650652395565</v>
      </c>
      <c r="H75" s="178"/>
      <c r="I75" s="127">
        <v>241.29538448101567</v>
      </c>
      <c r="J75" s="69"/>
      <c r="K75" s="212">
        <f t="shared" si="0"/>
        <v>2199.421566059314</v>
      </c>
      <c r="L75" s="70"/>
      <c r="M75" s="70">
        <f t="shared" si="8"/>
        <v>5999.2786876650025</v>
      </c>
      <c r="N75" s="180">
        <f t="shared" si="1"/>
        <v>8198.700253724317</v>
      </c>
      <c r="O75" s="181">
        <v>3027</v>
      </c>
      <c r="P75" s="181">
        <f t="shared" si="18"/>
        <v>24817.465668023509</v>
      </c>
      <c r="Q75" s="181">
        <v>1100898.919</v>
      </c>
      <c r="R75" s="183">
        <f t="shared" si="19"/>
        <v>1076081.4533319764</v>
      </c>
      <c r="S75" s="74">
        <f t="shared" si="10"/>
        <v>355494.36846117495</v>
      </c>
      <c r="T75"/>
      <c r="U75" s="184">
        <f t="shared" si="11"/>
        <v>75.667245198869992</v>
      </c>
      <c r="V75" s="213">
        <f t="shared" si="20"/>
        <v>198.83661390818892</v>
      </c>
      <c r="W75" s="75"/>
      <c r="X75" s="75"/>
      <c r="Y75" s="185">
        <f t="shared" si="12"/>
        <v>102.89650652395565</v>
      </c>
      <c r="Z75" s="214">
        <f t="shared" si="21"/>
        <v>241.29538448101567</v>
      </c>
      <c r="AA75" s="76"/>
      <c r="AB75" s="186"/>
      <c r="AC75" s="187">
        <f t="shared" si="13"/>
        <v>247.09925969497738</v>
      </c>
      <c r="AD75" s="187">
        <f t="shared" si="22"/>
        <v>376.5321800663786</v>
      </c>
      <c r="AE75" s="187"/>
      <c r="AF75" s="180">
        <f t="shared" si="23"/>
        <v>623.63143976135598</v>
      </c>
      <c r="AG75" s="182">
        <v>85813</v>
      </c>
      <c r="AH75" s="182">
        <f t="shared" si="24"/>
        <v>53515.684740241239</v>
      </c>
      <c r="AI75" s="182">
        <v>1819450.075</v>
      </c>
      <c r="AJ75" s="215">
        <f t="shared" si="25"/>
        <v>1765934.3902597588</v>
      </c>
      <c r="AK75" s="216">
        <f t="shared" si="26"/>
        <v>20578.867890176996</v>
      </c>
      <c r="AL75" s="190"/>
      <c r="AM75" s="191">
        <f t="shared" si="27"/>
        <v>75.667245198869992</v>
      </c>
      <c r="AN75" s="75">
        <f t="shared" si="41"/>
        <v>28.935219572893278</v>
      </c>
      <c r="AO75" s="75">
        <f t="shared" si="16"/>
        <v>198.83661390818892</v>
      </c>
      <c r="AP75" s="52"/>
      <c r="AQ75" s="214">
        <f t="shared" si="28"/>
        <v>102.89650652395565</v>
      </c>
      <c r="AR75" s="214">
        <v>34.730270684030891</v>
      </c>
      <c r="AS75" s="214">
        <f t="shared" si="17"/>
        <v>241.29538448101567</v>
      </c>
      <c r="AT75" s="186"/>
      <c r="AU75" s="192">
        <f t="shared" si="29"/>
        <v>20.255732718868227</v>
      </c>
      <c r="AV75" s="192">
        <f t="shared" si="30"/>
        <v>1.4939608863864264</v>
      </c>
      <c r="AW75" s="192">
        <f t="shared" si="31"/>
        <v>21.951397414329644</v>
      </c>
      <c r="AX75" s="180">
        <f t="shared" si="32"/>
        <v>43.701091019584297</v>
      </c>
      <c r="AY75" s="182">
        <v>342412</v>
      </c>
      <c r="AZ75" s="217">
        <f t="shared" si="33"/>
        <v>14963.777978197899</v>
      </c>
      <c r="BA75" s="182">
        <v>486113.17200000002</v>
      </c>
      <c r="BB75" s="218">
        <f t="shared" si="34"/>
        <v>471149.39402180212</v>
      </c>
      <c r="BC75" s="216">
        <f t="shared" si="35"/>
        <v>1375.9722031406673</v>
      </c>
      <c r="BE75" s="219">
        <v>11493.039000000001</v>
      </c>
      <c r="BG75" s="220">
        <f t="shared" si="36"/>
        <v>3417955.2050000001</v>
      </c>
      <c r="BH75" s="221">
        <f t="shared" si="37"/>
        <v>3324658.2766135372</v>
      </c>
      <c r="BI75" s="432">
        <f t="shared" si="38"/>
        <v>93296.928386462649</v>
      </c>
      <c r="BJ75" s="210">
        <v>37561</v>
      </c>
      <c r="BK75" s="224">
        <v>3417955.2050000001</v>
      </c>
      <c r="BL75" s="223">
        <f t="shared" si="39"/>
        <v>0</v>
      </c>
      <c r="BM75" s="147">
        <v>7797.1065124258039</v>
      </c>
      <c r="BN75" s="147">
        <v>7584.2757278540048</v>
      </c>
      <c r="BO75" s="225">
        <f t="shared" si="42"/>
        <v>92167.707367306968</v>
      </c>
      <c r="BP75" s="225">
        <f t="shared" si="42"/>
        <v>91846.355709329495</v>
      </c>
      <c r="BS75" s="193"/>
      <c r="BT75" s="193"/>
    </row>
    <row r="76" spans="1:72" s="63" customFormat="1" x14ac:dyDescent="0.25">
      <c r="A76" s="177">
        <v>2002</v>
      </c>
      <c r="B76" s="65">
        <v>12</v>
      </c>
      <c r="C76" s="178">
        <f t="shared" si="14"/>
        <v>42.449672857488302</v>
      </c>
      <c r="D76" s="178"/>
      <c r="E76" s="178">
        <f t="shared" si="15"/>
        <v>75.667245198869992</v>
      </c>
      <c r="F76" s="179"/>
      <c r="G76" s="178">
        <v>28.579105853441735</v>
      </c>
      <c r="H76" s="178"/>
      <c r="I76" s="127">
        <v>102.89650652395565</v>
      </c>
      <c r="J76" s="69"/>
      <c r="K76" s="212">
        <f t="shared" si="0"/>
        <v>-1120.3838340654943</v>
      </c>
      <c r="L76" s="70"/>
      <c r="M76" s="70">
        <f t="shared" si="8"/>
        <v>3847.4012540766712</v>
      </c>
      <c r="N76" s="180">
        <f t="shared" si="1"/>
        <v>2727.0174200111769</v>
      </c>
      <c r="O76" s="181">
        <v>3049</v>
      </c>
      <c r="P76" s="181">
        <f t="shared" si="18"/>
        <v>8314.6761136140794</v>
      </c>
      <c r="Q76" s="181">
        <v>1067159.4129999999</v>
      </c>
      <c r="R76" s="183">
        <f t="shared" si="19"/>
        <v>1058844.7368863858</v>
      </c>
      <c r="S76" s="74">
        <f t="shared" si="10"/>
        <v>347276.06982170738</v>
      </c>
      <c r="T76"/>
      <c r="U76" s="184">
        <f t="shared" si="11"/>
        <v>42.449672857488302</v>
      </c>
      <c r="V76" s="213">
        <f t="shared" si="20"/>
        <v>75.667245198869992</v>
      </c>
      <c r="W76" s="75"/>
      <c r="X76" s="75"/>
      <c r="Y76" s="185">
        <f t="shared" si="12"/>
        <v>28.579105853441735</v>
      </c>
      <c r="Z76" s="214">
        <f t="shared" si="21"/>
        <v>102.89650652395565</v>
      </c>
      <c r="AA76" s="76"/>
      <c r="AB76" s="186"/>
      <c r="AC76" s="187">
        <f t="shared" si="13"/>
        <v>-125.87219305475247</v>
      </c>
      <c r="AD76" s="187">
        <f t="shared" si="22"/>
        <v>241.47409333828585</v>
      </c>
      <c r="AE76" s="187"/>
      <c r="AF76" s="180">
        <f t="shared" si="23"/>
        <v>115.60190028353338</v>
      </c>
      <c r="AG76" s="182">
        <v>86085</v>
      </c>
      <c r="AH76" s="182">
        <f t="shared" si="24"/>
        <v>9951.5895859079719</v>
      </c>
      <c r="AI76" s="182">
        <v>1686509.2150000001</v>
      </c>
      <c r="AJ76" s="215">
        <f t="shared" si="25"/>
        <v>1676557.6254140921</v>
      </c>
      <c r="AK76" s="216">
        <f t="shared" si="26"/>
        <v>19475.60696304922</v>
      </c>
      <c r="AL76" s="190"/>
      <c r="AM76" s="191">
        <f t="shared" si="27"/>
        <v>42.449672857488302</v>
      </c>
      <c r="AN76" s="75">
        <f t="shared" si="41"/>
        <v>82.304422731853208</v>
      </c>
      <c r="AO76" s="75">
        <f t="shared" si="16"/>
        <v>75.667245198869992</v>
      </c>
      <c r="AP76" s="52"/>
      <c r="AQ76" s="214">
        <f t="shared" si="28"/>
        <v>28.579105853441735</v>
      </c>
      <c r="AR76" s="214">
        <v>98.658158275254721</v>
      </c>
      <c r="AS76" s="214">
        <f t="shared" si="17"/>
        <v>102.89650652395565</v>
      </c>
      <c r="AT76" s="186"/>
      <c r="AU76" s="192">
        <f t="shared" si="29"/>
        <v>-10.318256325017522</v>
      </c>
      <c r="AV76" s="192">
        <f t="shared" si="30"/>
        <v>4.2159837384683865</v>
      </c>
      <c r="AW76" s="192">
        <f t="shared" si="31"/>
        <v>14.077664722306571</v>
      </c>
      <c r="AX76" s="180">
        <f t="shared" si="32"/>
        <v>7.9753921357574349</v>
      </c>
      <c r="AY76" s="182">
        <v>342993</v>
      </c>
      <c r="AZ76" s="217">
        <f t="shared" si="33"/>
        <v>2735.5036748198499</v>
      </c>
      <c r="BA76" s="182">
        <v>434138.16600000003</v>
      </c>
      <c r="BB76" s="218">
        <f t="shared" si="34"/>
        <v>431402.66232518019</v>
      </c>
      <c r="BC76" s="216">
        <f t="shared" si="35"/>
        <v>1257.7593779615916</v>
      </c>
      <c r="BE76" s="219">
        <v>11516.707</v>
      </c>
      <c r="BG76" s="220">
        <f t="shared" si="36"/>
        <v>3199323.5010000002</v>
      </c>
      <c r="BH76" s="221">
        <f t="shared" si="37"/>
        <v>3178321.731625658</v>
      </c>
      <c r="BI76" s="432">
        <f t="shared" si="38"/>
        <v>21001.7693743419</v>
      </c>
      <c r="BJ76" s="210">
        <v>37591</v>
      </c>
      <c r="BK76" s="224">
        <v>3199323.5010000002</v>
      </c>
      <c r="BL76" s="223">
        <f t="shared" si="39"/>
        <v>0</v>
      </c>
      <c r="BM76" s="147">
        <v>7283.687921319538</v>
      </c>
      <c r="BN76" s="147">
        <v>7235.8745839466765</v>
      </c>
      <c r="BO76" s="225">
        <f t="shared" si="42"/>
        <v>91930.94920050443</v>
      </c>
      <c r="BP76" s="225">
        <f t="shared" si="42"/>
        <v>91582.586336587017</v>
      </c>
      <c r="BS76" s="193"/>
      <c r="BT76" s="193"/>
    </row>
    <row r="77" spans="1:72" s="63" customFormat="1" x14ac:dyDescent="0.25">
      <c r="A77" s="177">
        <v>2003</v>
      </c>
      <c r="B77" s="65">
        <v>1</v>
      </c>
      <c r="C77" s="178">
        <f t="shared" si="14"/>
        <v>26.872581391315055</v>
      </c>
      <c r="D77" s="178"/>
      <c r="E77" s="178">
        <f t="shared" si="15"/>
        <v>42.449672857488302</v>
      </c>
      <c r="F77" s="179"/>
      <c r="G77" s="178">
        <v>7.42548173876561</v>
      </c>
      <c r="H77" s="178"/>
      <c r="I77" s="127">
        <v>28.579105853441735</v>
      </c>
      <c r="J77" s="69"/>
      <c r="K77" s="212">
        <f t="shared" si="0"/>
        <v>-1570.8237495857702</v>
      </c>
      <c r="L77" s="70"/>
      <c r="M77" s="70">
        <f t="shared" si="8"/>
        <v>-1959.863554468104</v>
      </c>
      <c r="N77" s="180">
        <f t="shared" si="1"/>
        <v>-3530.687304053874</v>
      </c>
      <c r="O77" s="181">
        <v>3047</v>
      </c>
      <c r="P77" s="181">
        <f t="shared" si="18"/>
        <v>-10758.004215452152</v>
      </c>
      <c r="Q77" s="181">
        <v>1023287.6090000001</v>
      </c>
      <c r="R77" s="183">
        <f t="shared" si="19"/>
        <v>1034045.6132154522</v>
      </c>
      <c r="S77" s="74">
        <f t="shared" si="10"/>
        <v>339365.15038249164</v>
      </c>
      <c r="T77"/>
      <c r="U77" s="184">
        <f t="shared" si="11"/>
        <v>26.872581391315055</v>
      </c>
      <c r="V77" s="213">
        <f t="shared" si="20"/>
        <v>42.449672857488302</v>
      </c>
      <c r="W77" s="75"/>
      <c r="X77" s="75"/>
      <c r="Y77" s="185">
        <f t="shared" si="12"/>
        <v>7.42548173876561</v>
      </c>
      <c r="Z77" s="214">
        <f t="shared" si="21"/>
        <v>28.579105853441735</v>
      </c>
      <c r="AA77" s="76"/>
      <c r="AB77" s="186"/>
      <c r="AC77" s="187">
        <f t="shared" si="13"/>
        <v>-176.47793930173034</v>
      </c>
      <c r="AD77" s="187">
        <f t="shared" si="22"/>
        <v>-123.00673717888864</v>
      </c>
      <c r="AE77" s="187"/>
      <c r="AF77" s="180">
        <f t="shared" si="23"/>
        <v>-299.48467648061899</v>
      </c>
      <c r="AG77" s="182">
        <v>86253</v>
      </c>
      <c r="AH77" s="182">
        <f t="shared" si="24"/>
        <v>-25831.451800482828</v>
      </c>
      <c r="AI77" s="182">
        <v>1632703.264</v>
      </c>
      <c r="AJ77" s="215">
        <f t="shared" si="25"/>
        <v>1658534.7158004828</v>
      </c>
      <c r="AK77" s="216">
        <f t="shared" si="26"/>
        <v>19228.719184265858</v>
      </c>
      <c r="AL77" s="190"/>
      <c r="AM77" s="191">
        <f t="shared" si="27"/>
        <v>26.872581391315055</v>
      </c>
      <c r="AN77" s="75">
        <f t="shared" si="41"/>
        <v>123.83441885147447</v>
      </c>
      <c r="AO77" s="75">
        <f t="shared" si="16"/>
        <v>42.449672857488302</v>
      </c>
      <c r="AP77" s="52"/>
      <c r="AQ77" s="214">
        <f t="shared" si="28"/>
        <v>7.42548173876561</v>
      </c>
      <c r="AR77" s="214">
        <v>245.99654405305472</v>
      </c>
      <c r="AS77" s="214">
        <f t="shared" si="17"/>
        <v>28.579105853441735</v>
      </c>
      <c r="AT77" s="186"/>
      <c r="AU77" s="192">
        <f t="shared" si="29"/>
        <v>-14.466615455202678</v>
      </c>
      <c r="AV77" s="192">
        <f t="shared" si="30"/>
        <v>31.493326521010651</v>
      </c>
      <c r="AW77" s="192">
        <f t="shared" si="31"/>
        <v>-7.1711527338188494</v>
      </c>
      <c r="AX77" s="180">
        <f t="shared" si="32"/>
        <v>9.8555583319891227</v>
      </c>
      <c r="AY77" s="182">
        <v>343284</v>
      </c>
      <c r="AZ77" s="217">
        <f t="shared" si="33"/>
        <v>3383.2554864385538</v>
      </c>
      <c r="BA77" s="182">
        <v>421680.68800000002</v>
      </c>
      <c r="BB77" s="218">
        <f t="shared" si="34"/>
        <v>418297.43251356145</v>
      </c>
      <c r="BC77" s="216">
        <f t="shared" si="35"/>
        <v>1218.5171243447451</v>
      </c>
      <c r="BE77" s="219">
        <v>11514.692999999999</v>
      </c>
      <c r="BG77" s="220">
        <f t="shared" si="36"/>
        <v>3089186.2540000002</v>
      </c>
      <c r="BH77" s="221">
        <f t="shared" si="37"/>
        <v>3122392.4545294964</v>
      </c>
      <c r="BI77" s="432">
        <f t="shared" si="38"/>
        <v>-33206.200529496426</v>
      </c>
      <c r="BJ77" s="210">
        <v>37622</v>
      </c>
      <c r="BK77" s="224">
        <v>3089186.2540000002</v>
      </c>
      <c r="BL77" s="223">
        <f t="shared" si="39"/>
        <v>0</v>
      </c>
      <c r="BM77" s="147">
        <v>7025.3804802168661</v>
      </c>
      <c r="BN77" s="147">
        <v>7100.8975173395138</v>
      </c>
      <c r="BO77" s="225">
        <f t="shared" si="42"/>
        <v>91678.235613180383</v>
      </c>
      <c r="BP77" s="225">
        <f t="shared" si="42"/>
        <v>91475.980225816951</v>
      </c>
      <c r="BS77" s="193"/>
      <c r="BT77" s="193"/>
    </row>
    <row r="78" spans="1:72" s="63" customFormat="1" x14ac:dyDescent="0.25">
      <c r="A78" s="177">
        <v>2003</v>
      </c>
      <c r="B78" s="65">
        <v>2</v>
      </c>
      <c r="C78" s="178">
        <f t="shared" si="14"/>
        <v>34.723950066840629</v>
      </c>
      <c r="D78" s="178"/>
      <c r="E78" s="178">
        <f t="shared" si="15"/>
        <v>26.872581391315055</v>
      </c>
      <c r="F78" s="179"/>
      <c r="G78" s="178">
        <v>34.592667530009464</v>
      </c>
      <c r="H78" s="178"/>
      <c r="I78" s="127">
        <v>7.42548173876561</v>
      </c>
      <c r="J78" s="69"/>
      <c r="K78" s="212">
        <f t="shared" si="0"/>
        <v>-10.604240757990231</v>
      </c>
      <c r="L78" s="70"/>
      <c r="M78" s="70">
        <f t="shared" si="8"/>
        <v>-2747.8084953572411</v>
      </c>
      <c r="N78" s="180">
        <f t="shared" si="1"/>
        <v>-2758.4127361152314</v>
      </c>
      <c r="O78" s="181">
        <v>3060</v>
      </c>
      <c r="P78" s="181">
        <f t="shared" si="18"/>
        <v>-8440.7429725126076</v>
      </c>
      <c r="Q78" s="181">
        <v>1001986.216</v>
      </c>
      <c r="R78" s="183">
        <f t="shared" si="19"/>
        <v>1010426.9589725126</v>
      </c>
      <c r="S78" s="74">
        <f t="shared" si="10"/>
        <v>330204.88855310867</v>
      </c>
      <c r="T78"/>
      <c r="U78" s="184">
        <f t="shared" si="11"/>
        <v>34.723950066840629</v>
      </c>
      <c r="V78" s="213">
        <f t="shared" si="20"/>
        <v>26.872581391315055</v>
      </c>
      <c r="W78" s="75"/>
      <c r="X78" s="75"/>
      <c r="Y78" s="185">
        <f t="shared" si="12"/>
        <v>34.592667530009464</v>
      </c>
      <c r="Z78" s="214">
        <f t="shared" si="21"/>
        <v>7.42548173876561</v>
      </c>
      <c r="AA78" s="76"/>
      <c r="AB78" s="186"/>
      <c r="AC78" s="187">
        <f t="shared" si="13"/>
        <v>-1.1913587105638246</v>
      </c>
      <c r="AD78" s="187">
        <f t="shared" si="22"/>
        <v>-172.46045350236466</v>
      </c>
      <c r="AE78" s="187"/>
      <c r="AF78" s="180">
        <f t="shared" si="23"/>
        <v>-173.65181221292849</v>
      </c>
      <c r="AG78" s="182">
        <v>86905</v>
      </c>
      <c r="AH78" s="182">
        <f t="shared" si="24"/>
        <v>-15091.21074036455</v>
      </c>
      <c r="AI78" s="182">
        <v>1576381.7379999999</v>
      </c>
      <c r="AJ78" s="215">
        <f t="shared" si="25"/>
        <v>1591472.9487403645</v>
      </c>
      <c r="AK78" s="216">
        <f t="shared" si="26"/>
        <v>18312.78923813779</v>
      </c>
      <c r="AL78" s="190"/>
      <c r="AM78" s="191">
        <f t="shared" si="27"/>
        <v>34.723950066840629</v>
      </c>
      <c r="AN78" s="75">
        <f t="shared" si="41"/>
        <v>77.741832906544204</v>
      </c>
      <c r="AO78" s="75">
        <f t="shared" si="16"/>
        <v>26.872581391315055</v>
      </c>
      <c r="AP78" s="52"/>
      <c r="AQ78" s="214">
        <f t="shared" si="28"/>
        <v>34.592667530009464</v>
      </c>
      <c r="AR78" s="214">
        <v>60.043965444936397</v>
      </c>
      <c r="AS78" s="214">
        <f t="shared" si="17"/>
        <v>7.42548173876561</v>
      </c>
      <c r="AT78" s="186"/>
      <c r="AU78" s="192">
        <f t="shared" si="29"/>
        <v>-9.7660525746879986E-2</v>
      </c>
      <c r="AV78" s="192">
        <f t="shared" si="30"/>
        <v>-4.5625001838685648</v>
      </c>
      <c r="AW78" s="192">
        <f t="shared" si="31"/>
        <v>-10.054248092204332</v>
      </c>
      <c r="AX78" s="180">
        <f t="shared" si="32"/>
        <v>-14.714408801819777</v>
      </c>
      <c r="AY78" s="182">
        <v>343407</v>
      </c>
      <c r="AZ78" s="217">
        <f t="shared" si="33"/>
        <v>-5053.0309834065238</v>
      </c>
      <c r="BA78" s="182">
        <v>410862.66800000001</v>
      </c>
      <c r="BB78" s="218">
        <f t="shared" si="34"/>
        <v>415915.69898340653</v>
      </c>
      <c r="BC78" s="216">
        <f t="shared" si="35"/>
        <v>1211.1450814439033</v>
      </c>
      <c r="BE78" s="219">
        <v>11494.44</v>
      </c>
      <c r="BG78" s="220">
        <f t="shared" si="36"/>
        <v>3000725.0619999999</v>
      </c>
      <c r="BH78" s="221">
        <f t="shared" si="37"/>
        <v>3029310.0466962839</v>
      </c>
      <c r="BI78" s="432">
        <f t="shared" si="38"/>
        <v>-28584.984696283682</v>
      </c>
      <c r="BJ78" s="210">
        <v>37653</v>
      </c>
      <c r="BK78" s="224">
        <v>3000725.0619999999</v>
      </c>
      <c r="BL78" s="223">
        <f t="shared" si="39"/>
        <v>0</v>
      </c>
      <c r="BM78" s="147">
        <v>6811.6866246260151</v>
      </c>
      <c r="BN78" s="147">
        <v>6876.574927918633</v>
      </c>
      <c r="BO78" s="225">
        <f t="shared" si="42"/>
        <v>91504.356212698316</v>
      </c>
      <c r="BP78" s="225">
        <f t="shared" si="42"/>
        <v>91352.05049216855</v>
      </c>
      <c r="BS78" s="193"/>
      <c r="BT78" s="193"/>
    </row>
    <row r="79" spans="1:72" s="63" customFormat="1" x14ac:dyDescent="0.25">
      <c r="A79" s="177">
        <v>2003</v>
      </c>
      <c r="B79" s="65">
        <v>3</v>
      </c>
      <c r="C79" s="178">
        <f t="shared" si="14"/>
        <v>67.088827391532973</v>
      </c>
      <c r="D79" s="178"/>
      <c r="E79" s="178">
        <f t="shared" si="15"/>
        <v>34.723950066840629</v>
      </c>
      <c r="F79" s="179"/>
      <c r="G79" s="178">
        <v>126.72275025435472</v>
      </c>
      <c r="H79" s="178"/>
      <c r="I79" s="127">
        <v>34.592667530009464</v>
      </c>
      <c r="J79" s="69"/>
      <c r="K79" s="212">
        <f t="shared" si="0"/>
        <v>4816.8818994870453</v>
      </c>
      <c r="L79" s="70"/>
      <c r="M79" s="70">
        <f t="shared" si="8"/>
        <v>-18.549772276681541</v>
      </c>
      <c r="N79" s="180">
        <f t="shared" si="1"/>
        <v>4798.332127210364</v>
      </c>
      <c r="O79" s="181">
        <v>3080</v>
      </c>
      <c r="P79" s="181">
        <f t="shared" si="18"/>
        <v>14778.862951807921</v>
      </c>
      <c r="Q79" s="181">
        <v>1070351.2749999999</v>
      </c>
      <c r="R79" s="183">
        <f t="shared" si="19"/>
        <v>1055572.412048192</v>
      </c>
      <c r="S79" s="74">
        <f t="shared" si="10"/>
        <v>342718.31560006231</v>
      </c>
      <c r="T79"/>
      <c r="U79" s="184">
        <f t="shared" si="11"/>
        <v>67.088827391532973</v>
      </c>
      <c r="V79" s="213">
        <f t="shared" si="20"/>
        <v>34.723950066840629</v>
      </c>
      <c r="W79" s="75"/>
      <c r="X79" s="75"/>
      <c r="Y79" s="185">
        <f t="shared" si="12"/>
        <v>126.72275025435472</v>
      </c>
      <c r="Z79" s="214">
        <f t="shared" si="21"/>
        <v>34.592667530009464</v>
      </c>
      <c r="AA79" s="76"/>
      <c r="AB79" s="186"/>
      <c r="AC79" s="187">
        <f t="shared" si="13"/>
        <v>541.16408139706618</v>
      </c>
      <c r="AD79" s="187">
        <f t="shared" si="22"/>
        <v>-1.1642376623434147</v>
      </c>
      <c r="AE79" s="187"/>
      <c r="AF79" s="180">
        <f t="shared" si="23"/>
        <v>539.99984373472273</v>
      </c>
      <c r="AG79" s="182">
        <v>87387</v>
      </c>
      <c r="AH79" s="182">
        <f t="shared" si="24"/>
        <v>47188.966344446213</v>
      </c>
      <c r="AI79" s="182">
        <v>1734908.912</v>
      </c>
      <c r="AJ79" s="215">
        <f t="shared" si="25"/>
        <v>1687719.9456555538</v>
      </c>
      <c r="AK79" s="216">
        <f t="shared" si="26"/>
        <v>19313.16952928415</v>
      </c>
      <c r="AL79" s="190"/>
      <c r="AM79" s="191">
        <f t="shared" si="27"/>
        <v>67.088827391532973</v>
      </c>
      <c r="AN79" s="75">
        <f t="shared" si="41"/>
        <v>46.024503453365838</v>
      </c>
      <c r="AO79" s="75">
        <f t="shared" si="16"/>
        <v>34.723950066840629</v>
      </c>
      <c r="AP79" s="52"/>
      <c r="AQ79" s="214">
        <f t="shared" si="28"/>
        <v>126.72275025435472</v>
      </c>
      <c r="AR79" s="214">
        <v>1.9420515828985188</v>
      </c>
      <c r="AS79" s="214">
        <f t="shared" si="17"/>
        <v>34.592667530009464</v>
      </c>
      <c r="AT79" s="186"/>
      <c r="AU79" s="192">
        <f t="shared" si="29"/>
        <v>44.36142383980453</v>
      </c>
      <c r="AV79" s="192">
        <f t="shared" si="30"/>
        <v>-11.364431064968123</v>
      </c>
      <c r="AW79" s="192">
        <f t="shared" si="31"/>
        <v>-6.7873730224930734E-2</v>
      </c>
      <c r="AX79" s="180">
        <f t="shared" si="32"/>
        <v>32.929119044611475</v>
      </c>
      <c r="AY79" s="182">
        <v>343633</v>
      </c>
      <c r="AZ79" s="217">
        <f t="shared" si="33"/>
        <v>11315.531964656975</v>
      </c>
      <c r="BA79" s="182">
        <v>449864.06800000003</v>
      </c>
      <c r="BB79" s="218">
        <f t="shared" si="34"/>
        <v>438548.53603534307</v>
      </c>
      <c r="BC79" s="216">
        <f t="shared" si="35"/>
        <v>1276.2119355106847</v>
      </c>
      <c r="BE79" s="219">
        <v>11554.944</v>
      </c>
      <c r="BG79" s="220">
        <f t="shared" si="36"/>
        <v>3266679.199</v>
      </c>
      <c r="BH79" s="221">
        <f t="shared" si="37"/>
        <v>3193395.8377390886</v>
      </c>
      <c r="BI79" s="432">
        <f t="shared" si="38"/>
        <v>73283.361260911115</v>
      </c>
      <c r="BJ79" s="210">
        <v>37681</v>
      </c>
      <c r="BK79" s="224">
        <v>3266679.1989999996</v>
      </c>
      <c r="BL79" s="223">
        <f t="shared" si="39"/>
        <v>0</v>
      </c>
      <c r="BM79" s="147">
        <v>7402.8531068068969</v>
      </c>
      <c r="BN79" s="147">
        <v>7236.7804913037708</v>
      </c>
      <c r="BO79" s="225">
        <f t="shared" si="42"/>
        <v>92278.518783000123</v>
      </c>
      <c r="BP79" s="225">
        <f t="shared" si="42"/>
        <v>91970.428410072564</v>
      </c>
      <c r="BS79" s="193"/>
      <c r="BT79" s="193"/>
    </row>
    <row r="80" spans="1:72" s="63" customFormat="1" x14ac:dyDescent="0.25">
      <c r="A80" s="177">
        <v>2003</v>
      </c>
      <c r="B80" s="65">
        <v>4</v>
      </c>
      <c r="C80" s="178">
        <f t="shared" si="14"/>
        <v>117.42864691479581</v>
      </c>
      <c r="D80" s="178"/>
      <c r="E80" s="178">
        <f t="shared" si="15"/>
        <v>67.088827391532973</v>
      </c>
      <c r="F80" s="179"/>
      <c r="G80" s="178">
        <v>101.2392438205062</v>
      </c>
      <c r="H80" s="178"/>
      <c r="I80" s="127">
        <v>126.72275025435472</v>
      </c>
      <c r="J80" s="69"/>
      <c r="K80" s="212">
        <f t="shared" si="0"/>
        <v>-1307.6859442530592</v>
      </c>
      <c r="L80" s="70"/>
      <c r="M80" s="70">
        <f t="shared" si="8"/>
        <v>8426.0688113694214</v>
      </c>
      <c r="N80" s="180">
        <f t="shared" si="1"/>
        <v>7118.3828671163619</v>
      </c>
      <c r="O80" s="181">
        <v>3083</v>
      </c>
      <c r="P80" s="181">
        <f t="shared" si="18"/>
        <v>21945.974379319741</v>
      </c>
      <c r="Q80" s="181">
        <v>1037610.059</v>
      </c>
      <c r="R80" s="183">
        <f t="shared" si="19"/>
        <v>1015664.0846206803</v>
      </c>
      <c r="S80" s="74">
        <f t="shared" si="10"/>
        <v>329440.18314001954</v>
      </c>
      <c r="T80"/>
      <c r="U80" s="184">
        <f t="shared" si="11"/>
        <v>117.42864691479581</v>
      </c>
      <c r="V80" s="213">
        <f t="shared" si="20"/>
        <v>67.088827391532973</v>
      </c>
      <c r="W80" s="75"/>
      <c r="X80" s="75"/>
      <c r="Y80" s="185">
        <f t="shared" si="12"/>
        <v>101.2392438205062</v>
      </c>
      <c r="Z80" s="214">
        <f t="shared" si="21"/>
        <v>126.72275025435472</v>
      </c>
      <c r="AA80" s="76"/>
      <c r="AB80" s="186"/>
      <c r="AC80" s="187">
        <f t="shared" si="13"/>
        <v>-146.91509518905218</v>
      </c>
      <c r="AD80" s="187">
        <f t="shared" si="22"/>
        <v>528.84458684300569</v>
      </c>
      <c r="AE80" s="187"/>
      <c r="AF80" s="180">
        <f t="shared" si="23"/>
        <v>381.92949165395351</v>
      </c>
      <c r="AG80" s="182">
        <v>87674</v>
      </c>
      <c r="AH80" s="182">
        <f t="shared" si="24"/>
        <v>33485.286251268721</v>
      </c>
      <c r="AI80" s="182">
        <v>1722783.2960000001</v>
      </c>
      <c r="AJ80" s="215">
        <f t="shared" si="25"/>
        <v>1689298.0097487313</v>
      </c>
      <c r="AK80" s="216">
        <f t="shared" si="26"/>
        <v>19267.947279110471</v>
      </c>
      <c r="AL80" s="190"/>
      <c r="AM80" s="191">
        <f t="shared" si="27"/>
        <v>117.42864691479581</v>
      </c>
      <c r="AN80" s="75">
        <f t="shared" si="41"/>
        <v>10.764282951672801</v>
      </c>
      <c r="AO80" s="75">
        <f t="shared" si="16"/>
        <v>67.088827391532973</v>
      </c>
      <c r="AP80" s="52"/>
      <c r="AQ80" s="214">
        <f t="shared" si="28"/>
        <v>101.2392438205062</v>
      </c>
      <c r="AR80" s="214">
        <v>31.630166160734746</v>
      </c>
      <c r="AS80" s="214">
        <f t="shared" si="17"/>
        <v>126.72275025435472</v>
      </c>
      <c r="AT80" s="186"/>
      <c r="AU80" s="192">
        <f t="shared" si="29"/>
        <v>-12.04322871784392</v>
      </c>
      <c r="AV80" s="192">
        <f t="shared" si="30"/>
        <v>5.3792128449625309</v>
      </c>
      <c r="AW80" s="192">
        <f t="shared" si="31"/>
        <v>30.831037321063135</v>
      </c>
      <c r="AX80" s="180">
        <f t="shared" si="32"/>
        <v>24.167021448181746</v>
      </c>
      <c r="AY80" s="182">
        <v>344423</v>
      </c>
      <c r="AZ80" s="217">
        <f t="shared" si="33"/>
        <v>8323.6780282471009</v>
      </c>
      <c r="BA80" s="182">
        <v>445364.90299999999</v>
      </c>
      <c r="BB80" s="218">
        <f t="shared" si="34"/>
        <v>437041.2249717529</v>
      </c>
      <c r="BC80" s="216">
        <f t="shared" si="35"/>
        <v>1268.9083625999219</v>
      </c>
      <c r="BE80" s="219">
        <v>11631.852000000001</v>
      </c>
      <c r="BG80" s="220">
        <f t="shared" si="36"/>
        <v>3217390.11</v>
      </c>
      <c r="BH80" s="221">
        <f t="shared" si="37"/>
        <v>3153635.1713411645</v>
      </c>
      <c r="BI80" s="432">
        <f t="shared" si="38"/>
        <v>63754.938658835563</v>
      </c>
      <c r="BJ80" s="210">
        <v>37712</v>
      </c>
      <c r="BK80" s="224">
        <v>3217390.11</v>
      </c>
      <c r="BL80" s="223">
        <f t="shared" si="39"/>
        <v>0</v>
      </c>
      <c r="BM80" s="147">
        <v>7273.009060206974</v>
      </c>
      <c r="BN80" s="147">
        <v>7128.8890652279852</v>
      </c>
      <c r="BO80" s="225">
        <f t="shared" si="42"/>
        <v>92327.150492024986</v>
      </c>
      <c r="BP80" s="225">
        <f t="shared" si="42"/>
        <v>91995.557336014637</v>
      </c>
      <c r="BS80" s="193"/>
      <c r="BT80" s="193"/>
    </row>
    <row r="81" spans="1:72" s="63" customFormat="1" x14ac:dyDescent="0.25">
      <c r="A81" s="177">
        <v>2003</v>
      </c>
      <c r="B81" s="65">
        <v>5</v>
      </c>
      <c r="C81" s="178">
        <f t="shared" si="14"/>
        <v>205.87235315982971</v>
      </c>
      <c r="D81" s="178"/>
      <c r="E81" s="178">
        <f t="shared" si="15"/>
        <v>117.42864691479581</v>
      </c>
      <c r="F81" s="179"/>
      <c r="G81" s="178">
        <v>229.03849999085435</v>
      </c>
      <c r="H81" s="178"/>
      <c r="I81" s="127">
        <v>101.2392438205062</v>
      </c>
      <c r="J81" s="69"/>
      <c r="K81" s="212">
        <f t="shared" ref="K81:K144" si="43">+$B$4*(G81-C81)</f>
        <v>1871.2267782200636</v>
      </c>
      <c r="L81" s="70"/>
      <c r="M81" s="70">
        <f t="shared" si="8"/>
        <v>-2287.5071425583965</v>
      </c>
      <c r="N81" s="180">
        <f t="shared" ref="N81:N144" si="44">SUM(K81:M81)</f>
        <v>-416.2803643383329</v>
      </c>
      <c r="O81" s="181">
        <v>3091</v>
      </c>
      <c r="P81" s="181">
        <f t="shared" si="18"/>
        <v>-1286.722606169787</v>
      </c>
      <c r="Q81" s="181">
        <v>1083636.7350000001</v>
      </c>
      <c r="R81" s="183">
        <f t="shared" si="19"/>
        <v>1084923.4576061699</v>
      </c>
      <c r="S81" s="74">
        <f t="shared" si="10"/>
        <v>350994.32468656421</v>
      </c>
      <c r="T81"/>
      <c r="U81" s="184">
        <f t="shared" si="11"/>
        <v>205.87235315982971</v>
      </c>
      <c r="V81" s="213">
        <f t="shared" si="20"/>
        <v>117.42864691479581</v>
      </c>
      <c r="W81" s="75"/>
      <c r="X81" s="75"/>
      <c r="Y81" s="185">
        <f t="shared" si="12"/>
        <v>229.03849999085435</v>
      </c>
      <c r="Z81" s="214">
        <f t="shared" si="21"/>
        <v>101.2392438205062</v>
      </c>
      <c r="AA81" s="76"/>
      <c r="AB81" s="186"/>
      <c r="AC81" s="187">
        <f t="shared" si="13"/>
        <v>210.22743377388792</v>
      </c>
      <c r="AD81" s="187">
        <f t="shared" si="22"/>
        <v>-143.57060175848611</v>
      </c>
      <c r="AE81" s="187"/>
      <c r="AF81" s="180">
        <f t="shared" si="23"/>
        <v>66.656832015401818</v>
      </c>
      <c r="AG81" s="182">
        <v>88023</v>
      </c>
      <c r="AH81" s="182">
        <f t="shared" si="24"/>
        <v>5867.3343244917141</v>
      </c>
      <c r="AI81" s="182">
        <v>1809117.909</v>
      </c>
      <c r="AJ81" s="215">
        <f t="shared" si="25"/>
        <v>1803250.5746755083</v>
      </c>
      <c r="AK81" s="216">
        <f t="shared" si="26"/>
        <v>20486.129473836478</v>
      </c>
      <c r="AL81" s="190"/>
      <c r="AM81" s="191">
        <f t="shared" si="27"/>
        <v>205.87235315982971</v>
      </c>
      <c r="AN81" s="75">
        <f t="shared" si="41"/>
        <v>1.2492833206498815</v>
      </c>
      <c r="AO81" s="75">
        <f t="shared" si="16"/>
        <v>117.42864691479581</v>
      </c>
      <c r="AP81" s="52"/>
      <c r="AQ81" s="214">
        <f t="shared" si="28"/>
        <v>229.03849999085435</v>
      </c>
      <c r="AR81" s="214">
        <v>0</v>
      </c>
      <c r="AS81" s="214">
        <f t="shared" si="17"/>
        <v>101.2392438205062</v>
      </c>
      <c r="AT81" s="186"/>
      <c r="AU81" s="192">
        <f t="shared" si="29"/>
        <v>17.233198974185356</v>
      </c>
      <c r="AV81" s="192">
        <f t="shared" si="30"/>
        <v>-0.32206453079919256</v>
      </c>
      <c r="AW81" s="192">
        <f t="shared" si="31"/>
        <v>-8.3700026267592698</v>
      </c>
      <c r="AX81" s="180">
        <f t="shared" si="32"/>
        <v>8.5411318166268941</v>
      </c>
      <c r="AY81" s="182">
        <v>345044</v>
      </c>
      <c r="AZ81" s="217">
        <f t="shared" si="33"/>
        <v>2947.0662865362101</v>
      </c>
      <c r="BA81" s="182">
        <v>472707.60399999999</v>
      </c>
      <c r="BB81" s="218">
        <f t="shared" si="34"/>
        <v>469760.53771346377</v>
      </c>
      <c r="BC81" s="216">
        <f t="shared" si="35"/>
        <v>1361.4511126507455</v>
      </c>
      <c r="BE81" s="219">
        <v>11633.473</v>
      </c>
      <c r="BG81" s="220">
        <f t="shared" si="36"/>
        <v>3377095.7209999999</v>
      </c>
      <c r="BH81" s="221">
        <f t="shared" si="37"/>
        <v>3369568.0429951418</v>
      </c>
      <c r="BI81" s="432">
        <f t="shared" si="38"/>
        <v>7527.6780048581368</v>
      </c>
      <c r="BJ81" s="210">
        <v>37742</v>
      </c>
      <c r="BK81" s="224">
        <v>3377095.7209999999</v>
      </c>
      <c r="BL81" s="223">
        <f t="shared" si="39"/>
        <v>0</v>
      </c>
      <c r="BM81" s="147">
        <v>7616.8619981911306</v>
      </c>
      <c r="BN81" s="147">
        <v>7599.8837158838569</v>
      </c>
      <c r="BO81" s="225">
        <f t="shared" si="42"/>
        <v>92209.849132129821</v>
      </c>
      <c r="BP81" s="225">
        <f t="shared" si="42"/>
        <v>91986.522571286172</v>
      </c>
      <c r="BS81" s="193"/>
      <c r="BT81" s="193"/>
    </row>
    <row r="82" spans="1:72" s="63" customFormat="1" x14ac:dyDescent="0.25">
      <c r="A82" s="177">
        <v>2003</v>
      </c>
      <c r="B82" s="65">
        <v>6</v>
      </c>
      <c r="C82" s="178">
        <f t="shared" si="14"/>
        <v>273.79728737823223</v>
      </c>
      <c r="D82" s="178"/>
      <c r="E82" s="178">
        <f t="shared" si="15"/>
        <v>205.87235315982971</v>
      </c>
      <c r="F82" s="179"/>
      <c r="G82" s="178">
        <v>254.61767797986715</v>
      </c>
      <c r="H82" s="178"/>
      <c r="I82" s="127">
        <v>229.03849999085435</v>
      </c>
      <c r="J82" s="69"/>
      <c r="K82" s="212">
        <f t="shared" si="43"/>
        <v>-1549.2174405956034</v>
      </c>
      <c r="L82" s="70"/>
      <c r="M82" s="70">
        <f t="shared" ref="M82:M145" si="45">+$B$5*(I82-E82)</f>
        <v>3273.2971087869964</v>
      </c>
      <c r="N82" s="180">
        <f t="shared" si="44"/>
        <v>1724.079668191393</v>
      </c>
      <c r="O82" s="181">
        <v>3097</v>
      </c>
      <c r="P82" s="181">
        <f t="shared" si="18"/>
        <v>5339.4747323887441</v>
      </c>
      <c r="Q82" s="181">
        <v>1177151.01</v>
      </c>
      <c r="R82" s="183">
        <f t="shared" si="19"/>
        <v>1171811.5352676113</v>
      </c>
      <c r="S82" s="74">
        <f t="shared" ref="S82:S145" si="46">+R82/O82*1000</f>
        <v>378369.88545935141</v>
      </c>
      <c r="T82"/>
      <c r="U82" s="184">
        <f t="shared" ref="U82:U145" si="47">C82</f>
        <v>273.79728737823223</v>
      </c>
      <c r="V82" s="213">
        <f t="shared" si="20"/>
        <v>205.87235315982971</v>
      </c>
      <c r="W82" s="75"/>
      <c r="X82" s="75"/>
      <c r="Y82" s="185">
        <f t="shared" ref="Y82:Y145" si="48">G82</f>
        <v>254.61767797986715</v>
      </c>
      <c r="Z82" s="214">
        <f t="shared" si="21"/>
        <v>229.03849999085435</v>
      </c>
      <c r="AA82" s="76"/>
      <c r="AB82" s="186"/>
      <c r="AC82" s="187">
        <f t="shared" ref="AC82:AC145" si="49">+$V$4*(Y82-U82)</f>
        <v>-174.05052700451583</v>
      </c>
      <c r="AD82" s="187">
        <f t="shared" si="22"/>
        <v>205.44164732848034</v>
      </c>
      <c r="AE82" s="187"/>
      <c r="AF82" s="180">
        <f t="shared" si="23"/>
        <v>31.391120323964515</v>
      </c>
      <c r="AG82" s="182">
        <v>88347</v>
      </c>
      <c r="AH82" s="182">
        <f t="shared" si="24"/>
        <v>2773.3113072612928</v>
      </c>
      <c r="AI82" s="182">
        <v>1980153.554</v>
      </c>
      <c r="AJ82" s="215">
        <f t="shared" si="25"/>
        <v>1977380.2426927388</v>
      </c>
      <c r="AK82" s="216">
        <f t="shared" si="26"/>
        <v>22381.973838305079</v>
      </c>
      <c r="AL82" s="190"/>
      <c r="AM82" s="191">
        <f t="shared" si="27"/>
        <v>273.79728737823223</v>
      </c>
      <c r="AN82" s="75">
        <f t="shared" si="41"/>
        <v>0</v>
      </c>
      <c r="AO82" s="75">
        <f t="shared" si="16"/>
        <v>205.87235315982971</v>
      </c>
      <c r="AP82" s="52"/>
      <c r="AQ82" s="214">
        <f t="shared" si="28"/>
        <v>254.61767797986715</v>
      </c>
      <c r="AR82" s="214">
        <v>0</v>
      </c>
      <c r="AS82" s="214">
        <f t="shared" si="17"/>
        <v>229.03849999085435</v>
      </c>
      <c r="AT82" s="186"/>
      <c r="AU82" s="192">
        <f t="shared" si="29"/>
        <v>-14.26763058267993</v>
      </c>
      <c r="AV82" s="192">
        <f t="shared" si="30"/>
        <v>0</v>
      </c>
      <c r="AW82" s="192">
        <f t="shared" si="31"/>
        <v>11.977014143032898</v>
      </c>
      <c r="AX82" s="180">
        <f t="shared" si="32"/>
        <v>-2.2906164396470317</v>
      </c>
      <c r="AY82" s="182">
        <v>345520</v>
      </c>
      <c r="AZ82" s="217">
        <f t="shared" si="33"/>
        <v>-791.45379222684232</v>
      </c>
      <c r="BA82" s="182">
        <v>520963.16</v>
      </c>
      <c r="BB82" s="218">
        <f t="shared" si="34"/>
        <v>521754.61379222682</v>
      </c>
      <c r="BC82" s="216">
        <f t="shared" si="35"/>
        <v>1510.0561871736131</v>
      </c>
      <c r="BE82" s="219">
        <v>11658.723</v>
      </c>
      <c r="BG82" s="220">
        <f t="shared" si="36"/>
        <v>3689926.4469999997</v>
      </c>
      <c r="BH82" s="221">
        <f t="shared" si="37"/>
        <v>3682605.1147525767</v>
      </c>
      <c r="BI82" s="432">
        <f t="shared" si="38"/>
        <v>7321.3322474231945</v>
      </c>
      <c r="BJ82" s="210">
        <v>37773</v>
      </c>
      <c r="BK82" s="224">
        <v>3689926.4470000006</v>
      </c>
      <c r="BL82" s="223">
        <f t="shared" si="39"/>
        <v>0</v>
      </c>
      <c r="BM82" s="147">
        <v>8322.4352675299015</v>
      </c>
      <c r="BN82" s="147">
        <v>8305.9223872390776</v>
      </c>
      <c r="BO82" s="225">
        <f t="shared" si="42"/>
        <v>92448.613967575133</v>
      </c>
      <c r="BP82" s="225">
        <f t="shared" si="42"/>
        <v>92109.096962518583</v>
      </c>
      <c r="BS82" s="193"/>
      <c r="BT82" s="193"/>
    </row>
    <row r="83" spans="1:72" s="63" customFormat="1" x14ac:dyDescent="0.25">
      <c r="A83" s="177">
        <v>2003</v>
      </c>
      <c r="B83" s="65">
        <v>7</v>
      </c>
      <c r="C83" s="178">
        <f t="shared" si="14"/>
        <v>323.21495100202412</v>
      </c>
      <c r="D83" s="178"/>
      <c r="E83" s="178">
        <f t="shared" si="15"/>
        <v>273.79728737823223</v>
      </c>
      <c r="F83" s="179"/>
      <c r="G83" s="178">
        <v>325.17725222560273</v>
      </c>
      <c r="H83" s="178"/>
      <c r="I83" s="127">
        <v>254.61767797986715</v>
      </c>
      <c r="J83" s="69"/>
      <c r="K83" s="212">
        <f t="shared" si="43"/>
        <v>158.50329462544792</v>
      </c>
      <c r="L83" s="70"/>
      <c r="M83" s="70">
        <f t="shared" si="45"/>
        <v>-2710.0130396849227</v>
      </c>
      <c r="N83" s="180">
        <f t="shared" si="44"/>
        <v>-2551.5097450594749</v>
      </c>
      <c r="O83" s="181">
        <v>3117</v>
      </c>
      <c r="P83" s="181">
        <f t="shared" si="18"/>
        <v>-7953.0558753503828</v>
      </c>
      <c r="Q83" s="181">
        <v>1135401.1810000001</v>
      </c>
      <c r="R83" s="183">
        <f t="shared" si="19"/>
        <v>1143354.2368753506</v>
      </c>
      <c r="S83" s="74">
        <f t="shared" si="46"/>
        <v>366812.39553267584</v>
      </c>
      <c r="T83"/>
      <c r="U83" s="184">
        <f t="shared" si="47"/>
        <v>323.21495100202412</v>
      </c>
      <c r="V83" s="213">
        <f t="shared" si="20"/>
        <v>273.79728737823223</v>
      </c>
      <c r="W83" s="75"/>
      <c r="X83" s="75"/>
      <c r="Y83" s="185">
        <f t="shared" si="48"/>
        <v>325.17725222560273</v>
      </c>
      <c r="Z83" s="214">
        <f t="shared" si="21"/>
        <v>254.61767797986715</v>
      </c>
      <c r="AA83" s="76"/>
      <c r="AB83" s="186"/>
      <c r="AC83" s="187">
        <f t="shared" si="49"/>
        <v>17.80743053790118</v>
      </c>
      <c r="AD83" s="187">
        <f t="shared" si="22"/>
        <v>-170.08830077171044</v>
      </c>
      <c r="AE83" s="187"/>
      <c r="AF83" s="180">
        <f t="shared" si="23"/>
        <v>-152.28087023380925</v>
      </c>
      <c r="AG83" s="182">
        <v>88542</v>
      </c>
      <c r="AH83" s="182">
        <f t="shared" si="24"/>
        <v>-13483.252812241937</v>
      </c>
      <c r="AI83" s="182">
        <v>2008543.209</v>
      </c>
      <c r="AJ83" s="215">
        <f t="shared" si="25"/>
        <v>2022026.4618122419</v>
      </c>
      <c r="AK83" s="216">
        <f t="shared" si="26"/>
        <v>22836.918770891123</v>
      </c>
      <c r="AL83" s="190"/>
      <c r="AM83" s="191">
        <f t="shared" si="27"/>
        <v>323.21495100202412</v>
      </c>
      <c r="AN83" s="75">
        <f t="shared" si="41"/>
        <v>0</v>
      </c>
      <c r="AO83" s="75">
        <f t="shared" si="16"/>
        <v>273.79728737823223</v>
      </c>
      <c r="AP83" s="52"/>
      <c r="AQ83" s="214">
        <f t="shared" si="28"/>
        <v>325.17725222560273</v>
      </c>
      <c r="AR83" s="214">
        <v>0</v>
      </c>
      <c r="AS83" s="214">
        <f t="shared" si="17"/>
        <v>254.61767797986715</v>
      </c>
      <c r="AT83" s="186"/>
      <c r="AU83" s="192">
        <f t="shared" si="29"/>
        <v>1.4597476084339314</v>
      </c>
      <c r="AV83" s="192">
        <f t="shared" si="30"/>
        <v>0</v>
      </c>
      <c r="AW83" s="192">
        <f t="shared" si="31"/>
        <v>-9.9159542887134915</v>
      </c>
      <c r="AX83" s="180">
        <f t="shared" si="32"/>
        <v>-8.4562066802795606</v>
      </c>
      <c r="AY83" s="182">
        <v>346147</v>
      </c>
      <c r="AZ83" s="217">
        <f t="shared" si="33"/>
        <v>-2927.0905737587291</v>
      </c>
      <c r="BA83" s="182">
        <v>535004.61899999995</v>
      </c>
      <c r="BB83" s="218">
        <f t="shared" si="34"/>
        <v>537931.70957375865</v>
      </c>
      <c r="BC83" s="216">
        <f t="shared" si="35"/>
        <v>1554.0556745364213</v>
      </c>
      <c r="BE83" s="219">
        <v>11564.563</v>
      </c>
      <c r="BG83" s="220">
        <f t="shared" si="36"/>
        <v>3690513.5719999997</v>
      </c>
      <c r="BH83" s="221">
        <f t="shared" si="37"/>
        <v>3714876.9712613514</v>
      </c>
      <c r="BI83" s="432">
        <f t="shared" si="38"/>
        <v>-24363.399261351049</v>
      </c>
      <c r="BJ83" s="210">
        <v>37803</v>
      </c>
      <c r="BK83" s="224">
        <v>3690513.5720000006</v>
      </c>
      <c r="BL83" s="223">
        <f t="shared" si="39"/>
        <v>0</v>
      </c>
      <c r="BM83" s="147">
        <v>8292.7298654023325</v>
      </c>
      <c r="BN83" s="147">
        <v>8347.4753865163038</v>
      </c>
      <c r="BO83" s="225">
        <f t="shared" si="42"/>
        <v>92829.834345687996</v>
      </c>
      <c r="BP83" s="225">
        <f t="shared" si="42"/>
        <v>92277.870828802319</v>
      </c>
      <c r="BS83" s="193"/>
      <c r="BT83" s="193"/>
    </row>
    <row r="84" spans="1:72" s="63" customFormat="1" x14ac:dyDescent="0.25">
      <c r="A84" s="177">
        <v>2003</v>
      </c>
      <c r="B84" s="65">
        <v>8</v>
      </c>
      <c r="C84" s="178">
        <f t="shared" si="14"/>
        <v>329.73144935858772</v>
      </c>
      <c r="D84" s="178"/>
      <c r="E84" s="178">
        <f t="shared" si="15"/>
        <v>323.21495100202412</v>
      </c>
      <c r="F84" s="179"/>
      <c r="G84" s="178">
        <v>286.78712558059607</v>
      </c>
      <c r="H84" s="178"/>
      <c r="I84" s="127">
        <v>325.17725222560273</v>
      </c>
      <c r="J84" s="69"/>
      <c r="K84" s="212">
        <f t="shared" si="43"/>
        <v>-3468.7930285546045</v>
      </c>
      <c r="L84" s="70"/>
      <c r="M84" s="70">
        <f t="shared" si="45"/>
        <v>277.26643401512712</v>
      </c>
      <c r="N84" s="180">
        <f t="shared" si="44"/>
        <v>-3191.5265945394772</v>
      </c>
      <c r="O84" s="181">
        <v>3118</v>
      </c>
      <c r="P84" s="181">
        <f t="shared" si="18"/>
        <v>-9951.17992177409</v>
      </c>
      <c r="Q84" s="181">
        <v>1206138.986</v>
      </c>
      <c r="R84" s="183">
        <f t="shared" si="19"/>
        <v>1216090.1659217742</v>
      </c>
      <c r="S84" s="74">
        <f t="shared" si="46"/>
        <v>390022.50350281404</v>
      </c>
      <c r="T84"/>
      <c r="U84" s="184">
        <f t="shared" si="47"/>
        <v>329.73144935858772</v>
      </c>
      <c r="V84" s="213">
        <f t="shared" si="20"/>
        <v>323.21495100202412</v>
      </c>
      <c r="W84" s="75"/>
      <c r="X84" s="75"/>
      <c r="Y84" s="185">
        <f t="shared" si="48"/>
        <v>286.78712558059607</v>
      </c>
      <c r="Z84" s="214">
        <f t="shared" si="21"/>
        <v>325.17725222560273</v>
      </c>
      <c r="AA84" s="76"/>
      <c r="AB84" s="186"/>
      <c r="AC84" s="187">
        <f t="shared" si="49"/>
        <v>-389.7098230816502</v>
      </c>
      <c r="AD84" s="187">
        <f t="shared" si="22"/>
        <v>17.402047861787242</v>
      </c>
      <c r="AE84" s="187"/>
      <c r="AF84" s="180">
        <f t="shared" si="23"/>
        <v>-372.30777521986295</v>
      </c>
      <c r="AG84" s="182">
        <v>88734</v>
      </c>
      <c r="AH84" s="182">
        <f t="shared" si="24"/>
        <v>-33036.358126359315</v>
      </c>
      <c r="AI84" s="182">
        <v>1980874.351</v>
      </c>
      <c r="AJ84" s="215">
        <f t="shared" si="25"/>
        <v>2013910.7091263593</v>
      </c>
      <c r="AK84" s="216">
        <f t="shared" si="26"/>
        <v>22696.043333179605</v>
      </c>
      <c r="AL84" s="190"/>
      <c r="AM84" s="191">
        <f t="shared" si="27"/>
        <v>329.73144935858772</v>
      </c>
      <c r="AN84" s="75">
        <f t="shared" si="41"/>
        <v>0</v>
      </c>
      <c r="AO84" s="75">
        <f t="shared" si="16"/>
        <v>323.21495100202412</v>
      </c>
      <c r="AP84" s="52"/>
      <c r="AQ84" s="214">
        <f t="shared" si="28"/>
        <v>286.78712558059607</v>
      </c>
      <c r="AR84" s="214">
        <v>0</v>
      </c>
      <c r="AS84" s="214">
        <f t="shared" si="17"/>
        <v>325.17725222560273</v>
      </c>
      <c r="AT84" s="186"/>
      <c r="AU84" s="192">
        <f t="shared" si="29"/>
        <v>-31.94610143309864</v>
      </c>
      <c r="AV84" s="192">
        <f t="shared" si="30"/>
        <v>0</v>
      </c>
      <c r="AW84" s="192">
        <f t="shared" si="31"/>
        <v>1.0145195780342993</v>
      </c>
      <c r="AX84" s="180">
        <f t="shared" si="32"/>
        <v>-30.931581855064341</v>
      </c>
      <c r="AY84" s="182">
        <v>346789</v>
      </c>
      <c r="AZ84" s="217">
        <f t="shared" si="33"/>
        <v>-10726.732339935908</v>
      </c>
      <c r="BA84" s="182">
        <v>530686.04399999999</v>
      </c>
      <c r="BB84" s="218">
        <f t="shared" si="34"/>
        <v>541412.77633993595</v>
      </c>
      <c r="BC84" s="216">
        <f t="shared" si="35"/>
        <v>1561.2166947046646</v>
      </c>
      <c r="BE84" s="219">
        <v>11679.467000000001</v>
      </c>
      <c r="BG84" s="220">
        <f t="shared" si="36"/>
        <v>3729378.8479999998</v>
      </c>
      <c r="BH84" s="221">
        <f t="shared" si="37"/>
        <v>3783093.1183880693</v>
      </c>
      <c r="BI84" s="432">
        <f t="shared" si="38"/>
        <v>-53714.270388069315</v>
      </c>
      <c r="BJ84" s="210">
        <v>37834</v>
      </c>
      <c r="BK84" s="224">
        <v>3729378.8479999998</v>
      </c>
      <c r="BL84" s="223">
        <f t="shared" si="39"/>
        <v>0</v>
      </c>
      <c r="BM84" s="147">
        <v>8364.273999147732</v>
      </c>
      <c r="BN84" s="147">
        <v>8484.7446977551062</v>
      </c>
      <c r="BO84" s="225">
        <f t="shared" si="42"/>
        <v>92983.127922904445</v>
      </c>
      <c r="BP84" s="225">
        <f t="shared" si="42"/>
        <v>92382.241901440371</v>
      </c>
      <c r="BS84" s="193"/>
      <c r="BT84" s="193"/>
    </row>
    <row r="85" spans="1:72" s="63" customFormat="1" x14ac:dyDescent="0.25">
      <c r="A85" s="177">
        <v>2003</v>
      </c>
      <c r="B85" s="65">
        <v>9</v>
      </c>
      <c r="C85" s="178">
        <f t="shared" si="14"/>
        <v>278.21093356333773</v>
      </c>
      <c r="D85" s="178"/>
      <c r="E85" s="178">
        <f t="shared" si="15"/>
        <v>329.73144935858772</v>
      </c>
      <c r="F85" s="179"/>
      <c r="G85" s="178">
        <v>283.47610045413137</v>
      </c>
      <c r="H85" s="178"/>
      <c r="I85" s="127">
        <v>286.78712558059607</v>
      </c>
      <c r="J85" s="69"/>
      <c r="K85" s="212">
        <f t="shared" si="43"/>
        <v>425.28959821044873</v>
      </c>
      <c r="L85" s="70"/>
      <c r="M85" s="70">
        <f t="shared" si="45"/>
        <v>-6067.8856905568273</v>
      </c>
      <c r="N85" s="180">
        <f t="shared" si="44"/>
        <v>-5642.596092346379</v>
      </c>
      <c r="O85" s="181">
        <v>3119</v>
      </c>
      <c r="P85" s="181">
        <f t="shared" si="18"/>
        <v>-17599.257212028355</v>
      </c>
      <c r="Q85" s="181">
        <v>1214457.662</v>
      </c>
      <c r="R85" s="183">
        <f t="shared" si="19"/>
        <v>1232056.9192120284</v>
      </c>
      <c r="S85" s="74">
        <f t="shared" si="46"/>
        <v>395016.6461083772</v>
      </c>
      <c r="T85"/>
      <c r="U85" s="184">
        <f t="shared" si="47"/>
        <v>278.21093356333773</v>
      </c>
      <c r="V85" s="213">
        <f t="shared" si="20"/>
        <v>329.73144935858772</v>
      </c>
      <c r="W85" s="75"/>
      <c r="X85" s="75"/>
      <c r="Y85" s="185">
        <f t="shared" si="48"/>
        <v>283.47610045413137</v>
      </c>
      <c r="Z85" s="214">
        <f t="shared" si="21"/>
        <v>286.78712558059607</v>
      </c>
      <c r="AA85" s="76"/>
      <c r="AB85" s="186"/>
      <c r="AC85" s="187">
        <f t="shared" si="49"/>
        <v>47.780173885474312</v>
      </c>
      <c r="AD85" s="187">
        <f t="shared" si="22"/>
        <v>-380.83815511964514</v>
      </c>
      <c r="AE85" s="187"/>
      <c r="AF85" s="180">
        <f t="shared" si="23"/>
        <v>-333.05798123417082</v>
      </c>
      <c r="AG85" s="182">
        <v>88926</v>
      </c>
      <c r="AH85" s="182">
        <f t="shared" si="24"/>
        <v>-29617.514039229874</v>
      </c>
      <c r="AI85" s="182">
        <v>2026609.8640000001</v>
      </c>
      <c r="AJ85" s="215">
        <f t="shared" si="25"/>
        <v>2056227.3780392299</v>
      </c>
      <c r="AK85" s="216">
        <f t="shared" si="26"/>
        <v>23122.904190441826</v>
      </c>
      <c r="AL85" s="190"/>
      <c r="AM85" s="191">
        <f t="shared" si="27"/>
        <v>278.21093356333773</v>
      </c>
      <c r="AN85" s="75">
        <f t="shared" si="41"/>
        <v>0</v>
      </c>
      <c r="AO85" s="75">
        <f t="shared" si="16"/>
        <v>329.73144935858772</v>
      </c>
      <c r="AP85" s="52"/>
      <c r="AQ85" s="214">
        <f t="shared" si="28"/>
        <v>283.47610045413137</v>
      </c>
      <c r="AR85" s="214">
        <v>0</v>
      </c>
      <c r="AS85" s="214">
        <f t="shared" si="17"/>
        <v>286.78712558059607</v>
      </c>
      <c r="AT85" s="186"/>
      <c r="AU85" s="192">
        <f t="shared" si="29"/>
        <v>3.9167354555408549</v>
      </c>
      <c r="AV85" s="192">
        <f t="shared" si="30"/>
        <v>0</v>
      </c>
      <c r="AW85" s="192">
        <f t="shared" si="31"/>
        <v>-22.202430857563577</v>
      </c>
      <c r="AX85" s="180">
        <f t="shared" si="32"/>
        <v>-18.285695402022721</v>
      </c>
      <c r="AY85" s="182">
        <v>347634</v>
      </c>
      <c r="AZ85" s="217">
        <f t="shared" si="33"/>
        <v>-6356.7294353867665</v>
      </c>
      <c r="BA85" s="182">
        <v>530582.42599999998</v>
      </c>
      <c r="BB85" s="218">
        <f t="shared" si="34"/>
        <v>536939.1554353867</v>
      </c>
      <c r="BC85" s="216">
        <f t="shared" si="35"/>
        <v>1544.5530512993168</v>
      </c>
      <c r="BE85" s="219">
        <v>11966.495000000001</v>
      </c>
      <c r="BG85" s="220">
        <f t="shared" si="36"/>
        <v>3783616.4470000002</v>
      </c>
      <c r="BH85" s="221">
        <f t="shared" si="37"/>
        <v>3837189.9476866452</v>
      </c>
      <c r="BI85" s="432">
        <f t="shared" si="38"/>
        <v>-53573.500686644998</v>
      </c>
      <c r="BJ85" s="210">
        <v>37865</v>
      </c>
      <c r="BK85" s="224">
        <v>3783616.4469999997</v>
      </c>
      <c r="BL85" s="223">
        <f t="shared" si="39"/>
        <v>0</v>
      </c>
      <c r="BM85" s="147">
        <v>8465.7162959184134</v>
      </c>
      <c r="BN85" s="147">
        <v>8585.5852266478832</v>
      </c>
      <c r="BO85" s="225">
        <f t="shared" ref="BO85:BP100" si="50">SUM(BM74:BM85)</f>
        <v>92972.366068029369</v>
      </c>
      <c r="BP85" s="225">
        <f t="shared" si="50"/>
        <v>92562.785459854349</v>
      </c>
      <c r="BS85" s="193"/>
      <c r="BT85" s="193"/>
    </row>
    <row r="86" spans="1:72" s="63" customFormat="1" x14ac:dyDescent="0.25">
      <c r="A86" s="177">
        <v>2003</v>
      </c>
      <c r="B86" s="65">
        <v>10</v>
      </c>
      <c r="C86" s="178">
        <f t="shared" si="14"/>
        <v>198.83661390818892</v>
      </c>
      <c r="D86" s="178"/>
      <c r="E86" s="178">
        <f t="shared" si="15"/>
        <v>278.21093356333773</v>
      </c>
      <c r="F86" s="179"/>
      <c r="G86" s="178">
        <v>218.72197193363721</v>
      </c>
      <c r="H86" s="178"/>
      <c r="I86" s="127">
        <v>283.47610045413137</v>
      </c>
      <c r="J86" s="69"/>
      <c r="K86" s="212">
        <f t="shared" si="43"/>
        <v>1606.2237152826631</v>
      </c>
      <c r="L86" s="70"/>
      <c r="M86" s="70">
        <f t="shared" si="45"/>
        <v>743.95002702111231</v>
      </c>
      <c r="N86" s="180">
        <f t="shared" si="44"/>
        <v>2350.1737423037753</v>
      </c>
      <c r="O86" s="181">
        <v>3115</v>
      </c>
      <c r="P86" s="181">
        <f t="shared" si="18"/>
        <v>7320.7912072762592</v>
      </c>
      <c r="Q86" s="181">
        <v>1192819.273</v>
      </c>
      <c r="R86" s="183">
        <f t="shared" si="19"/>
        <v>1185498.4817927238</v>
      </c>
      <c r="S86" s="74">
        <f t="shared" si="46"/>
        <v>380577.36173121148</v>
      </c>
      <c r="T86"/>
      <c r="U86" s="184">
        <f t="shared" si="47"/>
        <v>198.83661390818892</v>
      </c>
      <c r="V86" s="213">
        <f t="shared" si="20"/>
        <v>278.21093356333773</v>
      </c>
      <c r="W86" s="75"/>
      <c r="X86" s="75"/>
      <c r="Y86" s="185">
        <f t="shared" si="48"/>
        <v>218.72197193363721</v>
      </c>
      <c r="Z86" s="214">
        <f t="shared" si="21"/>
        <v>283.47610045413137</v>
      </c>
      <c r="AA86" s="76"/>
      <c r="AB86" s="186"/>
      <c r="AC86" s="187">
        <f t="shared" si="49"/>
        <v>180.45503284846785</v>
      </c>
      <c r="AD86" s="187">
        <f t="shared" si="22"/>
        <v>46.692467564584412</v>
      </c>
      <c r="AE86" s="187"/>
      <c r="AF86" s="180">
        <f t="shared" si="23"/>
        <v>227.14750041305226</v>
      </c>
      <c r="AG86" s="182">
        <v>89143</v>
      </c>
      <c r="AH86" s="182">
        <f t="shared" si="24"/>
        <v>20248.609629320719</v>
      </c>
      <c r="AI86" s="182">
        <v>1947022.7609999999</v>
      </c>
      <c r="AJ86" s="215">
        <f t="shared" si="25"/>
        <v>1926774.1513706793</v>
      </c>
      <c r="AK86" s="216">
        <f t="shared" si="26"/>
        <v>21614.418982653482</v>
      </c>
      <c r="AL86" s="190"/>
      <c r="AM86" s="191">
        <f t="shared" si="27"/>
        <v>198.83661390818892</v>
      </c>
      <c r="AN86" s="75">
        <f t="shared" si="41"/>
        <v>3.8389772083761713</v>
      </c>
      <c r="AO86" s="75">
        <f t="shared" si="16"/>
        <v>278.21093356333773</v>
      </c>
      <c r="AP86" s="52"/>
      <c r="AQ86" s="214">
        <f t="shared" si="28"/>
        <v>218.72197193363721</v>
      </c>
      <c r="AR86" s="214">
        <v>0</v>
      </c>
      <c r="AS86" s="214">
        <f t="shared" si="17"/>
        <v>283.47610045413137</v>
      </c>
      <c r="AT86" s="186"/>
      <c r="AU86" s="192">
        <f t="shared" si="29"/>
        <v>14.792634011389751</v>
      </c>
      <c r="AV86" s="192">
        <f t="shared" si="30"/>
        <v>-0.98968614479002814</v>
      </c>
      <c r="AW86" s="192">
        <f t="shared" si="31"/>
        <v>2.7221176994359384</v>
      </c>
      <c r="AX86" s="180">
        <f t="shared" si="32"/>
        <v>16.525065566035661</v>
      </c>
      <c r="AY86" s="182">
        <v>348543</v>
      </c>
      <c r="AZ86" s="217">
        <f t="shared" si="33"/>
        <v>5759.6959275827667</v>
      </c>
      <c r="BA86" s="182">
        <v>511347.20699999999</v>
      </c>
      <c r="BB86" s="218">
        <f t="shared" si="34"/>
        <v>505587.51107241726</v>
      </c>
      <c r="BC86" s="216">
        <f t="shared" si="35"/>
        <v>1450.5742794215269</v>
      </c>
      <c r="BE86" s="219">
        <v>11887.637000000001</v>
      </c>
      <c r="BG86" s="220">
        <f t="shared" si="36"/>
        <v>3663076.878</v>
      </c>
      <c r="BH86" s="221">
        <f t="shared" si="37"/>
        <v>3629747.7812358201</v>
      </c>
      <c r="BI86" s="432">
        <f t="shared" si="38"/>
        <v>33329.096764179747</v>
      </c>
      <c r="BJ86" s="210">
        <v>37895</v>
      </c>
      <c r="BK86" s="224">
        <v>3663076.8789999997</v>
      </c>
      <c r="BL86" s="223">
        <f t="shared" si="39"/>
        <v>9.9999969825148582E-4</v>
      </c>
      <c r="BM86" s="147">
        <v>8174.740911008108</v>
      </c>
      <c r="BN86" s="147">
        <v>8100.361710156104</v>
      </c>
      <c r="BO86" s="225">
        <f t="shared" si="50"/>
        <v>92830.482042799718</v>
      </c>
      <c r="BP86" s="225">
        <f t="shared" si="50"/>
        <v>92587.265437788912</v>
      </c>
      <c r="BS86" s="193"/>
      <c r="BT86" s="193"/>
    </row>
    <row r="87" spans="1:72" s="63" customFormat="1" x14ac:dyDescent="0.25">
      <c r="A87" s="177">
        <v>2003</v>
      </c>
      <c r="B87" s="65">
        <v>11</v>
      </c>
      <c r="C87" s="178">
        <f t="shared" si="14"/>
        <v>75.667245198869992</v>
      </c>
      <c r="D87" s="178"/>
      <c r="E87" s="178">
        <f t="shared" si="15"/>
        <v>198.83661390818892</v>
      </c>
      <c r="F87" s="179"/>
      <c r="G87" s="178">
        <v>127.68754275169724</v>
      </c>
      <c r="H87" s="178"/>
      <c r="I87" s="127">
        <v>218.72197193363721</v>
      </c>
      <c r="J87" s="69"/>
      <c r="K87" s="212">
        <f t="shared" si="43"/>
        <v>4201.8974714199621</v>
      </c>
      <c r="L87" s="70"/>
      <c r="M87" s="70">
        <f t="shared" si="45"/>
        <v>2809.7329006273599</v>
      </c>
      <c r="N87" s="180">
        <f t="shared" si="44"/>
        <v>7011.6303720473225</v>
      </c>
      <c r="O87" s="181">
        <v>3105</v>
      </c>
      <c r="P87" s="181">
        <f t="shared" si="18"/>
        <v>21771.112305206934</v>
      </c>
      <c r="Q87" s="181">
        <v>1108157.477</v>
      </c>
      <c r="R87" s="183">
        <f t="shared" si="19"/>
        <v>1086386.364694793</v>
      </c>
      <c r="S87" s="74">
        <f t="shared" si="46"/>
        <v>349882.88718028757</v>
      </c>
      <c r="T87"/>
      <c r="U87" s="184">
        <f t="shared" si="47"/>
        <v>75.667245198869992</v>
      </c>
      <c r="V87" s="213">
        <f t="shared" si="20"/>
        <v>198.83661390818892</v>
      </c>
      <c r="W87" s="75"/>
      <c r="X87" s="75"/>
      <c r="Y87" s="185">
        <f t="shared" si="48"/>
        <v>127.68754275169724</v>
      </c>
      <c r="Z87" s="214">
        <f t="shared" si="21"/>
        <v>218.72197193363721</v>
      </c>
      <c r="AA87" s="76"/>
      <c r="AB87" s="186"/>
      <c r="AC87" s="187">
        <f t="shared" si="49"/>
        <v>472.0721895813536</v>
      </c>
      <c r="AD87" s="187">
        <f t="shared" si="22"/>
        <v>176.34700929174855</v>
      </c>
      <c r="AE87" s="187"/>
      <c r="AF87" s="180">
        <f t="shared" si="23"/>
        <v>648.41919887310212</v>
      </c>
      <c r="AG87" s="182">
        <v>89262</v>
      </c>
      <c r="AH87" s="182">
        <f t="shared" si="24"/>
        <v>57879.19452981084</v>
      </c>
      <c r="AI87" s="182">
        <v>1878174.7139999999</v>
      </c>
      <c r="AJ87" s="215">
        <f t="shared" si="25"/>
        <v>1820295.519470189</v>
      </c>
      <c r="AK87" s="216">
        <f t="shared" si="26"/>
        <v>20392.726126125213</v>
      </c>
      <c r="AL87" s="190"/>
      <c r="AM87" s="191">
        <f t="shared" si="27"/>
        <v>75.667245198869992</v>
      </c>
      <c r="AN87" s="75">
        <f t="shared" si="41"/>
        <v>28.935219572893278</v>
      </c>
      <c r="AO87" s="75">
        <f t="shared" si="16"/>
        <v>198.83661390818892</v>
      </c>
      <c r="AP87" s="52"/>
      <c r="AQ87" s="214">
        <f t="shared" si="28"/>
        <v>127.68754275169724</v>
      </c>
      <c r="AR87" s="214">
        <v>3.8026968479157532</v>
      </c>
      <c r="AS87" s="214">
        <f t="shared" si="17"/>
        <v>218.72197193363721</v>
      </c>
      <c r="AT87" s="186"/>
      <c r="AU87" s="192">
        <f t="shared" si="29"/>
        <v>38.697680065794025</v>
      </c>
      <c r="AV87" s="192">
        <f t="shared" si="30"/>
        <v>-6.4791500898365086</v>
      </c>
      <c r="AW87" s="192">
        <f t="shared" si="31"/>
        <v>10.280829869864585</v>
      </c>
      <c r="AX87" s="180">
        <f t="shared" si="32"/>
        <v>42.499359845822099</v>
      </c>
      <c r="AY87" s="182">
        <v>349494</v>
      </c>
      <c r="AZ87" s="217">
        <f t="shared" si="33"/>
        <v>14853.271269955749</v>
      </c>
      <c r="BA87" s="182">
        <v>481252.60700000002</v>
      </c>
      <c r="BB87" s="218">
        <f t="shared" si="34"/>
        <v>466399.33573004429</v>
      </c>
      <c r="BC87" s="216">
        <f t="shared" si="35"/>
        <v>1334.4988346868452</v>
      </c>
      <c r="BE87" s="219">
        <v>12005.739</v>
      </c>
      <c r="BG87" s="220">
        <f t="shared" si="36"/>
        <v>3479590.537</v>
      </c>
      <c r="BH87" s="221">
        <f t="shared" si="37"/>
        <v>3385086.9588950267</v>
      </c>
      <c r="BI87" s="432">
        <f t="shared" si="38"/>
        <v>94503.578104973523</v>
      </c>
      <c r="BJ87" s="210">
        <v>37926</v>
      </c>
      <c r="BK87" s="224">
        <v>3479590.537</v>
      </c>
      <c r="BL87" s="223">
        <f t="shared" si="39"/>
        <v>0</v>
      </c>
      <c r="BM87" s="147">
        <v>7746.5220857516233</v>
      </c>
      <c r="BN87" s="147">
        <v>7536.1312230370986</v>
      </c>
      <c r="BO87" s="225">
        <f t="shared" si="50"/>
        <v>92779.897616125527</v>
      </c>
      <c r="BP87" s="225">
        <f t="shared" si="50"/>
        <v>92539.120932972015</v>
      </c>
      <c r="BS87" s="193"/>
      <c r="BT87" s="193"/>
    </row>
    <row r="88" spans="1:72" s="63" customFormat="1" x14ac:dyDescent="0.25">
      <c r="A88" s="177">
        <v>2003</v>
      </c>
      <c r="B88" s="65">
        <v>12</v>
      </c>
      <c r="C88" s="178">
        <f t="shared" si="14"/>
        <v>42.449672857488302</v>
      </c>
      <c r="D88" s="178"/>
      <c r="E88" s="178">
        <f t="shared" si="15"/>
        <v>75.667245198869992</v>
      </c>
      <c r="F88" s="179"/>
      <c r="G88" s="178">
        <v>14.074497750597361</v>
      </c>
      <c r="H88" s="178"/>
      <c r="I88" s="127">
        <v>127.68754275169724</v>
      </c>
      <c r="J88" s="69"/>
      <c r="K88" s="212">
        <f t="shared" si="43"/>
        <v>-2291.9818252032223</v>
      </c>
      <c r="L88" s="70"/>
      <c r="M88" s="70">
        <f t="shared" si="45"/>
        <v>7350.2896627534383</v>
      </c>
      <c r="N88" s="180">
        <f t="shared" si="44"/>
        <v>5058.3078375502155</v>
      </c>
      <c r="O88" s="181">
        <v>3089</v>
      </c>
      <c r="P88" s="181">
        <f t="shared" si="18"/>
        <v>15625.112910192616</v>
      </c>
      <c r="Q88" s="181">
        <v>1137054.3049999999</v>
      </c>
      <c r="R88" s="183">
        <f t="shared" si="19"/>
        <v>1121429.1920898072</v>
      </c>
      <c r="S88" s="74">
        <f t="shared" si="46"/>
        <v>363039.55716730573</v>
      </c>
      <c r="T88"/>
      <c r="U88" s="184">
        <f t="shared" si="47"/>
        <v>42.449672857488302</v>
      </c>
      <c r="V88" s="213">
        <f t="shared" si="20"/>
        <v>75.667245198869992</v>
      </c>
      <c r="W88" s="75"/>
      <c r="X88" s="75"/>
      <c r="Y88" s="185">
        <f t="shared" si="48"/>
        <v>14.074497750597361</v>
      </c>
      <c r="Z88" s="214">
        <f t="shared" si="21"/>
        <v>127.68754275169724</v>
      </c>
      <c r="AA88" s="76"/>
      <c r="AB88" s="186"/>
      <c r="AC88" s="187">
        <f t="shared" si="49"/>
        <v>-257.49816269046534</v>
      </c>
      <c r="AD88" s="187">
        <f t="shared" si="22"/>
        <v>461.32555844194547</v>
      </c>
      <c r="AE88" s="187"/>
      <c r="AF88" s="180">
        <f t="shared" si="23"/>
        <v>203.82739575148014</v>
      </c>
      <c r="AG88" s="182">
        <v>89432</v>
      </c>
      <c r="AH88" s="182">
        <f t="shared" si="24"/>
        <v>18228.691656846371</v>
      </c>
      <c r="AI88" s="182">
        <v>1831319.2509999999</v>
      </c>
      <c r="AJ88" s="215">
        <f t="shared" si="25"/>
        <v>1813090.5593431536</v>
      </c>
      <c r="AK88" s="216">
        <f t="shared" si="26"/>
        <v>20273.398328821379</v>
      </c>
      <c r="AL88" s="190"/>
      <c r="AM88" s="191">
        <f t="shared" si="27"/>
        <v>42.449672857488302</v>
      </c>
      <c r="AN88" s="75">
        <f t="shared" si="41"/>
        <v>82.304422731853208</v>
      </c>
      <c r="AO88" s="75">
        <f t="shared" si="16"/>
        <v>75.667245198869992</v>
      </c>
      <c r="AP88" s="52"/>
      <c r="AQ88" s="214">
        <f t="shared" si="28"/>
        <v>14.074497750597361</v>
      </c>
      <c r="AR88" s="214">
        <v>134.43600633984039</v>
      </c>
      <c r="AS88" s="214">
        <f t="shared" si="17"/>
        <v>127.68754275169724</v>
      </c>
      <c r="AT88" s="186"/>
      <c r="AU88" s="192">
        <f t="shared" si="29"/>
        <v>-21.108173150725676</v>
      </c>
      <c r="AV88" s="192">
        <f t="shared" si="30"/>
        <v>13.439492657110954</v>
      </c>
      <c r="AW88" s="192">
        <f t="shared" si="31"/>
        <v>26.894754835991613</v>
      </c>
      <c r="AX88" s="180">
        <f t="shared" si="32"/>
        <v>19.22607434237689</v>
      </c>
      <c r="AY88" s="182">
        <v>350201</v>
      </c>
      <c r="AZ88" s="217">
        <f t="shared" si="33"/>
        <v>6732.9904607747294</v>
      </c>
      <c r="BA88" s="182">
        <v>457371.94699999999</v>
      </c>
      <c r="BB88" s="218">
        <f t="shared" si="34"/>
        <v>450638.95653922524</v>
      </c>
      <c r="BC88" s="216">
        <f t="shared" si="35"/>
        <v>1286.8008844612814</v>
      </c>
      <c r="BE88" s="219">
        <v>11942.306</v>
      </c>
      <c r="BG88" s="220">
        <f t="shared" si="36"/>
        <v>3437687.8089999994</v>
      </c>
      <c r="BH88" s="221">
        <f t="shared" si="37"/>
        <v>3397101.013972186</v>
      </c>
      <c r="BI88" s="432">
        <f t="shared" si="38"/>
        <v>40586.795027813714</v>
      </c>
      <c r="BJ88" s="210">
        <v>37956</v>
      </c>
      <c r="BK88" s="224">
        <v>3437687.8090000004</v>
      </c>
      <c r="BL88" s="223">
        <f t="shared" si="39"/>
        <v>0</v>
      </c>
      <c r="BM88" s="147">
        <v>7638.3047755960879</v>
      </c>
      <c r="BN88" s="147">
        <v>7548.1237214947059</v>
      </c>
      <c r="BO88" s="225">
        <f t="shared" si="50"/>
        <v>93134.514470402079</v>
      </c>
      <c r="BP88" s="225">
        <f t="shared" si="50"/>
        <v>92851.370070520046</v>
      </c>
      <c r="BS88" s="193"/>
      <c r="BT88" s="193"/>
    </row>
    <row r="89" spans="1:72" s="63" customFormat="1" x14ac:dyDescent="0.25">
      <c r="A89" s="177">
        <v>2004</v>
      </c>
      <c r="B89" s="65">
        <v>1</v>
      </c>
      <c r="C89" s="178">
        <f t="shared" si="14"/>
        <v>26.872581391315055</v>
      </c>
      <c r="D89" s="178"/>
      <c r="E89" s="178">
        <f t="shared" si="15"/>
        <v>42.449672857488302</v>
      </c>
      <c r="F89" s="179"/>
      <c r="G89" s="178">
        <v>20.031091646428688</v>
      </c>
      <c r="H89" s="178"/>
      <c r="I89" s="127">
        <v>14.074497750597361</v>
      </c>
      <c r="J89" s="69"/>
      <c r="K89" s="212">
        <f t="shared" si="43"/>
        <v>-552.61580214127878</v>
      </c>
      <c r="L89" s="70"/>
      <c r="M89" s="70">
        <f t="shared" si="45"/>
        <v>-4009.3149420223544</v>
      </c>
      <c r="N89" s="180">
        <f t="shared" si="44"/>
        <v>-4561.9307441636329</v>
      </c>
      <c r="O89" s="181">
        <v>3101</v>
      </c>
      <c r="P89" s="181">
        <f t="shared" si="18"/>
        <v>-14146.547237651426</v>
      </c>
      <c r="Q89" s="181">
        <v>1070755.6969999999</v>
      </c>
      <c r="R89" s="183">
        <f t="shared" si="19"/>
        <v>1084902.2442376513</v>
      </c>
      <c r="S89" s="74">
        <f t="shared" si="46"/>
        <v>349855.60923497303</v>
      </c>
      <c r="T89"/>
      <c r="U89" s="184">
        <f t="shared" si="47"/>
        <v>26.872581391315055</v>
      </c>
      <c r="V89" s="213">
        <f t="shared" si="20"/>
        <v>42.449672857488302</v>
      </c>
      <c r="W89" s="75"/>
      <c r="X89" s="75"/>
      <c r="Y89" s="185">
        <f t="shared" si="48"/>
        <v>20.031091646428688</v>
      </c>
      <c r="Z89" s="214">
        <f t="shared" si="21"/>
        <v>14.074497750597361</v>
      </c>
      <c r="AA89" s="76"/>
      <c r="AB89" s="186"/>
      <c r="AC89" s="187">
        <f t="shared" si="49"/>
        <v>-62.084939836937821</v>
      </c>
      <c r="AD89" s="187">
        <f t="shared" si="22"/>
        <v>-251.63626733932466</v>
      </c>
      <c r="AE89" s="187"/>
      <c r="AF89" s="180">
        <f t="shared" si="23"/>
        <v>-313.72120717626251</v>
      </c>
      <c r="AG89" s="182">
        <v>89543</v>
      </c>
      <c r="AH89" s="182">
        <f t="shared" si="24"/>
        <v>-28091.538054184075</v>
      </c>
      <c r="AI89" s="182">
        <v>1732013.8659999999</v>
      </c>
      <c r="AJ89" s="215">
        <f t="shared" si="25"/>
        <v>1760105.404054184</v>
      </c>
      <c r="AK89" s="216">
        <f t="shared" si="26"/>
        <v>19656.538244800642</v>
      </c>
      <c r="AL89" s="190"/>
      <c r="AM89" s="191">
        <f t="shared" si="27"/>
        <v>26.872581391315055</v>
      </c>
      <c r="AN89" s="75">
        <f t="shared" si="41"/>
        <v>123.83441885147447</v>
      </c>
      <c r="AO89" s="75">
        <f t="shared" si="16"/>
        <v>42.449672857488302</v>
      </c>
      <c r="AP89" s="52"/>
      <c r="AQ89" s="214">
        <f t="shared" si="28"/>
        <v>20.031091646428688</v>
      </c>
      <c r="AR89" s="214">
        <v>126.5036629559047</v>
      </c>
      <c r="AS89" s="214">
        <f t="shared" si="17"/>
        <v>14.074497750597361</v>
      </c>
      <c r="AT89" s="186"/>
      <c r="AU89" s="192">
        <f t="shared" si="29"/>
        <v>-5.0893553819481099</v>
      </c>
      <c r="AV89" s="192">
        <f t="shared" si="30"/>
        <v>0.68812961469351219</v>
      </c>
      <c r="AW89" s="192">
        <f t="shared" si="31"/>
        <v>-14.670107896887414</v>
      </c>
      <c r="AX89" s="180">
        <f t="shared" si="32"/>
        <v>-19.07133366414201</v>
      </c>
      <c r="AY89" s="182">
        <v>352811</v>
      </c>
      <c r="AZ89" s="217">
        <f t="shared" si="33"/>
        <v>-6728.5763013796068</v>
      </c>
      <c r="BA89" s="182">
        <v>430287.07699999999</v>
      </c>
      <c r="BB89" s="218">
        <f t="shared" si="34"/>
        <v>437015.65330137959</v>
      </c>
      <c r="BC89" s="216">
        <f t="shared" si="35"/>
        <v>1238.6678796902013</v>
      </c>
      <c r="BE89" s="219">
        <v>12008.409</v>
      </c>
      <c r="BG89" s="220">
        <f t="shared" si="36"/>
        <v>3245065.0489999996</v>
      </c>
      <c r="BH89" s="221">
        <f t="shared" si="37"/>
        <v>3294031.7105932152</v>
      </c>
      <c r="BI89" s="432">
        <f t="shared" si="38"/>
        <v>-48966.661593215103</v>
      </c>
      <c r="BJ89" s="210">
        <v>37987</v>
      </c>
      <c r="BK89" s="224">
        <v>3245065.0489999996</v>
      </c>
      <c r="BL89" s="223">
        <f t="shared" si="39"/>
        <v>0</v>
      </c>
      <c r="BM89" s="147">
        <v>7166.5048232150348</v>
      </c>
      <c r="BN89" s="147">
        <v>7274.6443554541984</v>
      </c>
      <c r="BO89" s="225">
        <f t="shared" si="50"/>
        <v>93275.638813400248</v>
      </c>
      <c r="BP89" s="225">
        <f t="shared" si="50"/>
        <v>93025.116908634722</v>
      </c>
      <c r="BS89" s="193"/>
      <c r="BT89" s="193"/>
    </row>
    <row r="90" spans="1:72" s="63" customFormat="1" x14ac:dyDescent="0.25">
      <c r="A90" s="177">
        <v>2004</v>
      </c>
      <c r="B90" s="65">
        <v>2</v>
      </c>
      <c r="C90" s="178">
        <f t="shared" si="14"/>
        <v>34.723950066840629</v>
      </c>
      <c r="D90" s="178"/>
      <c r="E90" s="178">
        <f t="shared" si="15"/>
        <v>26.872581391315055</v>
      </c>
      <c r="F90" s="179"/>
      <c r="G90" s="178">
        <v>31.475698022794575</v>
      </c>
      <c r="H90" s="178"/>
      <c r="I90" s="127">
        <v>20.031091646428688</v>
      </c>
      <c r="J90" s="69"/>
      <c r="K90" s="212">
        <f t="shared" si="43"/>
        <v>-262.37493233388943</v>
      </c>
      <c r="L90" s="70"/>
      <c r="M90" s="70">
        <f t="shared" si="45"/>
        <v>-966.67904097635994</v>
      </c>
      <c r="N90" s="180">
        <f t="shared" si="44"/>
        <v>-1229.0539733102494</v>
      </c>
      <c r="O90" s="181">
        <v>3096</v>
      </c>
      <c r="P90" s="181">
        <f t="shared" si="18"/>
        <v>-3805.1511013685322</v>
      </c>
      <c r="Q90" s="181">
        <v>1041344.6679999999</v>
      </c>
      <c r="R90" s="183">
        <f t="shared" si="19"/>
        <v>1045149.8191013684</v>
      </c>
      <c r="S90" s="74">
        <f t="shared" si="46"/>
        <v>337580.69092421461</v>
      </c>
      <c r="T90"/>
      <c r="U90" s="184">
        <f t="shared" si="47"/>
        <v>34.723950066840629</v>
      </c>
      <c r="V90" s="213">
        <f t="shared" si="20"/>
        <v>26.872581391315055</v>
      </c>
      <c r="W90" s="75"/>
      <c r="X90" s="75"/>
      <c r="Y90" s="185">
        <f t="shared" si="48"/>
        <v>31.475698022794575</v>
      </c>
      <c r="Z90" s="214">
        <f t="shared" si="21"/>
        <v>20.031091646428688</v>
      </c>
      <c r="AA90" s="76"/>
      <c r="AB90" s="186"/>
      <c r="AC90" s="187">
        <f t="shared" si="49"/>
        <v>-29.477137326785424</v>
      </c>
      <c r="AD90" s="187">
        <f t="shared" si="22"/>
        <v>-60.671588314723373</v>
      </c>
      <c r="AE90" s="187"/>
      <c r="AF90" s="180">
        <f t="shared" si="23"/>
        <v>-90.148725641508804</v>
      </c>
      <c r="AG90" s="182">
        <v>89051</v>
      </c>
      <c r="AH90" s="182">
        <f t="shared" si="24"/>
        <v>-8027.8341671020007</v>
      </c>
      <c r="AI90" s="182">
        <v>1669316.0120000001</v>
      </c>
      <c r="AJ90" s="215">
        <f t="shared" si="25"/>
        <v>1677343.846167102</v>
      </c>
      <c r="AK90" s="216">
        <f t="shared" si="26"/>
        <v>18835.766540152297</v>
      </c>
      <c r="AL90" s="190"/>
      <c r="AM90" s="191">
        <f t="shared" si="27"/>
        <v>34.723950066840629</v>
      </c>
      <c r="AN90" s="75">
        <f t="shared" si="41"/>
        <v>77.741832906544204</v>
      </c>
      <c r="AO90" s="75">
        <f t="shared" si="16"/>
        <v>26.872581391315055</v>
      </c>
      <c r="AP90" s="52"/>
      <c r="AQ90" s="214">
        <f t="shared" si="28"/>
        <v>31.475698022794575</v>
      </c>
      <c r="AR90" s="214">
        <v>66.854512758092824</v>
      </c>
      <c r="AS90" s="214">
        <f t="shared" si="17"/>
        <v>20.031091646428688</v>
      </c>
      <c r="AT90" s="186"/>
      <c r="AU90" s="192">
        <f t="shared" si="29"/>
        <v>-2.4163610030470513</v>
      </c>
      <c r="AV90" s="192">
        <f t="shared" si="30"/>
        <v>-2.8067449531364415</v>
      </c>
      <c r="AW90" s="192">
        <f t="shared" si="31"/>
        <v>-3.5370845238786881</v>
      </c>
      <c r="AX90" s="180">
        <f t="shared" si="32"/>
        <v>-8.7601904800621817</v>
      </c>
      <c r="AY90" s="182">
        <v>353099</v>
      </c>
      <c r="AZ90" s="217">
        <f t="shared" si="33"/>
        <v>-3093.2144983194762</v>
      </c>
      <c r="BA90" s="182">
        <v>418719.79700000002</v>
      </c>
      <c r="BB90" s="218">
        <f t="shared" si="34"/>
        <v>421813.01149831951</v>
      </c>
      <c r="BC90" s="216">
        <f t="shared" si="35"/>
        <v>1194.6026794137608</v>
      </c>
      <c r="BE90" s="219">
        <v>12050.323</v>
      </c>
      <c r="BG90" s="220">
        <f t="shared" si="36"/>
        <v>3141430.8000000003</v>
      </c>
      <c r="BH90" s="221">
        <f t="shared" si="37"/>
        <v>3156356.9997667898</v>
      </c>
      <c r="BI90" s="432">
        <f t="shared" si="38"/>
        <v>-14926.199766790009</v>
      </c>
      <c r="BJ90" s="210">
        <v>38018</v>
      </c>
      <c r="BK90" s="224">
        <v>3141430.8000000003</v>
      </c>
      <c r="BL90" s="223">
        <f t="shared" si="39"/>
        <v>0</v>
      </c>
      <c r="BM90" s="147">
        <v>6940.7319358031682</v>
      </c>
      <c r="BN90" s="147">
        <v>6973.7101415944699</v>
      </c>
      <c r="BO90" s="225">
        <f t="shared" si="50"/>
        <v>93404.684124577383</v>
      </c>
      <c r="BP90" s="225">
        <f t="shared" si="50"/>
        <v>93122.252122310572</v>
      </c>
      <c r="BS90" s="193"/>
      <c r="BT90" s="193"/>
    </row>
    <row r="91" spans="1:72" s="63" customFormat="1" x14ac:dyDescent="0.25">
      <c r="A91" s="177">
        <v>2004</v>
      </c>
      <c r="B91" s="65">
        <v>3</v>
      </c>
      <c r="C91" s="178">
        <f t="shared" si="14"/>
        <v>67.088827391532973</v>
      </c>
      <c r="D91" s="178"/>
      <c r="E91" s="178">
        <f t="shared" si="15"/>
        <v>34.723950066840629</v>
      </c>
      <c r="F91" s="179"/>
      <c r="G91" s="178">
        <v>47.378988834675638</v>
      </c>
      <c r="H91" s="178"/>
      <c r="I91" s="127">
        <v>31.475698022794575</v>
      </c>
      <c r="J91" s="69"/>
      <c r="K91" s="212">
        <f t="shared" si="43"/>
        <v>-1592.0462721315866</v>
      </c>
      <c r="L91" s="70"/>
      <c r="M91" s="70">
        <f t="shared" si="45"/>
        <v>-458.966875326376</v>
      </c>
      <c r="N91" s="180">
        <f t="shared" si="44"/>
        <v>-2051.0131474579625</v>
      </c>
      <c r="O91" s="181">
        <v>3094</v>
      </c>
      <c r="P91" s="181">
        <f t="shared" si="18"/>
        <v>-6345.8346782349354</v>
      </c>
      <c r="Q91" s="181">
        <v>1045924.395</v>
      </c>
      <c r="R91" s="183">
        <f t="shared" si="19"/>
        <v>1052270.229678235</v>
      </c>
      <c r="S91" s="74">
        <f t="shared" si="46"/>
        <v>340100.26815715415</v>
      </c>
      <c r="T91"/>
      <c r="U91" s="184">
        <f t="shared" si="47"/>
        <v>67.088827391532973</v>
      </c>
      <c r="V91" s="213">
        <f t="shared" si="20"/>
        <v>34.723950066840629</v>
      </c>
      <c r="W91" s="75"/>
      <c r="X91" s="75"/>
      <c r="Y91" s="185">
        <f t="shared" si="48"/>
        <v>47.378988834675638</v>
      </c>
      <c r="Z91" s="214">
        <f t="shared" si="21"/>
        <v>31.475698022794575</v>
      </c>
      <c r="AA91" s="76"/>
      <c r="AB91" s="186"/>
      <c r="AC91" s="187">
        <f t="shared" si="49"/>
        <v>-178.86223419583152</v>
      </c>
      <c r="AD91" s="187">
        <f t="shared" si="22"/>
        <v>-28.8060960562171</v>
      </c>
      <c r="AE91" s="187"/>
      <c r="AF91" s="180">
        <f t="shared" si="23"/>
        <v>-207.66833025204863</v>
      </c>
      <c r="AG91" s="182">
        <v>89200</v>
      </c>
      <c r="AH91" s="182">
        <f t="shared" si="24"/>
        <v>-18524.015058482735</v>
      </c>
      <c r="AI91" s="182">
        <v>1692623.6170000001</v>
      </c>
      <c r="AJ91" s="215">
        <f t="shared" si="25"/>
        <v>1711147.6320584828</v>
      </c>
      <c r="AK91" s="216">
        <f t="shared" si="26"/>
        <v>19183.269417695996</v>
      </c>
      <c r="AL91" s="190"/>
      <c r="AM91" s="191">
        <f t="shared" si="27"/>
        <v>67.088827391532973</v>
      </c>
      <c r="AN91" s="75">
        <f t="shared" si="41"/>
        <v>46.024503453365838</v>
      </c>
      <c r="AO91" s="75">
        <f t="shared" si="16"/>
        <v>34.723950066840629</v>
      </c>
      <c r="AP91" s="52"/>
      <c r="AQ91" s="214">
        <f t="shared" si="28"/>
        <v>47.378988834675638</v>
      </c>
      <c r="AR91" s="214">
        <v>40.944133276448497</v>
      </c>
      <c r="AS91" s="214">
        <f t="shared" si="17"/>
        <v>31.475698022794575</v>
      </c>
      <c r="AT91" s="186"/>
      <c r="AU91" s="192">
        <f t="shared" si="29"/>
        <v>-14.662065818580912</v>
      </c>
      <c r="AV91" s="192">
        <f t="shared" si="30"/>
        <v>-1.3097165472952397</v>
      </c>
      <c r="AW91" s="192">
        <f t="shared" si="31"/>
        <v>-1.6793626042106193</v>
      </c>
      <c r="AX91" s="180">
        <f t="shared" si="32"/>
        <v>-17.651144970086772</v>
      </c>
      <c r="AY91" s="182">
        <v>353946</v>
      </c>
      <c r="AZ91" s="217">
        <f t="shared" si="33"/>
        <v>-6247.5521575823323</v>
      </c>
      <c r="BA91" s="182">
        <v>426638.51699999999</v>
      </c>
      <c r="BB91" s="218">
        <f t="shared" si="34"/>
        <v>432886.0691575823</v>
      </c>
      <c r="BC91" s="216">
        <f t="shared" si="35"/>
        <v>1223.0285669497107</v>
      </c>
      <c r="BE91" s="219">
        <v>12097.392</v>
      </c>
      <c r="BG91" s="220">
        <f t="shared" si="36"/>
        <v>3177283.9210000001</v>
      </c>
      <c r="BH91" s="221">
        <f t="shared" si="37"/>
        <v>3208401.3228943003</v>
      </c>
      <c r="BI91" s="432">
        <f t="shared" si="38"/>
        <v>-31117.401894300005</v>
      </c>
      <c r="BJ91" s="210">
        <v>38047</v>
      </c>
      <c r="BK91" s="224">
        <v>3177283.9210000001</v>
      </c>
      <c r="BL91" s="223">
        <f t="shared" si="39"/>
        <v>0</v>
      </c>
      <c r="BM91" s="147">
        <v>7004.4397632327336</v>
      </c>
      <c r="BN91" s="147">
        <v>7073.0392250927016</v>
      </c>
      <c r="BO91" s="225">
        <f t="shared" si="50"/>
        <v>93006.27078100323</v>
      </c>
      <c r="BP91" s="225">
        <f t="shared" si="50"/>
        <v>92958.51085609947</v>
      </c>
      <c r="BS91" s="193"/>
      <c r="BT91" s="193"/>
    </row>
    <row r="92" spans="1:72" s="63" customFormat="1" x14ac:dyDescent="0.25">
      <c r="A92" s="177">
        <v>2004</v>
      </c>
      <c r="B92" s="65">
        <v>4</v>
      </c>
      <c r="C92" s="178">
        <f t="shared" si="14"/>
        <v>117.42864691479581</v>
      </c>
      <c r="D92" s="178"/>
      <c r="E92" s="178">
        <f t="shared" si="15"/>
        <v>67.088827391532973</v>
      </c>
      <c r="F92" s="179"/>
      <c r="G92" s="178">
        <v>76.623329848907844</v>
      </c>
      <c r="H92" s="178"/>
      <c r="I92" s="127">
        <v>47.378988834675638</v>
      </c>
      <c r="J92" s="69"/>
      <c r="K92" s="212">
        <f t="shared" si="43"/>
        <v>-3296.0164909769114</v>
      </c>
      <c r="L92" s="70"/>
      <c r="M92" s="70">
        <f t="shared" si="45"/>
        <v>-2784.9326015847432</v>
      </c>
      <c r="N92" s="180">
        <f t="shared" si="44"/>
        <v>-6080.9490925616547</v>
      </c>
      <c r="O92" s="181">
        <v>3099</v>
      </c>
      <c r="P92" s="181">
        <f t="shared" si="18"/>
        <v>-18844.86123784857</v>
      </c>
      <c r="Q92" s="181">
        <v>1005384.993</v>
      </c>
      <c r="R92" s="183">
        <f t="shared" si="19"/>
        <v>1024229.8542378485</v>
      </c>
      <c r="S92" s="74">
        <f t="shared" si="46"/>
        <v>330503.34115451708</v>
      </c>
      <c r="T92"/>
      <c r="U92" s="184">
        <f t="shared" si="47"/>
        <v>117.42864691479581</v>
      </c>
      <c r="V92" s="213">
        <f t="shared" si="20"/>
        <v>67.088827391532973</v>
      </c>
      <c r="W92" s="75"/>
      <c r="X92" s="75"/>
      <c r="Y92" s="185">
        <f t="shared" si="48"/>
        <v>76.623329848907844</v>
      </c>
      <c r="Z92" s="214">
        <f t="shared" si="21"/>
        <v>47.378988834675638</v>
      </c>
      <c r="AA92" s="76"/>
      <c r="AB92" s="186"/>
      <c r="AC92" s="187">
        <f t="shared" si="49"/>
        <v>-370.29883103404467</v>
      </c>
      <c r="AD92" s="187">
        <f t="shared" si="22"/>
        <v>-174.79047038916107</v>
      </c>
      <c r="AE92" s="187"/>
      <c r="AF92" s="180">
        <f t="shared" si="23"/>
        <v>-545.08930142320571</v>
      </c>
      <c r="AG92" s="182">
        <v>89246</v>
      </c>
      <c r="AH92" s="182">
        <f t="shared" si="24"/>
        <v>-48647.039794815413</v>
      </c>
      <c r="AI92" s="182">
        <v>1663864.7879999999</v>
      </c>
      <c r="AJ92" s="215">
        <f t="shared" si="25"/>
        <v>1712511.8277948154</v>
      </c>
      <c r="AK92" s="216">
        <f t="shared" si="26"/>
        <v>19188.667590646251</v>
      </c>
      <c r="AL92" s="190"/>
      <c r="AM92" s="191">
        <f t="shared" si="27"/>
        <v>117.42864691479581</v>
      </c>
      <c r="AN92" s="75">
        <f t="shared" si="41"/>
        <v>10.764282951672801</v>
      </c>
      <c r="AO92" s="75">
        <f t="shared" si="16"/>
        <v>67.088827391532973</v>
      </c>
      <c r="AP92" s="52"/>
      <c r="AQ92" s="214">
        <f t="shared" si="28"/>
        <v>76.623329848907844</v>
      </c>
      <c r="AR92" s="214">
        <v>33.968219130981559</v>
      </c>
      <c r="AS92" s="214">
        <f t="shared" si="17"/>
        <v>47.378988834675638</v>
      </c>
      <c r="AT92" s="186"/>
      <c r="AU92" s="192">
        <f t="shared" si="29"/>
        <v>-30.354903356626355</v>
      </c>
      <c r="AV92" s="192">
        <f t="shared" si="30"/>
        <v>5.9819615732930131</v>
      </c>
      <c r="AW92" s="192">
        <f t="shared" si="31"/>
        <v>-10.190085423970107</v>
      </c>
      <c r="AX92" s="180">
        <f t="shared" si="32"/>
        <v>-34.563027207303449</v>
      </c>
      <c r="AY92" s="182">
        <v>355623</v>
      </c>
      <c r="AZ92" s="217">
        <f t="shared" si="33"/>
        <v>-12291.407424542875</v>
      </c>
      <c r="BA92" s="182">
        <v>423101.87400000001</v>
      </c>
      <c r="BB92" s="218">
        <f t="shared" si="34"/>
        <v>435393.28142454289</v>
      </c>
      <c r="BC92" s="216">
        <f t="shared" si="35"/>
        <v>1224.3113674440149</v>
      </c>
      <c r="BE92" s="219">
        <v>12169.013999999999</v>
      </c>
      <c r="BG92" s="220">
        <f t="shared" si="36"/>
        <v>3104520.6689999998</v>
      </c>
      <c r="BH92" s="221">
        <f t="shared" si="37"/>
        <v>3184303.9774572067</v>
      </c>
      <c r="BI92" s="432">
        <f t="shared" si="38"/>
        <v>-79783.308457206862</v>
      </c>
      <c r="BJ92" s="210">
        <v>38078</v>
      </c>
      <c r="BK92" s="224">
        <v>3104520.6689999998</v>
      </c>
      <c r="BL92" s="223">
        <f t="shared" si="39"/>
        <v>0</v>
      </c>
      <c r="BM92" s="147">
        <v>6817.6382711928418</v>
      </c>
      <c r="BN92" s="147">
        <v>6992.8452661314341</v>
      </c>
      <c r="BO92" s="225">
        <f t="shared" si="50"/>
        <v>92550.899991989107</v>
      </c>
      <c r="BP92" s="225">
        <f t="shared" si="50"/>
        <v>92822.467057002927</v>
      </c>
      <c r="BS92" s="193"/>
      <c r="BT92" s="193"/>
    </row>
    <row r="93" spans="1:72" s="63" customFormat="1" x14ac:dyDescent="0.25">
      <c r="A93" s="177">
        <v>2004</v>
      </c>
      <c r="B93" s="65">
        <v>5</v>
      </c>
      <c r="C93" s="178">
        <f t="shared" si="14"/>
        <v>205.87235315982971</v>
      </c>
      <c r="D93" s="178"/>
      <c r="E93" s="178">
        <f t="shared" si="15"/>
        <v>117.42864691479581</v>
      </c>
      <c r="F93" s="179"/>
      <c r="G93" s="178">
        <v>132.54166666666666</v>
      </c>
      <c r="H93" s="178"/>
      <c r="I93" s="127">
        <v>76.623329848907844</v>
      </c>
      <c r="J93" s="69"/>
      <c r="K93" s="212">
        <f t="shared" si="43"/>
        <v>-5923.2269065782275</v>
      </c>
      <c r="L93" s="70"/>
      <c r="M93" s="70">
        <f t="shared" si="45"/>
        <v>-5765.6513769493395</v>
      </c>
      <c r="N93" s="180">
        <f t="shared" si="44"/>
        <v>-11688.878283527567</v>
      </c>
      <c r="O93" s="181">
        <v>3103</v>
      </c>
      <c r="P93" s="181">
        <f t="shared" si="18"/>
        <v>-36270.58931378604</v>
      </c>
      <c r="Q93" s="181">
        <v>1085245.1029999999</v>
      </c>
      <c r="R93" s="183">
        <f t="shared" si="19"/>
        <v>1121515.6923137859</v>
      </c>
      <c r="S93" s="74">
        <f t="shared" si="46"/>
        <v>361429.48511562549</v>
      </c>
      <c r="T93"/>
      <c r="U93" s="184">
        <f t="shared" si="47"/>
        <v>205.87235315982971</v>
      </c>
      <c r="V93" s="213">
        <f t="shared" si="20"/>
        <v>117.42864691479581</v>
      </c>
      <c r="W93" s="75"/>
      <c r="X93" s="75"/>
      <c r="Y93" s="185">
        <f t="shared" si="48"/>
        <v>132.54166666666666</v>
      </c>
      <c r="Z93" s="214">
        <f t="shared" si="21"/>
        <v>76.623329848907844</v>
      </c>
      <c r="AA93" s="76"/>
      <c r="AB93" s="186"/>
      <c r="AC93" s="187">
        <f t="shared" si="49"/>
        <v>-665.4590489640492</v>
      </c>
      <c r="AD93" s="187">
        <f t="shared" si="22"/>
        <v>-361.86905051254013</v>
      </c>
      <c r="AE93" s="187"/>
      <c r="AF93" s="180">
        <f t="shared" si="23"/>
        <v>-1027.3280994765894</v>
      </c>
      <c r="AG93" s="182">
        <v>89485</v>
      </c>
      <c r="AH93" s="182">
        <f t="shared" si="24"/>
        <v>-91930.454981662595</v>
      </c>
      <c r="AI93" s="182">
        <v>1811444.8389999999</v>
      </c>
      <c r="AJ93" s="215">
        <f t="shared" si="25"/>
        <v>1903375.2939816625</v>
      </c>
      <c r="AK93" s="216">
        <f t="shared" si="26"/>
        <v>21270.327920675674</v>
      </c>
      <c r="AL93" s="190"/>
      <c r="AM93" s="191">
        <f t="shared" si="27"/>
        <v>205.87235315982971</v>
      </c>
      <c r="AN93" s="75">
        <f t="shared" si="41"/>
        <v>1.2492833206498815</v>
      </c>
      <c r="AO93" s="75">
        <f t="shared" si="16"/>
        <v>117.42864691479581</v>
      </c>
      <c r="AP93" s="52"/>
      <c r="AQ93" s="214">
        <f t="shared" si="28"/>
        <v>132.54166666666666</v>
      </c>
      <c r="AR93" s="214">
        <v>13.833333333333332</v>
      </c>
      <c r="AS93" s="214">
        <f t="shared" si="17"/>
        <v>76.623329848907844</v>
      </c>
      <c r="AT93" s="186"/>
      <c r="AU93" s="192">
        <f t="shared" si="29"/>
        <v>-54.550388567764742</v>
      </c>
      <c r="AV93" s="192">
        <f t="shared" si="30"/>
        <v>3.2441609488391703</v>
      </c>
      <c r="AW93" s="192">
        <f t="shared" si="31"/>
        <v>-21.096553655378241</v>
      </c>
      <c r="AX93" s="180">
        <f t="shared" si="32"/>
        <v>-72.402781274303806</v>
      </c>
      <c r="AY93" s="182">
        <v>356751</v>
      </c>
      <c r="AZ93" s="217">
        <f t="shared" si="33"/>
        <v>-25829.764622389157</v>
      </c>
      <c r="BA93" s="182">
        <v>463152.08600000001</v>
      </c>
      <c r="BB93" s="218">
        <f t="shared" si="34"/>
        <v>488981.85062238917</v>
      </c>
      <c r="BC93" s="216">
        <f t="shared" si="35"/>
        <v>1370.6530622826263</v>
      </c>
      <c r="BE93" s="219">
        <v>12215.431</v>
      </c>
      <c r="BG93" s="220">
        <f t="shared" si="36"/>
        <v>3372057.4589999998</v>
      </c>
      <c r="BH93" s="221">
        <f t="shared" si="37"/>
        <v>3526088.2679178379</v>
      </c>
      <c r="BI93" s="432">
        <f t="shared" si="38"/>
        <v>-154030.8089178378</v>
      </c>
      <c r="BJ93" s="210">
        <v>38108</v>
      </c>
      <c r="BK93" s="224">
        <v>3372057.4590000003</v>
      </c>
      <c r="BL93" s="223">
        <f t="shared" si="39"/>
        <v>0</v>
      </c>
      <c r="BM93" s="147">
        <v>7382.8333636202415</v>
      </c>
      <c r="BN93" s="147">
        <v>7720.0707354416772</v>
      </c>
      <c r="BO93" s="225">
        <f t="shared" si="50"/>
        <v>92316.871357418233</v>
      </c>
      <c r="BP93" s="225">
        <f t="shared" si="50"/>
        <v>92942.65407656075</v>
      </c>
      <c r="BS93" s="193"/>
      <c r="BT93" s="193"/>
    </row>
    <row r="94" spans="1:72" s="63" customFormat="1" x14ac:dyDescent="0.25">
      <c r="A94" s="177">
        <v>2004</v>
      </c>
      <c r="B94" s="65">
        <v>6</v>
      </c>
      <c r="C94" s="178">
        <f t="shared" ref="C94:C157" si="51">C82</f>
        <v>273.79728737823223</v>
      </c>
      <c r="D94" s="178"/>
      <c r="E94" s="178">
        <f t="shared" ref="E94:E157" si="52">E82</f>
        <v>205.87235315982971</v>
      </c>
      <c r="F94" s="179"/>
      <c r="G94" s="178">
        <v>321.97639370827625</v>
      </c>
      <c r="H94" s="178"/>
      <c r="I94" s="127">
        <v>132.54166666666666</v>
      </c>
      <c r="J94" s="69"/>
      <c r="K94" s="212">
        <f t="shared" si="43"/>
        <v>3891.6283563718848</v>
      </c>
      <c r="L94" s="70"/>
      <c r="M94" s="70">
        <f t="shared" si="45"/>
        <v>-10361.37454511764</v>
      </c>
      <c r="N94" s="180">
        <f t="shared" si="44"/>
        <v>-6469.7461887457557</v>
      </c>
      <c r="O94" s="181">
        <v>3130</v>
      </c>
      <c r="P94" s="181">
        <f t="shared" si="18"/>
        <v>-20250.305570774217</v>
      </c>
      <c r="Q94" s="181">
        <v>1204203.01</v>
      </c>
      <c r="R94" s="183">
        <f t="shared" si="19"/>
        <v>1224453.3155707743</v>
      </c>
      <c r="S94" s="74">
        <f t="shared" si="46"/>
        <v>391199.14235487994</v>
      </c>
      <c r="T94"/>
      <c r="U94" s="184">
        <f t="shared" si="47"/>
        <v>273.79728737823223</v>
      </c>
      <c r="V94" s="213">
        <f t="shared" si="20"/>
        <v>205.87235315982971</v>
      </c>
      <c r="W94" s="75"/>
      <c r="X94" s="75"/>
      <c r="Y94" s="185">
        <f t="shared" si="48"/>
        <v>321.97639370827625</v>
      </c>
      <c r="Z94" s="214">
        <f t="shared" si="21"/>
        <v>132.54166666666666</v>
      </c>
      <c r="AA94" s="76"/>
      <c r="AB94" s="186"/>
      <c r="AC94" s="187">
        <f t="shared" si="49"/>
        <v>437.21426610833794</v>
      </c>
      <c r="AD94" s="187">
        <f t="shared" si="22"/>
        <v>-650.31000376411896</v>
      </c>
      <c r="AE94" s="187"/>
      <c r="AF94" s="180">
        <f t="shared" si="23"/>
        <v>-213.09573765578102</v>
      </c>
      <c r="AG94" s="182">
        <v>89931</v>
      </c>
      <c r="AH94" s="182">
        <f t="shared" si="24"/>
        <v>-19163.912783122043</v>
      </c>
      <c r="AI94" s="182">
        <v>2045230.9169999999</v>
      </c>
      <c r="AJ94" s="215">
        <f t="shared" si="25"/>
        <v>2064394.8297831221</v>
      </c>
      <c r="AK94" s="216">
        <f t="shared" si="26"/>
        <v>22955.31940913725</v>
      </c>
      <c r="AL94" s="190"/>
      <c r="AM94" s="191">
        <f t="shared" si="27"/>
        <v>273.79728737823223</v>
      </c>
      <c r="AN94" s="75">
        <f t="shared" si="41"/>
        <v>0</v>
      </c>
      <c r="AO94" s="75">
        <f t="shared" si="16"/>
        <v>205.87235315982971</v>
      </c>
      <c r="AP94" s="52"/>
      <c r="AQ94" s="214">
        <f t="shared" si="28"/>
        <v>321.97639370827625</v>
      </c>
      <c r="AR94" s="214">
        <v>0</v>
      </c>
      <c r="AS94" s="214">
        <f t="shared" si="17"/>
        <v>132.54166666666666</v>
      </c>
      <c r="AT94" s="186"/>
      <c r="AU94" s="192">
        <f t="shared" si="29"/>
        <v>35.840234107130485</v>
      </c>
      <c r="AV94" s="192">
        <f t="shared" si="30"/>
        <v>0</v>
      </c>
      <c r="AW94" s="192">
        <f t="shared" si="31"/>
        <v>-37.912332838653562</v>
      </c>
      <c r="AX94" s="180">
        <f t="shared" si="32"/>
        <v>-2.0720987315230772</v>
      </c>
      <c r="AY94" s="182">
        <v>357708</v>
      </c>
      <c r="AZ94" s="217">
        <f t="shared" si="33"/>
        <v>-741.20629305565694</v>
      </c>
      <c r="BA94" s="182">
        <v>543842.96200000006</v>
      </c>
      <c r="BB94" s="218">
        <f t="shared" si="34"/>
        <v>544584.16829305573</v>
      </c>
      <c r="BC94" s="216">
        <f t="shared" si="35"/>
        <v>1522.4265833949917</v>
      </c>
      <c r="BE94" s="219">
        <v>12246.891</v>
      </c>
      <c r="BG94" s="220">
        <f t="shared" si="36"/>
        <v>3805523.7800000003</v>
      </c>
      <c r="BH94" s="221">
        <f t="shared" si="37"/>
        <v>3845679.2046469525</v>
      </c>
      <c r="BI94" s="432">
        <f t="shared" si="38"/>
        <v>-40155.424646951913</v>
      </c>
      <c r="BJ94" s="210">
        <v>38139</v>
      </c>
      <c r="BK94" s="224">
        <v>3805523.78</v>
      </c>
      <c r="BL94" s="223">
        <f t="shared" si="39"/>
        <v>0</v>
      </c>
      <c r="BM94" s="147">
        <v>8305.6127301734887</v>
      </c>
      <c r="BN94" s="147">
        <v>8393.2525467701016</v>
      </c>
      <c r="BO94" s="225">
        <f t="shared" si="50"/>
        <v>92300.048820061813</v>
      </c>
      <c r="BP94" s="225">
        <f t="shared" si="50"/>
        <v>93029.984236091783</v>
      </c>
      <c r="BS94" s="193"/>
      <c r="BT94" s="193"/>
    </row>
    <row r="95" spans="1:72" s="63" customFormat="1" x14ac:dyDescent="0.25">
      <c r="A95" s="177">
        <v>2004</v>
      </c>
      <c r="B95" s="65">
        <v>7</v>
      </c>
      <c r="C95" s="178">
        <f t="shared" si="51"/>
        <v>323.21495100202412</v>
      </c>
      <c r="D95" s="178"/>
      <c r="E95" s="178">
        <f t="shared" si="52"/>
        <v>273.79728737823223</v>
      </c>
      <c r="F95" s="179"/>
      <c r="G95" s="178">
        <v>310.78597872370335</v>
      </c>
      <c r="H95" s="178"/>
      <c r="I95" s="127">
        <v>321.97639370827625</v>
      </c>
      <c r="J95" s="69"/>
      <c r="K95" s="212">
        <f t="shared" si="43"/>
        <v>-1003.9401857628643</v>
      </c>
      <c r="L95" s="70"/>
      <c r="M95" s="70">
        <f t="shared" si="45"/>
        <v>6807.5425147039505</v>
      </c>
      <c r="N95" s="180">
        <f t="shared" si="44"/>
        <v>5803.6023289410859</v>
      </c>
      <c r="O95" s="181">
        <v>3146</v>
      </c>
      <c r="P95" s="181">
        <f t="shared" si="18"/>
        <v>18258.132926848659</v>
      </c>
      <c r="Q95" s="181">
        <v>1244800.7760000001</v>
      </c>
      <c r="R95" s="183">
        <f t="shared" si="19"/>
        <v>1226542.6430731514</v>
      </c>
      <c r="S95" s="74">
        <f t="shared" si="46"/>
        <v>389873.6945559922</v>
      </c>
      <c r="T95"/>
      <c r="U95" s="184">
        <f t="shared" si="47"/>
        <v>323.21495100202412</v>
      </c>
      <c r="V95" s="213">
        <f t="shared" si="20"/>
        <v>273.79728737823223</v>
      </c>
      <c r="W95" s="75"/>
      <c r="X95" s="75"/>
      <c r="Y95" s="185">
        <f t="shared" si="48"/>
        <v>310.78597872370335</v>
      </c>
      <c r="Z95" s="214">
        <f t="shared" si="21"/>
        <v>321.97639370827625</v>
      </c>
      <c r="AA95" s="76"/>
      <c r="AB95" s="186"/>
      <c r="AC95" s="187">
        <f t="shared" si="49"/>
        <v>-112.79005376150421</v>
      </c>
      <c r="AD95" s="187">
        <f t="shared" si="22"/>
        <v>427.26116878455753</v>
      </c>
      <c r="AE95" s="187"/>
      <c r="AF95" s="180">
        <f t="shared" si="23"/>
        <v>314.4711150230533</v>
      </c>
      <c r="AG95" s="182">
        <v>90311</v>
      </c>
      <c r="AH95" s="182">
        <f t="shared" si="24"/>
        <v>28400.200868846969</v>
      </c>
      <c r="AI95" s="182">
        <v>2149516.108</v>
      </c>
      <c r="AJ95" s="215">
        <f t="shared" si="25"/>
        <v>2121115.9071311532</v>
      </c>
      <c r="AK95" s="216">
        <f t="shared" si="26"/>
        <v>23486.794600116853</v>
      </c>
      <c r="AL95" s="190"/>
      <c r="AM95" s="191">
        <f t="shared" si="27"/>
        <v>323.21495100202412</v>
      </c>
      <c r="AN95" s="75">
        <f t="shared" si="41"/>
        <v>0</v>
      </c>
      <c r="AO95" s="75">
        <f t="shared" si="16"/>
        <v>273.79728737823223</v>
      </c>
      <c r="AP95" s="52"/>
      <c r="AQ95" s="214">
        <f t="shared" si="28"/>
        <v>310.78597872370335</v>
      </c>
      <c r="AR95" s="214">
        <v>0</v>
      </c>
      <c r="AS95" s="214">
        <f t="shared" si="17"/>
        <v>321.97639370827625</v>
      </c>
      <c r="AT95" s="186"/>
      <c r="AU95" s="192">
        <f t="shared" si="29"/>
        <v>-9.2458600853762309</v>
      </c>
      <c r="AV95" s="192">
        <f t="shared" si="30"/>
        <v>0</v>
      </c>
      <c r="AW95" s="192">
        <f t="shared" si="31"/>
        <v>24.908839701423087</v>
      </c>
      <c r="AX95" s="180">
        <f t="shared" si="32"/>
        <v>15.662979616046856</v>
      </c>
      <c r="AY95" s="182">
        <v>358487</v>
      </c>
      <c r="AZ95" s="217">
        <f t="shared" si="33"/>
        <v>5614.9745736177892</v>
      </c>
      <c r="BA95" s="182">
        <v>576438.78399999999</v>
      </c>
      <c r="BB95" s="218">
        <f t="shared" si="34"/>
        <v>570823.80942638218</v>
      </c>
      <c r="BC95" s="216">
        <f t="shared" si="35"/>
        <v>1592.3138340480468</v>
      </c>
      <c r="BE95" s="219">
        <v>12288.325000000001</v>
      </c>
      <c r="BG95" s="220">
        <f t="shared" si="36"/>
        <v>3983043.9930000002</v>
      </c>
      <c r="BH95" s="221">
        <f t="shared" si="37"/>
        <v>3930770.6846306869</v>
      </c>
      <c r="BI95" s="432">
        <f t="shared" si="38"/>
        <v>52273.308369313418</v>
      </c>
      <c r="BJ95" s="210">
        <v>38169</v>
      </c>
      <c r="BK95" s="224">
        <v>3983043.9929999998</v>
      </c>
      <c r="BL95" s="223">
        <f t="shared" si="39"/>
        <v>0</v>
      </c>
      <c r="BM95" s="147">
        <v>8663.87660800905</v>
      </c>
      <c r="BN95" s="147">
        <v>8550.1722415998229</v>
      </c>
      <c r="BO95" s="225">
        <f t="shared" si="50"/>
        <v>92671.195562668523</v>
      </c>
      <c r="BP95" s="225">
        <f t="shared" si="50"/>
        <v>93232.681091175313</v>
      </c>
      <c r="BS95" s="193"/>
      <c r="BT95" s="193"/>
    </row>
    <row r="96" spans="1:72" s="63" customFormat="1" x14ac:dyDescent="0.25">
      <c r="A96" s="177">
        <v>2004</v>
      </c>
      <c r="B96" s="65">
        <v>8</v>
      </c>
      <c r="C96" s="178">
        <f t="shared" si="51"/>
        <v>329.73144935858772</v>
      </c>
      <c r="D96" s="178"/>
      <c r="E96" s="178">
        <f t="shared" si="52"/>
        <v>323.21495100202412</v>
      </c>
      <c r="F96" s="179"/>
      <c r="G96" s="178">
        <v>298.97119275729199</v>
      </c>
      <c r="H96" s="178"/>
      <c r="I96" s="127">
        <v>310.78597872370335</v>
      </c>
      <c r="J96" s="69"/>
      <c r="K96" s="212">
        <f t="shared" si="43"/>
        <v>-2484.6348543461781</v>
      </c>
      <c r="L96" s="70"/>
      <c r="M96" s="70">
        <f t="shared" si="45"/>
        <v>-1756.1711630583529</v>
      </c>
      <c r="N96" s="180">
        <f t="shared" si="44"/>
        <v>-4240.8060174045313</v>
      </c>
      <c r="O96" s="181">
        <v>3161</v>
      </c>
      <c r="P96" s="181">
        <f t="shared" si="18"/>
        <v>-13405.187821015723</v>
      </c>
      <c r="Q96" s="181">
        <v>1191418.3929999999</v>
      </c>
      <c r="R96" s="183">
        <f t="shared" si="19"/>
        <v>1204823.5808210156</v>
      </c>
      <c r="S96" s="74">
        <f t="shared" si="46"/>
        <v>381152.66713730327</v>
      </c>
      <c r="T96"/>
      <c r="U96" s="184">
        <f t="shared" si="47"/>
        <v>329.73144935858772</v>
      </c>
      <c r="V96" s="213">
        <f t="shared" si="20"/>
        <v>323.21495100202412</v>
      </c>
      <c r="W96" s="75"/>
      <c r="X96" s="75"/>
      <c r="Y96" s="185">
        <f t="shared" si="48"/>
        <v>298.97119275729199</v>
      </c>
      <c r="Z96" s="214">
        <f t="shared" si="21"/>
        <v>310.78597872370335</v>
      </c>
      <c r="AA96" s="76"/>
      <c r="AB96" s="186"/>
      <c r="AC96" s="187">
        <f t="shared" si="49"/>
        <v>-279.14222657245762</v>
      </c>
      <c r="AD96" s="187">
        <f t="shared" si="22"/>
        <v>-110.2224102300269</v>
      </c>
      <c r="AE96" s="187"/>
      <c r="AF96" s="180">
        <f t="shared" si="23"/>
        <v>-389.36463680248448</v>
      </c>
      <c r="AG96" s="182">
        <v>90434</v>
      </c>
      <c r="AH96" s="182">
        <f t="shared" si="24"/>
        <v>-35211.80156459588</v>
      </c>
      <c r="AI96" s="182">
        <v>2001582.6850000001</v>
      </c>
      <c r="AJ96" s="215">
        <f t="shared" si="25"/>
        <v>2036794.486564596</v>
      </c>
      <c r="AK96" s="216">
        <f t="shared" si="26"/>
        <v>22522.441632180329</v>
      </c>
      <c r="AL96" s="190"/>
      <c r="AM96" s="191">
        <f t="shared" si="27"/>
        <v>329.73144935858772</v>
      </c>
      <c r="AN96" s="75">
        <f t="shared" si="41"/>
        <v>0</v>
      </c>
      <c r="AO96" s="75">
        <f t="shared" si="16"/>
        <v>323.21495100202412</v>
      </c>
      <c r="AP96" s="52"/>
      <c r="AQ96" s="214">
        <f t="shared" si="28"/>
        <v>298.97119275729199</v>
      </c>
      <c r="AR96" s="214">
        <v>0</v>
      </c>
      <c r="AS96" s="214">
        <f t="shared" si="17"/>
        <v>310.78597872370335</v>
      </c>
      <c r="AT96" s="186"/>
      <c r="AU96" s="192">
        <f t="shared" si="29"/>
        <v>-22.882425220460451</v>
      </c>
      <c r="AV96" s="192">
        <f t="shared" si="30"/>
        <v>0</v>
      </c>
      <c r="AW96" s="192">
        <f t="shared" si="31"/>
        <v>-6.4258410277125728</v>
      </c>
      <c r="AX96" s="180">
        <f t="shared" si="32"/>
        <v>-29.308266248173023</v>
      </c>
      <c r="AY96" s="182">
        <v>359558</v>
      </c>
      <c r="AZ96" s="217">
        <f t="shared" si="33"/>
        <v>-10538.021595660595</v>
      </c>
      <c r="BA96" s="182">
        <v>532481.79799999995</v>
      </c>
      <c r="BB96" s="218">
        <f t="shared" si="34"/>
        <v>543019.81959566055</v>
      </c>
      <c r="BC96" s="216">
        <f t="shared" si="35"/>
        <v>1510.2426301060204</v>
      </c>
      <c r="BE96" s="219">
        <v>11606.859</v>
      </c>
      <c r="BG96" s="220">
        <f t="shared" si="36"/>
        <v>3737089.7350000003</v>
      </c>
      <c r="BH96" s="221">
        <f t="shared" si="37"/>
        <v>3796244.7459812723</v>
      </c>
      <c r="BI96" s="432">
        <f t="shared" si="38"/>
        <v>-59155.0109812722</v>
      </c>
      <c r="BJ96" s="210">
        <v>38200</v>
      </c>
      <c r="BK96" s="224">
        <v>3737089.7349999994</v>
      </c>
      <c r="BL96" s="223">
        <f t="shared" si="39"/>
        <v>0</v>
      </c>
      <c r="BM96" s="147">
        <v>8104.7624040876353</v>
      </c>
      <c r="BN96" s="147">
        <v>8233.0540275196872</v>
      </c>
      <c r="BO96" s="225">
        <f t="shared" si="50"/>
        <v>92411.683967608435</v>
      </c>
      <c r="BP96" s="225">
        <f t="shared" si="50"/>
        <v>92980.990420939896</v>
      </c>
      <c r="BS96" s="193"/>
      <c r="BT96" s="193"/>
    </row>
    <row r="97" spans="1:72" s="63" customFormat="1" x14ac:dyDescent="0.25">
      <c r="A97" s="177">
        <v>2004</v>
      </c>
      <c r="B97" s="65">
        <v>9</v>
      </c>
      <c r="C97" s="178">
        <f t="shared" si="51"/>
        <v>278.21093356333773</v>
      </c>
      <c r="D97" s="178"/>
      <c r="E97" s="178">
        <f t="shared" si="52"/>
        <v>329.73144935858772</v>
      </c>
      <c r="F97" s="179"/>
      <c r="G97" s="178">
        <v>298.37371125733682</v>
      </c>
      <c r="H97" s="178"/>
      <c r="I97" s="127">
        <v>298.97119275729199</v>
      </c>
      <c r="J97" s="69"/>
      <c r="K97" s="212">
        <f t="shared" si="43"/>
        <v>1628.6320646893926</v>
      </c>
      <c r="L97" s="70"/>
      <c r="M97" s="70">
        <f t="shared" si="45"/>
        <v>-4346.3187785602959</v>
      </c>
      <c r="N97" s="180">
        <f t="shared" si="44"/>
        <v>-2717.6867138709031</v>
      </c>
      <c r="O97" s="181">
        <v>3170</v>
      </c>
      <c r="P97" s="181">
        <f t="shared" si="18"/>
        <v>-8615.0668829707629</v>
      </c>
      <c r="Q97" s="181">
        <v>1167238.601</v>
      </c>
      <c r="R97" s="183">
        <f t="shared" si="19"/>
        <v>1175853.6678829708</v>
      </c>
      <c r="S97" s="74">
        <f t="shared" si="46"/>
        <v>370931.75642995926</v>
      </c>
      <c r="T97"/>
      <c r="U97" s="184">
        <f t="shared" si="47"/>
        <v>278.21093356333773</v>
      </c>
      <c r="V97" s="213">
        <f t="shared" si="20"/>
        <v>329.73144935858772</v>
      </c>
      <c r="W97" s="75"/>
      <c r="X97" s="75"/>
      <c r="Y97" s="185">
        <f t="shared" si="48"/>
        <v>298.37371125733682</v>
      </c>
      <c r="Z97" s="214">
        <f t="shared" si="21"/>
        <v>298.97119275729199</v>
      </c>
      <c r="AA97" s="76"/>
      <c r="AB97" s="186"/>
      <c r="AC97" s="187">
        <f t="shared" si="49"/>
        <v>182.97255228850412</v>
      </c>
      <c r="AD97" s="187">
        <f t="shared" si="22"/>
        <v>-272.78760833691268</v>
      </c>
      <c r="AE97" s="187"/>
      <c r="AF97" s="180">
        <f t="shared" si="23"/>
        <v>-89.815056048408564</v>
      </c>
      <c r="AG97" s="182">
        <v>90767</v>
      </c>
      <c r="AH97" s="182">
        <f t="shared" si="24"/>
        <v>-8152.2431923459008</v>
      </c>
      <c r="AI97" s="182">
        <v>1975038.416</v>
      </c>
      <c r="AJ97" s="215">
        <f t="shared" si="25"/>
        <v>1983190.6591923458</v>
      </c>
      <c r="AK97" s="216">
        <f t="shared" si="26"/>
        <v>21849.247625153919</v>
      </c>
      <c r="AL97" s="190"/>
      <c r="AM97" s="191">
        <f t="shared" si="27"/>
        <v>278.21093356333773</v>
      </c>
      <c r="AN97" s="75">
        <f t="shared" si="41"/>
        <v>0</v>
      </c>
      <c r="AO97" s="75">
        <f t="shared" si="16"/>
        <v>329.73144935858772</v>
      </c>
      <c r="AP97" s="52"/>
      <c r="AQ97" s="214">
        <f t="shared" si="28"/>
        <v>298.37371125733682</v>
      </c>
      <c r="AR97" s="214">
        <v>0</v>
      </c>
      <c r="AS97" s="214">
        <f t="shared" si="17"/>
        <v>298.97119275729199</v>
      </c>
      <c r="AT97" s="186"/>
      <c r="AU97" s="192">
        <f t="shared" si="29"/>
        <v>14.999005333403733</v>
      </c>
      <c r="AV97" s="192">
        <f t="shared" si="30"/>
        <v>0</v>
      </c>
      <c r="AW97" s="192">
        <f t="shared" si="31"/>
        <v>-15.9032069961522</v>
      </c>
      <c r="AX97" s="180">
        <f t="shared" si="32"/>
        <v>-0.90420166274846636</v>
      </c>
      <c r="AY97" s="182">
        <v>359456</v>
      </c>
      <c r="AZ97" s="217">
        <f t="shared" si="33"/>
        <v>-325.02071288491271</v>
      </c>
      <c r="BA97" s="182">
        <v>516675.43599999999</v>
      </c>
      <c r="BB97" s="218">
        <f t="shared" si="34"/>
        <v>517000.45671288489</v>
      </c>
      <c r="BC97" s="216">
        <f t="shared" si="35"/>
        <v>1438.2857893953221</v>
      </c>
      <c r="BE97" s="219">
        <v>12749.48</v>
      </c>
      <c r="BG97" s="220">
        <f t="shared" si="36"/>
        <v>3671701.9330000002</v>
      </c>
      <c r="BH97" s="221">
        <f t="shared" si="37"/>
        <v>3688794.2637882018</v>
      </c>
      <c r="BI97" s="432">
        <f t="shared" si="38"/>
        <v>-17092.330788201576</v>
      </c>
      <c r="BJ97" s="210">
        <v>38231</v>
      </c>
      <c r="BK97" s="224">
        <v>3671701.9330000002</v>
      </c>
      <c r="BL97" s="223">
        <f t="shared" si="39"/>
        <v>0</v>
      </c>
      <c r="BM97" s="147">
        <v>7958.8972239141804</v>
      </c>
      <c r="BN97" s="147">
        <v>7995.9471006587473</v>
      </c>
      <c r="BO97" s="225">
        <f t="shared" si="50"/>
        <v>91904.864895604202</v>
      </c>
      <c r="BP97" s="225">
        <f t="shared" si="50"/>
        <v>92391.352294950746</v>
      </c>
      <c r="BS97" s="193"/>
      <c r="BT97" s="193"/>
    </row>
    <row r="98" spans="1:72" s="63" customFormat="1" x14ac:dyDescent="0.25">
      <c r="A98" s="177">
        <v>2004</v>
      </c>
      <c r="B98" s="65">
        <v>10</v>
      </c>
      <c r="C98" s="178">
        <f t="shared" si="51"/>
        <v>198.83661390818892</v>
      </c>
      <c r="D98" s="178"/>
      <c r="E98" s="178">
        <f t="shared" si="52"/>
        <v>278.21093356333773</v>
      </c>
      <c r="F98" s="179"/>
      <c r="G98" s="178">
        <v>180.78962868373969</v>
      </c>
      <c r="H98" s="178"/>
      <c r="I98" s="127">
        <v>298.37371125733682</v>
      </c>
      <c r="J98" s="69"/>
      <c r="K98" s="212">
        <f t="shared" si="43"/>
        <v>-1457.7306387830395</v>
      </c>
      <c r="L98" s="70"/>
      <c r="M98" s="70">
        <f t="shared" si="45"/>
        <v>2848.9313485009566</v>
      </c>
      <c r="N98" s="180">
        <f t="shared" si="44"/>
        <v>1391.2007097179171</v>
      </c>
      <c r="O98" s="181">
        <v>3156</v>
      </c>
      <c r="P98" s="181">
        <f t="shared" si="18"/>
        <v>4390.6294398697464</v>
      </c>
      <c r="Q98" s="181">
        <v>1173797.004</v>
      </c>
      <c r="R98" s="183">
        <f t="shared" si="19"/>
        <v>1169406.3745601303</v>
      </c>
      <c r="S98" s="74">
        <f t="shared" si="46"/>
        <v>370534.33921423648</v>
      </c>
      <c r="T98"/>
      <c r="U98" s="184">
        <f t="shared" si="47"/>
        <v>198.83661390818892</v>
      </c>
      <c r="V98" s="213">
        <f t="shared" si="20"/>
        <v>278.21093356333773</v>
      </c>
      <c r="W98" s="75"/>
      <c r="X98" s="75"/>
      <c r="Y98" s="185">
        <f t="shared" si="48"/>
        <v>180.78962868373969</v>
      </c>
      <c r="Z98" s="214">
        <f t="shared" si="21"/>
        <v>298.37371125733682</v>
      </c>
      <c r="AA98" s="76"/>
      <c r="AB98" s="186"/>
      <c r="AC98" s="187">
        <f t="shared" si="49"/>
        <v>-163.77222413225238</v>
      </c>
      <c r="AD98" s="187">
        <f t="shared" si="22"/>
        <v>178.80721789372771</v>
      </c>
      <c r="AE98" s="187"/>
      <c r="AF98" s="180">
        <f t="shared" si="23"/>
        <v>15.034993761475334</v>
      </c>
      <c r="AG98" s="182">
        <v>90900</v>
      </c>
      <c r="AH98" s="182">
        <f t="shared" si="24"/>
        <v>1366.6809329181078</v>
      </c>
      <c r="AI98" s="182">
        <v>1969210.4709999999</v>
      </c>
      <c r="AJ98" s="215">
        <f t="shared" si="25"/>
        <v>1967843.7900670818</v>
      </c>
      <c r="AK98" s="216">
        <f t="shared" si="26"/>
        <v>21648.446535391438</v>
      </c>
      <c r="AL98" s="190"/>
      <c r="AM98" s="191">
        <f t="shared" si="27"/>
        <v>198.83661390818892</v>
      </c>
      <c r="AN98" s="75">
        <f t="shared" si="41"/>
        <v>3.8389772083761713</v>
      </c>
      <c r="AO98" s="75">
        <f t="shared" si="16"/>
        <v>278.21093356333773</v>
      </c>
      <c r="AP98" s="52"/>
      <c r="AQ98" s="214">
        <f t="shared" si="28"/>
        <v>180.78962868373969</v>
      </c>
      <c r="AR98" s="214">
        <v>1.548301337043291</v>
      </c>
      <c r="AS98" s="214">
        <f t="shared" si="17"/>
        <v>298.37371125733682</v>
      </c>
      <c r="AT98" s="186"/>
      <c r="AU98" s="192">
        <f t="shared" si="29"/>
        <v>-13.42507623411109</v>
      </c>
      <c r="AV98" s="192">
        <f t="shared" si="30"/>
        <v>-0.59053493912820199</v>
      </c>
      <c r="AW98" s="192">
        <f t="shared" si="31"/>
        <v>10.424257230401672</v>
      </c>
      <c r="AX98" s="180">
        <f t="shared" si="32"/>
        <v>-3.5913539428376211</v>
      </c>
      <c r="AY98" s="182">
        <v>359133</v>
      </c>
      <c r="AZ98" s="217">
        <f t="shared" si="33"/>
        <v>-1289.7737155531036</v>
      </c>
      <c r="BA98" s="182">
        <v>502055.57</v>
      </c>
      <c r="BB98" s="218">
        <f t="shared" si="34"/>
        <v>503345.34371555311</v>
      </c>
      <c r="BC98" s="216">
        <f t="shared" si="35"/>
        <v>1401.5569265858419</v>
      </c>
      <c r="BE98" s="219">
        <v>12351.620999999999</v>
      </c>
      <c r="BG98" s="220">
        <f t="shared" si="36"/>
        <v>3657414.6660000002</v>
      </c>
      <c r="BH98" s="221">
        <f t="shared" si="37"/>
        <v>3652947.1293427651</v>
      </c>
      <c r="BI98" s="432">
        <f t="shared" si="38"/>
        <v>4467.5366572347502</v>
      </c>
      <c r="BJ98" s="210">
        <v>38261</v>
      </c>
      <c r="BK98" s="224">
        <v>3657414.6660000002</v>
      </c>
      <c r="BL98" s="223">
        <f t="shared" si="39"/>
        <v>0</v>
      </c>
      <c r="BM98" s="147">
        <v>7931.6069517846809</v>
      </c>
      <c r="BN98" s="147">
        <v>7921.9184838247074</v>
      </c>
      <c r="BO98" s="225">
        <f t="shared" si="50"/>
        <v>91661.730936380758</v>
      </c>
      <c r="BP98" s="225">
        <f t="shared" si="50"/>
        <v>92212.909068619338</v>
      </c>
      <c r="BS98" s="193"/>
      <c r="BT98" s="193"/>
    </row>
    <row r="99" spans="1:72" s="63" customFormat="1" x14ac:dyDescent="0.25">
      <c r="A99" s="177">
        <v>2004</v>
      </c>
      <c r="B99" s="65">
        <v>11</v>
      </c>
      <c r="C99" s="178">
        <f t="shared" si="51"/>
        <v>75.667245198869992</v>
      </c>
      <c r="D99" s="178"/>
      <c r="E99" s="178">
        <f t="shared" si="52"/>
        <v>198.83661390818892</v>
      </c>
      <c r="F99" s="179"/>
      <c r="G99" s="178">
        <v>89.155191325227875</v>
      </c>
      <c r="H99" s="178"/>
      <c r="I99" s="127">
        <v>180.78962868373969</v>
      </c>
      <c r="J99" s="69"/>
      <c r="K99" s="212">
        <f t="shared" si="43"/>
        <v>1089.4779420559398</v>
      </c>
      <c r="L99" s="70"/>
      <c r="M99" s="70">
        <f t="shared" si="45"/>
        <v>-2549.9771277629652</v>
      </c>
      <c r="N99" s="180">
        <f t="shared" si="44"/>
        <v>-1460.4991857070254</v>
      </c>
      <c r="O99" s="181">
        <v>3171</v>
      </c>
      <c r="P99" s="181">
        <f t="shared" si="18"/>
        <v>-4631.2429178769771</v>
      </c>
      <c r="Q99" s="181">
        <v>1221065.29</v>
      </c>
      <c r="R99" s="183">
        <f t="shared" si="19"/>
        <v>1225696.532917877</v>
      </c>
      <c r="S99" s="74">
        <f t="shared" si="46"/>
        <v>386533.12296369509</v>
      </c>
      <c r="T99"/>
      <c r="U99" s="184">
        <f t="shared" si="47"/>
        <v>75.667245198869992</v>
      </c>
      <c r="V99" s="213">
        <f t="shared" si="20"/>
        <v>198.83661390818892</v>
      </c>
      <c r="W99" s="75"/>
      <c r="X99" s="75"/>
      <c r="Y99" s="185">
        <f t="shared" si="48"/>
        <v>89.155191325227875</v>
      </c>
      <c r="Z99" s="214">
        <f t="shared" si="21"/>
        <v>180.78962868373969</v>
      </c>
      <c r="AA99" s="76"/>
      <c r="AB99" s="186"/>
      <c r="AC99" s="187">
        <f t="shared" si="49"/>
        <v>122.39999693117956</v>
      </c>
      <c r="AD99" s="187">
        <f t="shared" si="22"/>
        <v>-160.04398145565963</v>
      </c>
      <c r="AE99" s="187"/>
      <c r="AF99" s="180">
        <f t="shared" si="23"/>
        <v>-37.643984524480075</v>
      </c>
      <c r="AG99" s="182">
        <v>91001</v>
      </c>
      <c r="AH99" s="182">
        <f t="shared" si="24"/>
        <v>-3425.6402357122111</v>
      </c>
      <c r="AI99" s="182">
        <v>1876486.128</v>
      </c>
      <c r="AJ99" s="215">
        <f t="shared" si="25"/>
        <v>1879911.7682357123</v>
      </c>
      <c r="AK99" s="216">
        <f t="shared" si="26"/>
        <v>20658.144066941157</v>
      </c>
      <c r="AL99" s="190"/>
      <c r="AM99" s="191">
        <f t="shared" si="27"/>
        <v>75.667245198869992</v>
      </c>
      <c r="AN99" s="75">
        <f t="shared" si="41"/>
        <v>28.935219572893278</v>
      </c>
      <c r="AO99" s="75">
        <f t="shared" si="16"/>
        <v>198.83661390818892</v>
      </c>
      <c r="AP99" s="52"/>
      <c r="AQ99" s="214">
        <f t="shared" si="28"/>
        <v>89.155191325227875</v>
      </c>
      <c r="AR99" s="214">
        <v>9.2038748488385398</v>
      </c>
      <c r="AS99" s="214">
        <f t="shared" si="17"/>
        <v>180.78962868373969</v>
      </c>
      <c r="AT99" s="186"/>
      <c r="AU99" s="192">
        <f t="shared" si="29"/>
        <v>10.033626266985774</v>
      </c>
      <c r="AV99" s="192">
        <f t="shared" si="30"/>
        <v>-5.0867294676471317</v>
      </c>
      <c r="AW99" s="192">
        <f t="shared" si="31"/>
        <v>-9.3303819080893717</v>
      </c>
      <c r="AX99" s="180">
        <f t="shared" si="32"/>
        <v>-4.3834851087507296</v>
      </c>
      <c r="AY99" s="182">
        <v>359862</v>
      </c>
      <c r="AZ99" s="217">
        <f t="shared" si="33"/>
        <v>-1577.4497182052551</v>
      </c>
      <c r="BA99" s="182">
        <v>477453.81800000003</v>
      </c>
      <c r="BB99" s="218">
        <f t="shared" si="34"/>
        <v>479031.26771820529</v>
      </c>
      <c r="BC99" s="216">
        <f t="shared" si="35"/>
        <v>1331.1526855244658</v>
      </c>
      <c r="BE99" s="219">
        <v>12205.737999999999</v>
      </c>
      <c r="BG99" s="220">
        <f t="shared" si="36"/>
        <v>3587210.9739999999</v>
      </c>
      <c r="BH99" s="221">
        <f t="shared" si="37"/>
        <v>3596845.3068717942</v>
      </c>
      <c r="BI99" s="432">
        <f t="shared" si="38"/>
        <v>-9634.3328717944423</v>
      </c>
      <c r="BJ99" s="210">
        <v>38292</v>
      </c>
      <c r="BK99" s="224">
        <v>3587210.9739999999</v>
      </c>
      <c r="BL99" s="223">
        <f t="shared" si="39"/>
        <v>0</v>
      </c>
      <c r="BM99" s="147">
        <v>7764.8284435324322</v>
      </c>
      <c r="BN99" s="147">
        <v>7785.6827903939857</v>
      </c>
      <c r="BO99" s="225">
        <f t="shared" si="50"/>
        <v>91680.037294161579</v>
      </c>
      <c r="BP99" s="225">
        <f t="shared" si="50"/>
        <v>92462.460635976226</v>
      </c>
      <c r="BS99" s="193"/>
      <c r="BT99" s="193"/>
    </row>
    <row r="100" spans="1:72" s="63" customFormat="1" x14ac:dyDescent="0.25">
      <c r="A100" s="177">
        <v>2004</v>
      </c>
      <c r="B100" s="65">
        <v>12</v>
      </c>
      <c r="C100" s="178">
        <f t="shared" si="51"/>
        <v>42.449672857488302</v>
      </c>
      <c r="D100" s="178"/>
      <c r="E100" s="178">
        <f t="shared" si="52"/>
        <v>75.667245198869992</v>
      </c>
      <c r="F100" s="179"/>
      <c r="G100" s="178">
        <v>28.518350539545956</v>
      </c>
      <c r="H100" s="178"/>
      <c r="I100" s="127">
        <v>89.155191325227875</v>
      </c>
      <c r="J100" s="69"/>
      <c r="K100" s="212">
        <f t="shared" si="43"/>
        <v>-1125.291295418916</v>
      </c>
      <c r="L100" s="70"/>
      <c r="M100" s="70">
        <f t="shared" si="45"/>
        <v>1905.8005364860792</v>
      </c>
      <c r="N100" s="180">
        <f t="shared" si="44"/>
        <v>780.5092410671632</v>
      </c>
      <c r="O100" s="181">
        <v>3181</v>
      </c>
      <c r="P100" s="181">
        <f t="shared" si="18"/>
        <v>2482.7998958346461</v>
      </c>
      <c r="Q100" s="181">
        <v>1193277.743</v>
      </c>
      <c r="R100" s="183">
        <f t="shared" si="19"/>
        <v>1190794.9431041654</v>
      </c>
      <c r="S100" s="74">
        <f t="shared" si="46"/>
        <v>374346.09968694294</v>
      </c>
      <c r="T100"/>
      <c r="U100" s="184">
        <f t="shared" si="47"/>
        <v>42.449672857488302</v>
      </c>
      <c r="V100" s="213">
        <f t="shared" si="20"/>
        <v>75.667245198869992</v>
      </c>
      <c r="W100" s="75"/>
      <c r="X100" s="75"/>
      <c r="Y100" s="185">
        <f t="shared" si="48"/>
        <v>28.518350539545956</v>
      </c>
      <c r="Z100" s="214">
        <f t="shared" si="21"/>
        <v>89.155191325227875</v>
      </c>
      <c r="AA100" s="76"/>
      <c r="AB100" s="186"/>
      <c r="AC100" s="187">
        <f t="shared" si="49"/>
        <v>-126.42353350086117</v>
      </c>
      <c r="AD100" s="187">
        <f t="shared" si="22"/>
        <v>119.61358492150241</v>
      </c>
      <c r="AE100" s="187"/>
      <c r="AF100" s="180">
        <f t="shared" si="23"/>
        <v>-6.8099485793587604</v>
      </c>
      <c r="AG100" s="182">
        <v>91068</v>
      </c>
      <c r="AH100" s="182">
        <f t="shared" si="24"/>
        <v>-620.16839722504358</v>
      </c>
      <c r="AI100" s="182">
        <v>1903306.247</v>
      </c>
      <c r="AJ100" s="215">
        <f t="shared" si="25"/>
        <v>1903926.4153972249</v>
      </c>
      <c r="AK100" s="216">
        <f t="shared" si="26"/>
        <v>20906.64575259394</v>
      </c>
      <c r="AL100" s="190"/>
      <c r="AM100" s="191">
        <f t="shared" si="27"/>
        <v>42.449672857488302</v>
      </c>
      <c r="AN100" s="75">
        <f t="shared" si="41"/>
        <v>82.304422731853208</v>
      </c>
      <c r="AO100" s="75">
        <f t="shared" si="16"/>
        <v>75.667245198869992</v>
      </c>
      <c r="AP100" s="52"/>
      <c r="AQ100" s="214">
        <f t="shared" si="28"/>
        <v>28.518350539545956</v>
      </c>
      <c r="AR100" s="214">
        <v>104.78684607569181</v>
      </c>
      <c r="AS100" s="214">
        <f t="shared" si="17"/>
        <v>89.155191325227875</v>
      </c>
      <c r="AT100" s="186"/>
      <c r="AU100" s="192">
        <f t="shared" si="29"/>
        <v>-10.363451946919687</v>
      </c>
      <c r="AV100" s="192">
        <f t="shared" si="30"/>
        <v>5.7959559739383302</v>
      </c>
      <c r="AW100" s="192">
        <f t="shared" si="31"/>
        <v>6.9733358203319753</v>
      </c>
      <c r="AX100" s="180">
        <f t="shared" si="32"/>
        <v>2.4058398473506184</v>
      </c>
      <c r="AY100" s="182">
        <v>359841</v>
      </c>
      <c r="AZ100" s="217">
        <f t="shared" si="33"/>
        <v>865.71981651049384</v>
      </c>
      <c r="BA100" s="182">
        <v>472473.01500000001</v>
      </c>
      <c r="BB100" s="218">
        <f t="shared" si="34"/>
        <v>471607.29518348951</v>
      </c>
      <c r="BC100" s="216">
        <f t="shared" si="35"/>
        <v>1310.5991123398655</v>
      </c>
      <c r="BE100" s="219">
        <v>12555.418</v>
      </c>
      <c r="BG100" s="220">
        <f t="shared" si="36"/>
        <v>3581612.4230000004</v>
      </c>
      <c r="BH100" s="221">
        <f t="shared" si="37"/>
        <v>3578884.0716848802</v>
      </c>
      <c r="BI100" s="432">
        <f t="shared" si="38"/>
        <v>2728.3513151200964</v>
      </c>
      <c r="BJ100" s="210">
        <v>38322</v>
      </c>
      <c r="BK100" s="224">
        <v>3581612.4230000004</v>
      </c>
      <c r="BL100" s="223">
        <f t="shared" si="39"/>
        <v>0</v>
      </c>
      <c r="BM100" s="147">
        <v>7751.5018222978269</v>
      </c>
      <c r="BN100" s="147">
        <v>7745.5969901459148</v>
      </c>
      <c r="BO100" s="225">
        <f t="shared" si="50"/>
        <v>91793.234340863302</v>
      </c>
      <c r="BP100" s="225">
        <f t="shared" si="50"/>
        <v>92659.93390462744</v>
      </c>
      <c r="BS100" s="193"/>
      <c r="BT100" s="193"/>
    </row>
    <row r="101" spans="1:72" s="63" customFormat="1" x14ac:dyDescent="0.25">
      <c r="A101" s="177">
        <v>2005</v>
      </c>
      <c r="B101" s="65">
        <v>1</v>
      </c>
      <c r="C101" s="178">
        <f t="shared" si="51"/>
        <v>26.872581391315055</v>
      </c>
      <c r="D101" s="178"/>
      <c r="E101" s="178">
        <f t="shared" si="52"/>
        <v>42.449672857488302</v>
      </c>
      <c r="F101" s="179"/>
      <c r="G101" s="178">
        <v>23.876085463629714</v>
      </c>
      <c r="H101" s="178"/>
      <c r="I101" s="127">
        <v>28.518350539545956</v>
      </c>
      <c r="J101" s="69"/>
      <c r="K101" s="212">
        <f t="shared" si="43"/>
        <v>-242.03953560386634</v>
      </c>
      <c r="L101" s="70"/>
      <c r="M101" s="70">
        <f t="shared" si="45"/>
        <v>-1968.4480719870971</v>
      </c>
      <c r="N101" s="180">
        <f t="shared" si="44"/>
        <v>-2210.4876075909633</v>
      </c>
      <c r="O101" s="181">
        <v>3185</v>
      </c>
      <c r="P101" s="181">
        <f t="shared" si="18"/>
        <v>-7040.4030301772182</v>
      </c>
      <c r="Q101" s="181">
        <v>1145142.2709999999</v>
      </c>
      <c r="R101" s="183">
        <f t="shared" si="19"/>
        <v>1152182.6740301771</v>
      </c>
      <c r="S101" s="74">
        <f t="shared" si="46"/>
        <v>361752.80189330521</v>
      </c>
      <c r="T101"/>
      <c r="U101" s="184">
        <f t="shared" si="47"/>
        <v>26.872581391315055</v>
      </c>
      <c r="V101" s="213">
        <f t="shared" si="20"/>
        <v>42.449672857488302</v>
      </c>
      <c r="W101" s="75"/>
      <c r="X101" s="75"/>
      <c r="Y101" s="185">
        <f t="shared" si="48"/>
        <v>23.876085463629714</v>
      </c>
      <c r="Z101" s="214">
        <f t="shared" si="21"/>
        <v>28.518350539545956</v>
      </c>
      <c r="AA101" s="76"/>
      <c r="AB101" s="186"/>
      <c r="AC101" s="187">
        <f t="shared" si="49"/>
        <v>-27.192508697542976</v>
      </c>
      <c r="AD101" s="187">
        <f t="shared" si="22"/>
        <v>-123.54552646748937</v>
      </c>
      <c r="AE101" s="187"/>
      <c r="AF101" s="180">
        <f t="shared" si="23"/>
        <v>-150.73803516503233</v>
      </c>
      <c r="AG101" s="182">
        <v>91332</v>
      </c>
      <c r="AH101" s="182">
        <f t="shared" si="24"/>
        <v>-13767.206227692732</v>
      </c>
      <c r="AI101" s="182">
        <v>1824073.673</v>
      </c>
      <c r="AJ101" s="215">
        <f t="shared" si="25"/>
        <v>1837840.8792276927</v>
      </c>
      <c r="AK101" s="216">
        <f t="shared" si="26"/>
        <v>20122.639154159468</v>
      </c>
      <c r="AL101" s="190"/>
      <c r="AM101" s="191">
        <f t="shared" si="27"/>
        <v>26.872581391315055</v>
      </c>
      <c r="AN101" s="75">
        <f t="shared" si="41"/>
        <v>123.83441885147447</v>
      </c>
      <c r="AO101" s="75">
        <f t="shared" si="16"/>
        <v>42.449672857488302</v>
      </c>
      <c r="AP101" s="52"/>
      <c r="AQ101" s="214">
        <f t="shared" si="28"/>
        <v>23.876085463629714</v>
      </c>
      <c r="AR101" s="214">
        <v>103.06719856740082</v>
      </c>
      <c r="AS101" s="214">
        <f t="shared" si="17"/>
        <v>28.518350539545956</v>
      </c>
      <c r="AT101" s="186"/>
      <c r="AU101" s="192">
        <f t="shared" si="29"/>
        <v>-2.2290806893264272</v>
      </c>
      <c r="AV101" s="192">
        <f t="shared" si="30"/>
        <v>-5.3537775989151388</v>
      </c>
      <c r="AW101" s="192">
        <f t="shared" si="31"/>
        <v>-7.2025635359303015</v>
      </c>
      <c r="AX101" s="180">
        <f t="shared" si="32"/>
        <v>-14.785421824171866</v>
      </c>
      <c r="AY101" s="182">
        <v>360989</v>
      </c>
      <c r="AZ101" s="217">
        <f t="shared" si="33"/>
        <v>-5337.3746388859781</v>
      </c>
      <c r="BA101" s="182">
        <v>455658.32500000001</v>
      </c>
      <c r="BB101" s="218">
        <f t="shared" si="34"/>
        <v>460995.69963888597</v>
      </c>
      <c r="BC101" s="216">
        <f t="shared" si="35"/>
        <v>1277.0353103249295</v>
      </c>
      <c r="BE101" s="219">
        <v>12478.825999999999</v>
      </c>
      <c r="BG101" s="220">
        <f t="shared" si="36"/>
        <v>3437353.0949999997</v>
      </c>
      <c r="BH101" s="221">
        <f t="shared" si="37"/>
        <v>3463498.0788967554</v>
      </c>
      <c r="BI101" s="432">
        <f t="shared" si="38"/>
        <v>-26144.98389675593</v>
      </c>
      <c r="BJ101" s="210">
        <v>38353</v>
      </c>
      <c r="BK101" s="224">
        <v>3437353.0949999997</v>
      </c>
      <c r="BL101" s="223">
        <f t="shared" si="39"/>
        <v>0</v>
      </c>
      <c r="BM101" s="147">
        <v>7416.400049624579</v>
      </c>
      <c r="BN101" s="147">
        <v>7472.8102159677992</v>
      </c>
      <c r="BO101" s="225">
        <f t="shared" ref="BO101:BP116" si="53">SUM(BM90:BM101)</f>
        <v>92043.129567272845</v>
      </c>
      <c r="BP101" s="225">
        <f t="shared" si="53"/>
        <v>92858.099765141043</v>
      </c>
      <c r="BS101" s="193"/>
      <c r="BT101" s="193"/>
    </row>
    <row r="102" spans="1:72" s="63" customFormat="1" x14ac:dyDescent="0.25">
      <c r="A102" s="177">
        <v>2005</v>
      </c>
      <c r="B102" s="65">
        <v>2</v>
      </c>
      <c r="C102" s="178">
        <f t="shared" si="51"/>
        <v>34.723950066840629</v>
      </c>
      <c r="D102" s="178"/>
      <c r="E102" s="178">
        <f t="shared" si="52"/>
        <v>26.872581391315055</v>
      </c>
      <c r="F102" s="179"/>
      <c r="G102" s="178">
        <v>14.779573371448068</v>
      </c>
      <c r="H102" s="178"/>
      <c r="I102" s="127">
        <v>23.876085463629714</v>
      </c>
      <c r="J102" s="69"/>
      <c r="K102" s="212">
        <f t="shared" si="43"/>
        <v>-1610.990900625146</v>
      </c>
      <c r="L102" s="70"/>
      <c r="M102" s="70">
        <f t="shared" si="45"/>
        <v>-423.39459937501454</v>
      </c>
      <c r="N102" s="180">
        <f t="shared" si="44"/>
        <v>-2034.3855000001604</v>
      </c>
      <c r="O102" s="181">
        <v>3179</v>
      </c>
      <c r="P102" s="181">
        <f t="shared" si="18"/>
        <v>-6467.3115045005097</v>
      </c>
      <c r="Q102" s="181">
        <v>1079302.73</v>
      </c>
      <c r="R102" s="183">
        <f t="shared" si="19"/>
        <v>1085770.0415045004</v>
      </c>
      <c r="S102" s="74">
        <f t="shared" si="46"/>
        <v>341544.52390830463</v>
      </c>
      <c r="T102"/>
      <c r="U102" s="184">
        <f t="shared" si="47"/>
        <v>34.723950066840629</v>
      </c>
      <c r="V102" s="213">
        <f t="shared" si="20"/>
        <v>26.872581391315055</v>
      </c>
      <c r="W102" s="75"/>
      <c r="X102" s="75"/>
      <c r="Y102" s="185">
        <f t="shared" si="48"/>
        <v>14.779573371448068</v>
      </c>
      <c r="Z102" s="214">
        <f t="shared" si="21"/>
        <v>23.876085463629714</v>
      </c>
      <c r="AA102" s="76"/>
      <c r="AB102" s="186"/>
      <c r="AC102" s="187">
        <f t="shared" si="49"/>
        <v>-180.99061365168188</v>
      </c>
      <c r="AD102" s="187">
        <f t="shared" si="22"/>
        <v>-26.573476551237562</v>
      </c>
      <c r="AE102" s="187"/>
      <c r="AF102" s="180">
        <f t="shared" si="23"/>
        <v>-207.56409020291943</v>
      </c>
      <c r="AG102" s="182">
        <v>91617</v>
      </c>
      <c r="AH102" s="182">
        <f t="shared" si="24"/>
        <v>-19016.399252120871</v>
      </c>
      <c r="AI102" s="182">
        <v>1680087.162</v>
      </c>
      <c r="AJ102" s="215">
        <f t="shared" si="25"/>
        <v>1699103.5612521209</v>
      </c>
      <c r="AK102" s="216">
        <f t="shared" si="26"/>
        <v>18545.723623913913</v>
      </c>
      <c r="AL102" s="190"/>
      <c r="AM102" s="191">
        <f t="shared" si="27"/>
        <v>34.723950066840629</v>
      </c>
      <c r="AN102" s="75">
        <f t="shared" si="41"/>
        <v>77.741832906544204</v>
      </c>
      <c r="AO102" s="75">
        <f t="shared" si="16"/>
        <v>26.872581391315055</v>
      </c>
      <c r="AP102" s="52"/>
      <c r="AQ102" s="214">
        <f t="shared" si="28"/>
        <v>14.779573371448068</v>
      </c>
      <c r="AR102" s="214">
        <v>89.23253404668398</v>
      </c>
      <c r="AS102" s="214">
        <f t="shared" si="17"/>
        <v>23.876085463629714</v>
      </c>
      <c r="AT102" s="186"/>
      <c r="AU102" s="192">
        <f t="shared" si="29"/>
        <v>-14.836537751176959</v>
      </c>
      <c r="AV102" s="192">
        <f t="shared" si="30"/>
        <v>2.9622962302320044</v>
      </c>
      <c r="AW102" s="192">
        <f t="shared" si="31"/>
        <v>-1.5492034289174212</v>
      </c>
      <c r="AX102" s="180">
        <f t="shared" si="32"/>
        <v>-13.423444949862375</v>
      </c>
      <c r="AY102" s="182">
        <v>362316</v>
      </c>
      <c r="AZ102" s="217">
        <f t="shared" si="33"/>
        <v>-4863.5288804543361</v>
      </c>
      <c r="BA102" s="182">
        <v>418408.83399999997</v>
      </c>
      <c r="BB102" s="218">
        <f t="shared" si="34"/>
        <v>423272.36288045428</v>
      </c>
      <c r="BC102" s="216">
        <f t="shared" si="35"/>
        <v>1168.2408805585574</v>
      </c>
      <c r="BE102" s="219">
        <v>12535.758</v>
      </c>
      <c r="BG102" s="220">
        <f t="shared" si="36"/>
        <v>3190334.4839999997</v>
      </c>
      <c r="BH102" s="221">
        <f t="shared" si="37"/>
        <v>3220681.7236370756</v>
      </c>
      <c r="BI102" s="432">
        <f t="shared" si="38"/>
        <v>-30347.23963707572</v>
      </c>
      <c r="BJ102" s="210">
        <v>38384</v>
      </c>
      <c r="BK102" s="224">
        <v>3190334.4839999997</v>
      </c>
      <c r="BL102" s="223">
        <f t="shared" si="39"/>
        <v>0</v>
      </c>
      <c r="BM102" s="147">
        <v>6859.3264890595528</v>
      </c>
      <c r="BN102" s="147">
        <v>6924.5740754039934</v>
      </c>
      <c r="BO102" s="225">
        <f t="shared" si="53"/>
        <v>91961.724120529223</v>
      </c>
      <c r="BP102" s="225">
        <f t="shared" si="53"/>
        <v>92808.963698950567</v>
      </c>
      <c r="BS102" s="193"/>
      <c r="BT102" s="193"/>
    </row>
    <row r="103" spans="1:72" s="63" customFormat="1" x14ac:dyDescent="0.25">
      <c r="A103" s="177">
        <v>2005</v>
      </c>
      <c r="B103" s="65">
        <v>3</v>
      </c>
      <c r="C103" s="178">
        <f t="shared" si="51"/>
        <v>67.088827391532973</v>
      </c>
      <c r="D103" s="178"/>
      <c r="E103" s="178">
        <f t="shared" si="52"/>
        <v>34.723950066840629</v>
      </c>
      <c r="F103" s="179"/>
      <c r="G103" s="178">
        <v>55.0400394605428</v>
      </c>
      <c r="H103" s="178"/>
      <c r="I103" s="127">
        <v>14.779573371448068</v>
      </c>
      <c r="J103" s="69"/>
      <c r="K103" s="212">
        <f t="shared" si="43"/>
        <v>-973.23110252281526</v>
      </c>
      <c r="L103" s="70"/>
      <c r="M103" s="70">
        <f t="shared" si="45"/>
        <v>-2818.0720363110872</v>
      </c>
      <c r="N103" s="180">
        <f t="shared" si="44"/>
        <v>-3791.3031388339023</v>
      </c>
      <c r="O103" s="181">
        <v>3105</v>
      </c>
      <c r="P103" s="181">
        <f t="shared" si="18"/>
        <v>-11771.996246079267</v>
      </c>
      <c r="Q103" s="181">
        <v>1037182.655</v>
      </c>
      <c r="R103" s="183">
        <f t="shared" si="19"/>
        <v>1048954.6512460792</v>
      </c>
      <c r="S103" s="74">
        <f t="shared" si="46"/>
        <v>337827.58494237659</v>
      </c>
      <c r="T103"/>
      <c r="U103" s="184">
        <f t="shared" si="47"/>
        <v>67.088827391532973</v>
      </c>
      <c r="V103" s="213">
        <f t="shared" si="20"/>
        <v>34.723950066840629</v>
      </c>
      <c r="W103" s="75"/>
      <c r="X103" s="75"/>
      <c r="Y103" s="185">
        <f t="shared" si="48"/>
        <v>55.0400394605428</v>
      </c>
      <c r="Z103" s="214">
        <f t="shared" si="21"/>
        <v>14.779573371448068</v>
      </c>
      <c r="AA103" s="76"/>
      <c r="AB103" s="186"/>
      <c r="AC103" s="187">
        <f t="shared" si="49"/>
        <v>-109.33996858837243</v>
      </c>
      <c r="AD103" s="187">
        <f t="shared" si="22"/>
        <v>-176.87039770264522</v>
      </c>
      <c r="AE103" s="187"/>
      <c r="AF103" s="180">
        <f t="shared" si="23"/>
        <v>-286.21036629101764</v>
      </c>
      <c r="AG103" s="182">
        <v>91923</v>
      </c>
      <c r="AH103" s="182">
        <f t="shared" si="24"/>
        <v>-26309.315500569213</v>
      </c>
      <c r="AI103" s="182">
        <v>1713252.1950000001</v>
      </c>
      <c r="AJ103" s="215">
        <f t="shared" si="25"/>
        <v>1739561.5105005694</v>
      </c>
      <c r="AK103" s="216">
        <f t="shared" si="26"/>
        <v>18924.115950312429</v>
      </c>
      <c r="AL103" s="190"/>
      <c r="AM103" s="191">
        <f t="shared" si="27"/>
        <v>67.088827391532973</v>
      </c>
      <c r="AN103" s="75">
        <f t="shared" si="41"/>
        <v>46.024503453365838</v>
      </c>
      <c r="AO103" s="75">
        <f t="shared" si="16"/>
        <v>34.723950066840629</v>
      </c>
      <c r="AP103" s="52"/>
      <c r="AQ103" s="214">
        <f t="shared" si="28"/>
        <v>55.0400394605428</v>
      </c>
      <c r="AR103" s="214">
        <v>78.940445069901116</v>
      </c>
      <c r="AS103" s="214">
        <f t="shared" si="17"/>
        <v>14.779573371448068</v>
      </c>
      <c r="AT103" s="186"/>
      <c r="AU103" s="192">
        <f t="shared" si="29"/>
        <v>-8.9630425520070354</v>
      </c>
      <c r="AV103" s="192">
        <f t="shared" si="30"/>
        <v>8.4857110611453166</v>
      </c>
      <c r="AW103" s="192">
        <f t="shared" si="31"/>
        <v>-10.311342818339854</v>
      </c>
      <c r="AX103" s="180">
        <f t="shared" si="32"/>
        <v>-10.788674309201573</v>
      </c>
      <c r="AY103" s="182">
        <v>363542</v>
      </c>
      <c r="AZ103" s="217">
        <f t="shared" si="33"/>
        <v>-3922.1362357157586</v>
      </c>
      <c r="BA103" s="182">
        <v>422422.34600000002</v>
      </c>
      <c r="BB103" s="218">
        <f t="shared" si="34"/>
        <v>426344.48223571578</v>
      </c>
      <c r="BC103" s="216">
        <f t="shared" si="35"/>
        <v>1172.7516552027434</v>
      </c>
      <c r="BE103" s="219">
        <v>12530.016</v>
      </c>
      <c r="BG103" s="220">
        <f t="shared" si="36"/>
        <v>3185387.2120000003</v>
      </c>
      <c r="BH103" s="221">
        <f t="shared" si="37"/>
        <v>3227390.6599823646</v>
      </c>
      <c r="BI103" s="432">
        <f t="shared" si="38"/>
        <v>-42003.44798236424</v>
      </c>
      <c r="BJ103" s="210">
        <v>38412</v>
      </c>
      <c r="BK103" s="224">
        <v>3185387.2119999998</v>
      </c>
      <c r="BL103" s="223">
        <f t="shared" si="39"/>
        <v>0</v>
      </c>
      <c r="BM103" s="147">
        <v>6827.1707914054559</v>
      </c>
      <c r="BN103" s="147">
        <v>6917.195863435385</v>
      </c>
      <c r="BO103" s="225">
        <f t="shared" si="53"/>
        <v>91784.455148701963</v>
      </c>
      <c r="BP103" s="225">
        <f t="shared" si="53"/>
        <v>92653.120337293236</v>
      </c>
      <c r="BS103" s="193"/>
      <c r="BT103" s="193"/>
    </row>
    <row r="104" spans="1:72" s="63" customFormat="1" x14ac:dyDescent="0.25">
      <c r="A104" s="177">
        <v>2005</v>
      </c>
      <c r="B104" s="65">
        <v>4</v>
      </c>
      <c r="C104" s="178">
        <f t="shared" si="51"/>
        <v>117.42864691479581</v>
      </c>
      <c r="D104" s="178"/>
      <c r="E104" s="178">
        <f t="shared" si="52"/>
        <v>67.088827391532973</v>
      </c>
      <c r="F104" s="179"/>
      <c r="G104" s="178">
        <v>68.851319402389478</v>
      </c>
      <c r="H104" s="178"/>
      <c r="I104" s="127">
        <v>55.0400394605428</v>
      </c>
      <c r="J104" s="69"/>
      <c r="K104" s="212">
        <f t="shared" si="43"/>
        <v>-3923.7943503771057</v>
      </c>
      <c r="L104" s="70"/>
      <c r="M104" s="70">
        <f t="shared" si="45"/>
        <v>-1702.4524184608822</v>
      </c>
      <c r="N104" s="180">
        <f t="shared" si="44"/>
        <v>-5626.2467688379875</v>
      </c>
      <c r="O104" s="181">
        <v>3084</v>
      </c>
      <c r="P104" s="181">
        <f t="shared" si="18"/>
        <v>-17351.345035096354</v>
      </c>
      <c r="Q104" s="181">
        <v>1050952.0160000001</v>
      </c>
      <c r="R104" s="183">
        <f t="shared" si="19"/>
        <v>1068303.3610350965</v>
      </c>
      <c r="S104" s="74">
        <f t="shared" si="46"/>
        <v>346401.86803991452</v>
      </c>
      <c r="T104"/>
      <c r="U104" s="184">
        <f t="shared" si="47"/>
        <v>117.42864691479581</v>
      </c>
      <c r="V104" s="213">
        <f t="shared" si="20"/>
        <v>67.088827391532973</v>
      </c>
      <c r="W104" s="75"/>
      <c r="X104" s="75"/>
      <c r="Y104" s="185">
        <f t="shared" si="48"/>
        <v>68.851319402389478</v>
      </c>
      <c r="Z104" s="214">
        <f t="shared" si="21"/>
        <v>55.0400394605428</v>
      </c>
      <c r="AA104" s="76"/>
      <c r="AB104" s="186"/>
      <c r="AC104" s="187">
        <f t="shared" si="49"/>
        <v>-440.82803139494644</v>
      </c>
      <c r="AD104" s="187">
        <f t="shared" si="22"/>
        <v>-106.8508655716161</v>
      </c>
      <c r="AE104" s="187"/>
      <c r="AF104" s="180">
        <f t="shared" si="23"/>
        <v>-547.67889696656255</v>
      </c>
      <c r="AG104" s="182">
        <v>92114</v>
      </c>
      <c r="AH104" s="182">
        <f t="shared" si="24"/>
        <v>-50448.893915177941</v>
      </c>
      <c r="AI104" s="182">
        <v>1776286.57</v>
      </c>
      <c r="AJ104" s="215">
        <f t="shared" si="25"/>
        <v>1826735.4639151781</v>
      </c>
      <c r="AK104" s="216">
        <f t="shared" si="26"/>
        <v>19831.246758529411</v>
      </c>
      <c r="AL104" s="190"/>
      <c r="AM104" s="191">
        <f t="shared" si="27"/>
        <v>117.42864691479581</v>
      </c>
      <c r="AN104" s="75">
        <f t="shared" si="41"/>
        <v>10.764282951672801</v>
      </c>
      <c r="AO104" s="75">
        <f t="shared" si="16"/>
        <v>67.088827391532973</v>
      </c>
      <c r="AP104" s="52"/>
      <c r="AQ104" s="214">
        <f t="shared" si="28"/>
        <v>68.851319402389478</v>
      </c>
      <c r="AR104" s="214">
        <v>27.379599473294135</v>
      </c>
      <c r="AS104" s="214">
        <f t="shared" si="17"/>
        <v>55.0400394605428</v>
      </c>
      <c r="AT104" s="186"/>
      <c r="AU104" s="192">
        <f t="shared" si="29"/>
        <v>-36.136469166048194</v>
      </c>
      <c r="AV104" s="192">
        <f t="shared" si="30"/>
        <v>4.2834191661442604</v>
      </c>
      <c r="AW104" s="192">
        <f t="shared" si="31"/>
        <v>-6.2292838126456198</v>
      </c>
      <c r="AX104" s="180">
        <f t="shared" si="32"/>
        <v>-38.082333812549557</v>
      </c>
      <c r="AY104" s="182">
        <v>364708</v>
      </c>
      <c r="AZ104" s="217">
        <f t="shared" si="33"/>
        <v>-13888.931800107324</v>
      </c>
      <c r="BA104" s="182">
        <v>443536.51</v>
      </c>
      <c r="BB104" s="218">
        <f t="shared" si="34"/>
        <v>457425.44180010731</v>
      </c>
      <c r="BC104" s="216">
        <f t="shared" si="35"/>
        <v>1254.2237675074505</v>
      </c>
      <c r="BE104" s="219">
        <v>12424.165999999999</v>
      </c>
      <c r="BG104" s="220">
        <f t="shared" si="36"/>
        <v>3283199.2620000001</v>
      </c>
      <c r="BH104" s="221">
        <f t="shared" si="37"/>
        <v>3364888.432750382</v>
      </c>
      <c r="BI104" s="432">
        <f t="shared" si="38"/>
        <v>-81689.170750381629</v>
      </c>
      <c r="BJ104" s="210">
        <v>38443</v>
      </c>
      <c r="BK104" s="224">
        <v>3283199.2620000001</v>
      </c>
      <c r="BL104" s="223">
        <f t="shared" si="39"/>
        <v>0</v>
      </c>
      <c r="BM104" s="147">
        <v>7016.6724269844462</v>
      </c>
      <c r="BN104" s="147">
        <v>7191.2540183674391</v>
      </c>
      <c r="BO104" s="225">
        <f t="shared" si="53"/>
        <v>91983.48930449356</v>
      </c>
      <c r="BP104" s="225">
        <f t="shared" si="53"/>
        <v>92851.529089529256</v>
      </c>
      <c r="BS104" s="193"/>
      <c r="BT104" s="193"/>
    </row>
    <row r="105" spans="1:72" s="63" customFormat="1" x14ac:dyDescent="0.25">
      <c r="A105" s="177">
        <v>2005</v>
      </c>
      <c r="B105" s="65">
        <v>5</v>
      </c>
      <c r="C105" s="178">
        <f t="shared" si="51"/>
        <v>205.87235315982971</v>
      </c>
      <c r="D105" s="178"/>
      <c r="E105" s="178">
        <f t="shared" si="52"/>
        <v>117.42864691479581</v>
      </c>
      <c r="F105" s="179"/>
      <c r="G105" s="178">
        <v>151.25206791620673</v>
      </c>
      <c r="H105" s="178"/>
      <c r="I105" s="127">
        <v>68.851319402389478</v>
      </c>
      <c r="J105" s="69"/>
      <c r="K105" s="212">
        <f t="shared" si="43"/>
        <v>-4411.909374804085</v>
      </c>
      <c r="L105" s="70"/>
      <c r="M105" s="70">
        <f t="shared" si="45"/>
        <v>-6863.8098022417553</v>
      </c>
      <c r="N105" s="180">
        <f t="shared" si="44"/>
        <v>-11275.719177045841</v>
      </c>
      <c r="O105" s="181">
        <v>3127</v>
      </c>
      <c r="P105" s="181">
        <f t="shared" si="18"/>
        <v>-35259.173866622346</v>
      </c>
      <c r="Q105" s="181">
        <v>1124481.6740000001</v>
      </c>
      <c r="R105" s="183">
        <f t="shared" si="19"/>
        <v>1159740.8478666225</v>
      </c>
      <c r="S105" s="74">
        <f t="shared" si="46"/>
        <v>370879.70830400463</v>
      </c>
      <c r="T105"/>
      <c r="U105" s="184">
        <f t="shared" si="47"/>
        <v>205.87235315982971</v>
      </c>
      <c r="V105" s="213">
        <f t="shared" si="20"/>
        <v>117.42864691479581</v>
      </c>
      <c r="W105" s="75"/>
      <c r="X105" s="75"/>
      <c r="Y105" s="185">
        <f t="shared" si="48"/>
        <v>151.25206791620673</v>
      </c>
      <c r="Z105" s="214">
        <f t="shared" si="21"/>
        <v>68.851319402389478</v>
      </c>
      <c r="AA105" s="76"/>
      <c r="AB105" s="186"/>
      <c r="AC105" s="187">
        <f t="shared" si="49"/>
        <v>-495.66647757695938</v>
      </c>
      <c r="AD105" s="187">
        <f t="shared" si="22"/>
        <v>-430.79266741064947</v>
      </c>
      <c r="AE105" s="187"/>
      <c r="AF105" s="180">
        <f t="shared" si="23"/>
        <v>-926.45914498760885</v>
      </c>
      <c r="AG105" s="182">
        <v>92275</v>
      </c>
      <c r="AH105" s="182">
        <f t="shared" si="24"/>
        <v>-85489.017603731598</v>
      </c>
      <c r="AI105" s="182">
        <v>1856773.226</v>
      </c>
      <c r="AJ105" s="215">
        <f t="shared" si="25"/>
        <v>1942262.2436037315</v>
      </c>
      <c r="AK105" s="216">
        <f t="shared" si="26"/>
        <v>21048.629028488016</v>
      </c>
      <c r="AL105" s="190"/>
      <c r="AM105" s="191">
        <f t="shared" si="27"/>
        <v>205.87235315982971</v>
      </c>
      <c r="AN105" s="75">
        <f t="shared" si="41"/>
        <v>1.2492833206498815</v>
      </c>
      <c r="AO105" s="75">
        <f t="shared" ref="AO105:AO168" si="54">+E105</f>
        <v>117.42864691479581</v>
      </c>
      <c r="AP105" s="52"/>
      <c r="AQ105" s="214">
        <f t="shared" si="28"/>
        <v>151.25206791620673</v>
      </c>
      <c r="AR105" s="214">
        <v>0.74866386225453319</v>
      </c>
      <c r="AS105" s="214">
        <f t="shared" ref="AS105:AS168" si="55">+I105</f>
        <v>68.851319402389478</v>
      </c>
      <c r="AT105" s="186"/>
      <c r="AU105" s="192">
        <f t="shared" si="29"/>
        <v>-40.631799949119227</v>
      </c>
      <c r="AV105" s="192">
        <f t="shared" si="30"/>
        <v>-0.12905941215413846</v>
      </c>
      <c r="AW105" s="192">
        <f t="shared" si="31"/>
        <v>-25.114722050697555</v>
      </c>
      <c r="AX105" s="180">
        <f t="shared" si="32"/>
        <v>-65.875581411970927</v>
      </c>
      <c r="AY105" s="182">
        <v>366140</v>
      </c>
      <c r="AZ105" s="217">
        <f t="shared" si="33"/>
        <v>-24119.685378179038</v>
      </c>
      <c r="BA105" s="182">
        <v>463949.89799999999</v>
      </c>
      <c r="BB105" s="218">
        <f t="shared" si="34"/>
        <v>488069.583378179</v>
      </c>
      <c r="BC105" s="216">
        <f t="shared" si="35"/>
        <v>1333.0135559572268</v>
      </c>
      <c r="BE105" s="219">
        <v>12700.206</v>
      </c>
      <c r="BG105" s="220">
        <f t="shared" si="36"/>
        <v>3457905.0040000002</v>
      </c>
      <c r="BH105" s="221">
        <f t="shared" si="37"/>
        <v>3602772.8808485335</v>
      </c>
      <c r="BI105" s="432">
        <f t="shared" si="38"/>
        <v>-144867.87684853299</v>
      </c>
      <c r="BJ105" s="210">
        <v>38473</v>
      </c>
      <c r="BK105" s="224">
        <v>3457905.0040000002</v>
      </c>
      <c r="BL105" s="223">
        <f t="shared" si="39"/>
        <v>0</v>
      </c>
      <c r="BM105" s="147">
        <v>7363.9662670820817</v>
      </c>
      <c r="BN105" s="147">
        <v>7672.477390742898</v>
      </c>
      <c r="BO105" s="225">
        <f t="shared" si="53"/>
        <v>91964.622207955399</v>
      </c>
      <c r="BP105" s="225">
        <f t="shared" si="53"/>
        <v>92803.935744830495</v>
      </c>
      <c r="BS105" s="193"/>
      <c r="BT105" s="193"/>
    </row>
    <row r="106" spans="1:72" s="63" customFormat="1" x14ac:dyDescent="0.25">
      <c r="A106" s="177">
        <v>2005</v>
      </c>
      <c r="B106" s="65">
        <v>6</v>
      </c>
      <c r="C106" s="178">
        <f t="shared" si="51"/>
        <v>273.79728737823223</v>
      </c>
      <c r="D106" s="178"/>
      <c r="E106" s="178">
        <f t="shared" si="52"/>
        <v>205.87235315982971</v>
      </c>
      <c r="F106" s="179"/>
      <c r="G106" s="178">
        <v>245.31806466596649</v>
      </c>
      <c r="H106" s="178"/>
      <c r="I106" s="127">
        <v>151.25206791620673</v>
      </c>
      <c r="J106" s="69"/>
      <c r="K106" s="212">
        <f t="shared" si="43"/>
        <v>-2300.3861863948837</v>
      </c>
      <c r="L106" s="70"/>
      <c r="M106" s="70">
        <f t="shared" si="45"/>
        <v>-7717.6590079121243</v>
      </c>
      <c r="N106" s="180">
        <f t="shared" si="44"/>
        <v>-10018.045194307007</v>
      </c>
      <c r="O106" s="181">
        <v>3185</v>
      </c>
      <c r="P106" s="181">
        <f t="shared" ref="P106:P169" si="56">+O106*N106/1000</f>
        <v>-31907.473943867819</v>
      </c>
      <c r="Q106" s="181">
        <v>1236486.7290000001</v>
      </c>
      <c r="R106" s="183">
        <f t="shared" ref="R106:R124" si="57">+Q106-P106</f>
        <v>1268394.2029438678</v>
      </c>
      <c r="S106" s="74">
        <f t="shared" si="46"/>
        <v>398239.93812994281</v>
      </c>
      <c r="T106"/>
      <c r="U106" s="184">
        <f t="shared" si="47"/>
        <v>273.79728737823223</v>
      </c>
      <c r="V106" s="213">
        <f t="shared" ref="V106:V169" si="58">E106</f>
        <v>205.87235315982971</v>
      </c>
      <c r="W106" s="75"/>
      <c r="X106" s="75"/>
      <c r="Y106" s="185">
        <f t="shared" si="48"/>
        <v>245.31806466596649</v>
      </c>
      <c r="Z106" s="214">
        <f t="shared" ref="Z106:Z169" si="59">I106</f>
        <v>151.25206791620673</v>
      </c>
      <c r="AA106" s="76"/>
      <c r="AB106" s="186"/>
      <c r="AC106" s="187">
        <f t="shared" si="49"/>
        <v>-258.44237068620191</v>
      </c>
      <c r="AD106" s="187">
        <f t="shared" ref="AD106:AD169" si="60">+$V$5*(Z106-V106)</f>
        <v>-484.38272708233018</v>
      </c>
      <c r="AE106" s="187"/>
      <c r="AF106" s="180">
        <f t="shared" ref="AF106:AF169" si="61">SUM(AC106:AE106)</f>
        <v>-742.82509776853203</v>
      </c>
      <c r="AG106" s="182">
        <v>92590</v>
      </c>
      <c r="AH106" s="182">
        <f t="shared" ref="AH106:AH169" si="62">+AF106*AG106/1000</f>
        <v>-68778.175802388389</v>
      </c>
      <c r="AI106" s="182">
        <v>2073050.9480000001</v>
      </c>
      <c r="AJ106" s="215">
        <f t="shared" ref="AJ106:AJ169" si="63">+AI106-AH106</f>
        <v>2141829.1238023886</v>
      </c>
      <c r="AK106" s="216">
        <f t="shared" ref="AK106:AK169" si="64">+AJ106/AG106*1000</f>
        <v>23132.402244328638</v>
      </c>
      <c r="AL106" s="190"/>
      <c r="AM106" s="191">
        <f t="shared" ref="AM106:AM169" si="65">+C106</f>
        <v>273.79728737823223</v>
      </c>
      <c r="AN106" s="75">
        <f t="shared" si="41"/>
        <v>0</v>
      </c>
      <c r="AO106" s="75">
        <f t="shared" si="54"/>
        <v>205.87235315982971</v>
      </c>
      <c r="AP106" s="52"/>
      <c r="AQ106" s="214">
        <f t="shared" ref="AQ106:AQ169" si="66">+G106</f>
        <v>245.31806466596649</v>
      </c>
      <c r="AR106" s="214">
        <v>0</v>
      </c>
      <c r="AS106" s="214">
        <f t="shared" si="55"/>
        <v>151.25206791620673</v>
      </c>
      <c r="AT106" s="186"/>
      <c r="AU106" s="192">
        <f t="shared" ref="AU106:AU169" si="67">+$AN$5*(AQ106-AM106)</f>
        <v>-21.185573725766925</v>
      </c>
      <c r="AV106" s="192">
        <f t="shared" ref="AV106:AV169" si="68">+$AN$6*(AR106-AN106)</f>
        <v>0</v>
      </c>
      <c r="AW106" s="192">
        <f t="shared" ref="AW106:AW169" si="69">+$AN$7*(AS106-AO106)</f>
        <v>-28.238961517038309</v>
      </c>
      <c r="AX106" s="180">
        <f t="shared" ref="AX106:AX169" si="70">SUM(AU106:AW106)</f>
        <v>-49.424535242805234</v>
      </c>
      <c r="AY106" s="182">
        <v>366683</v>
      </c>
      <c r="AZ106" s="217">
        <f t="shared" ref="AZ106:AZ169" si="71">+AY106*AX106/1000</f>
        <v>-18123.136856437552</v>
      </c>
      <c r="BA106" s="182">
        <v>532446.29599999997</v>
      </c>
      <c r="BB106" s="218">
        <f t="shared" ref="BB106:BB169" si="72">+BA106-AZ106</f>
        <v>550569.43285643752</v>
      </c>
      <c r="BC106" s="216">
        <f t="shared" ref="BC106:BC169" si="73">+BB106/AY106*1000</f>
        <v>1501.4861143179189</v>
      </c>
      <c r="BE106" s="219">
        <v>12412.981</v>
      </c>
      <c r="BG106" s="220">
        <f t="shared" ref="BG106:BG169" si="74">+BE106+BA106+AI106+Q106</f>
        <v>3854396.9539999999</v>
      </c>
      <c r="BH106" s="221">
        <f t="shared" ref="BH106:BH169" si="75">+BE106+BB106+AJ106+R106</f>
        <v>3973205.7406026935</v>
      </c>
      <c r="BI106" s="432">
        <f t="shared" ref="BI106:BI169" si="76">+AZ106+AH106+P106</f>
        <v>-118808.78660269377</v>
      </c>
      <c r="BJ106" s="210">
        <v>38504</v>
      </c>
      <c r="BK106" s="224">
        <v>3854396.9540000004</v>
      </c>
      <c r="BL106" s="223">
        <f t="shared" ref="BL106:BL169" si="77">+BK106-BG106</f>
        <v>0</v>
      </c>
      <c r="BM106" s="147">
        <v>8192.2862583981405</v>
      </c>
      <c r="BN106" s="147">
        <v>8444.8071070492188</v>
      </c>
      <c r="BO106" s="225">
        <f t="shared" si="53"/>
        <v>91851.295736180065</v>
      </c>
      <c r="BP106" s="225">
        <f t="shared" si="53"/>
        <v>92855.490305109604</v>
      </c>
      <c r="BS106" s="193"/>
      <c r="BT106" s="193"/>
    </row>
    <row r="107" spans="1:72" s="63" customFormat="1" x14ac:dyDescent="0.25">
      <c r="A107" s="177">
        <v>2005</v>
      </c>
      <c r="B107" s="65">
        <v>7</v>
      </c>
      <c r="C107" s="178">
        <f t="shared" si="51"/>
        <v>323.21495100202412</v>
      </c>
      <c r="D107" s="178"/>
      <c r="E107" s="178">
        <f t="shared" si="52"/>
        <v>273.79728737823223</v>
      </c>
      <c r="F107" s="179"/>
      <c r="G107" s="178">
        <v>350.2438907736481</v>
      </c>
      <c r="H107" s="178"/>
      <c r="I107" s="127">
        <v>245.31806466596649</v>
      </c>
      <c r="J107" s="69"/>
      <c r="K107" s="212">
        <f t="shared" si="43"/>
        <v>2183.2407545576739</v>
      </c>
      <c r="L107" s="70"/>
      <c r="M107" s="70">
        <f t="shared" si="45"/>
        <v>-4024.0165118748523</v>
      </c>
      <c r="N107" s="180">
        <f t="shared" si="44"/>
        <v>-1840.7757573171784</v>
      </c>
      <c r="O107" s="181">
        <v>3241</v>
      </c>
      <c r="P107" s="181">
        <f t="shared" si="56"/>
        <v>-5965.9542294649755</v>
      </c>
      <c r="Q107" s="181">
        <v>1301674.5930000001</v>
      </c>
      <c r="R107" s="183">
        <f t="shared" si="57"/>
        <v>1307640.5472294651</v>
      </c>
      <c r="S107" s="74">
        <f t="shared" si="46"/>
        <v>403468.23425778002</v>
      </c>
      <c r="T107"/>
      <c r="U107" s="184">
        <f t="shared" si="47"/>
        <v>323.21495100202412</v>
      </c>
      <c r="V107" s="213">
        <f t="shared" si="58"/>
        <v>273.79728737823223</v>
      </c>
      <c r="W107" s="75"/>
      <c r="X107" s="75"/>
      <c r="Y107" s="185">
        <f t="shared" si="48"/>
        <v>350.2438907736481</v>
      </c>
      <c r="Z107" s="214">
        <f t="shared" si="59"/>
        <v>245.31806466596649</v>
      </c>
      <c r="AA107" s="76"/>
      <c r="AB107" s="186"/>
      <c r="AC107" s="187">
        <f t="shared" si="49"/>
        <v>245.28138784857052</v>
      </c>
      <c r="AD107" s="187">
        <f t="shared" si="60"/>
        <v>-252.55898062456356</v>
      </c>
      <c r="AE107" s="187"/>
      <c r="AF107" s="180">
        <f t="shared" si="61"/>
        <v>-7.2775927759930426</v>
      </c>
      <c r="AG107" s="182">
        <v>92760</v>
      </c>
      <c r="AH107" s="182">
        <f t="shared" si="62"/>
        <v>-675.06950590111467</v>
      </c>
      <c r="AI107" s="182">
        <v>2165648.5789999999</v>
      </c>
      <c r="AJ107" s="215">
        <f t="shared" si="63"/>
        <v>2166323.648505901</v>
      </c>
      <c r="AK107" s="216">
        <f t="shared" si="64"/>
        <v>23354.071243056285</v>
      </c>
      <c r="AL107" s="190"/>
      <c r="AM107" s="191">
        <f t="shared" si="65"/>
        <v>323.21495100202412</v>
      </c>
      <c r="AN107" s="75">
        <f t="shared" si="41"/>
        <v>0</v>
      </c>
      <c r="AO107" s="75">
        <f t="shared" si="54"/>
        <v>273.79728737823223</v>
      </c>
      <c r="AP107" s="52"/>
      <c r="AQ107" s="214">
        <f t="shared" si="66"/>
        <v>350.2438907736481</v>
      </c>
      <c r="AR107" s="214">
        <v>0</v>
      </c>
      <c r="AS107" s="214">
        <f t="shared" si="55"/>
        <v>245.31806466596649</v>
      </c>
      <c r="AT107" s="186"/>
      <c r="AU107" s="192">
        <f t="shared" si="67"/>
        <v>20.106714359673518</v>
      </c>
      <c r="AV107" s="192">
        <f t="shared" si="68"/>
        <v>0</v>
      </c>
      <c r="AW107" s="192">
        <f t="shared" si="69"/>
        <v>-14.723901030903717</v>
      </c>
      <c r="AX107" s="180">
        <f t="shared" si="70"/>
        <v>5.3828133287698012</v>
      </c>
      <c r="AY107" s="182">
        <v>367431</v>
      </c>
      <c r="AZ107" s="217">
        <f t="shared" si="71"/>
        <v>1977.8124842032169</v>
      </c>
      <c r="BA107" s="182">
        <v>568978.42799999996</v>
      </c>
      <c r="BB107" s="218">
        <f t="shared" si="72"/>
        <v>567000.6155157967</v>
      </c>
      <c r="BC107" s="216">
        <f t="shared" si="73"/>
        <v>1543.1485517438559</v>
      </c>
      <c r="BE107" s="219">
        <v>12991.36</v>
      </c>
      <c r="BG107" s="220">
        <f t="shared" si="74"/>
        <v>4049292.96</v>
      </c>
      <c r="BH107" s="221">
        <f t="shared" si="75"/>
        <v>4053956.1712511629</v>
      </c>
      <c r="BI107" s="432">
        <f t="shared" si="76"/>
        <v>-4663.2112511628729</v>
      </c>
      <c r="BJ107" s="210">
        <v>38534</v>
      </c>
      <c r="BK107" s="224">
        <v>4049292.96</v>
      </c>
      <c r="BL107" s="223">
        <f t="shared" si="77"/>
        <v>0</v>
      </c>
      <c r="BM107" s="147">
        <v>8588.5452493870325</v>
      </c>
      <c r="BN107" s="147">
        <v>8598.4359145559119</v>
      </c>
      <c r="BO107" s="225">
        <f t="shared" si="53"/>
        <v>91775.964377558063</v>
      </c>
      <c r="BP107" s="225">
        <f t="shared" si="53"/>
        <v>92903.753978065695</v>
      </c>
      <c r="BS107" s="193"/>
      <c r="BT107" s="193"/>
    </row>
    <row r="108" spans="1:72" s="63" customFormat="1" x14ac:dyDescent="0.25">
      <c r="A108" s="177">
        <v>2005</v>
      </c>
      <c r="B108" s="65">
        <v>8</v>
      </c>
      <c r="C108" s="178">
        <f t="shared" si="51"/>
        <v>329.73144935858772</v>
      </c>
      <c r="D108" s="178"/>
      <c r="E108" s="178">
        <f t="shared" si="52"/>
        <v>323.21495100202412</v>
      </c>
      <c r="F108" s="179"/>
      <c r="G108" s="178">
        <v>362.78163077883335</v>
      </c>
      <c r="H108" s="178"/>
      <c r="I108" s="127">
        <v>350.2438907736481</v>
      </c>
      <c r="J108" s="69"/>
      <c r="K108" s="212">
        <f t="shared" si="43"/>
        <v>2669.6016799725799</v>
      </c>
      <c r="L108" s="70"/>
      <c r="M108" s="70">
        <f t="shared" si="45"/>
        <v>3819.0965054900098</v>
      </c>
      <c r="N108" s="180">
        <f t="shared" si="44"/>
        <v>6488.6981854625901</v>
      </c>
      <c r="O108" s="181">
        <v>3303</v>
      </c>
      <c r="P108" s="181">
        <f t="shared" si="56"/>
        <v>21432.170106582937</v>
      </c>
      <c r="Q108" s="181">
        <v>1368491.7860000001</v>
      </c>
      <c r="R108" s="183">
        <f t="shared" si="57"/>
        <v>1347059.615893417</v>
      </c>
      <c r="S108" s="74">
        <f t="shared" si="46"/>
        <v>407829.12984965695</v>
      </c>
      <c r="T108"/>
      <c r="U108" s="184">
        <f t="shared" si="47"/>
        <v>329.73144935858772</v>
      </c>
      <c r="V108" s="213">
        <f t="shared" si="58"/>
        <v>323.21495100202412</v>
      </c>
      <c r="W108" s="75"/>
      <c r="X108" s="75"/>
      <c r="Y108" s="185">
        <f t="shared" si="48"/>
        <v>362.78163077883335</v>
      </c>
      <c r="Z108" s="214">
        <f t="shared" si="59"/>
        <v>350.2438907736481</v>
      </c>
      <c r="AA108" s="76"/>
      <c r="AB108" s="186"/>
      <c r="AC108" s="187">
        <f t="shared" si="49"/>
        <v>299.92276559495315</v>
      </c>
      <c r="AD108" s="187">
        <f t="shared" si="60"/>
        <v>239.69760498919828</v>
      </c>
      <c r="AE108" s="187"/>
      <c r="AF108" s="180">
        <f t="shared" si="61"/>
        <v>539.62037058415149</v>
      </c>
      <c r="AG108" s="182">
        <v>93189</v>
      </c>
      <c r="AH108" s="182">
        <f t="shared" si="62"/>
        <v>50286.682714366492</v>
      </c>
      <c r="AI108" s="182">
        <v>2115287.8459999999</v>
      </c>
      <c r="AJ108" s="215">
        <f t="shared" si="63"/>
        <v>2065001.1632856333</v>
      </c>
      <c r="AK108" s="216">
        <f t="shared" si="64"/>
        <v>22159.28020781029</v>
      </c>
      <c r="AL108" s="190"/>
      <c r="AM108" s="191">
        <f t="shared" si="65"/>
        <v>329.73144935858772</v>
      </c>
      <c r="AN108" s="75">
        <f t="shared" si="41"/>
        <v>0</v>
      </c>
      <c r="AO108" s="75">
        <f t="shared" si="54"/>
        <v>323.21495100202412</v>
      </c>
      <c r="AP108" s="52"/>
      <c r="AQ108" s="214">
        <f t="shared" si="66"/>
        <v>362.78163077883335</v>
      </c>
      <c r="AR108" s="214">
        <v>0</v>
      </c>
      <c r="AS108" s="214">
        <f t="shared" si="55"/>
        <v>350.2438907736481</v>
      </c>
      <c r="AT108" s="186"/>
      <c r="AU108" s="192">
        <f t="shared" si="67"/>
        <v>24.585890640442997</v>
      </c>
      <c r="AV108" s="192">
        <f t="shared" si="68"/>
        <v>0</v>
      </c>
      <c r="AW108" s="192">
        <f t="shared" si="69"/>
        <v>13.974097474094551</v>
      </c>
      <c r="AX108" s="180">
        <f t="shared" si="70"/>
        <v>38.559988114537546</v>
      </c>
      <c r="AY108" s="182">
        <v>368141</v>
      </c>
      <c r="AZ108" s="217">
        <f t="shared" si="71"/>
        <v>14195.512584473967</v>
      </c>
      <c r="BA108" s="182">
        <v>583361.79500000004</v>
      </c>
      <c r="BB108" s="218">
        <f t="shared" si="72"/>
        <v>569166.2824155261</v>
      </c>
      <c r="BC108" s="216">
        <f t="shared" si="73"/>
        <v>1546.0551321790458</v>
      </c>
      <c r="BE108" s="219">
        <v>12633.194</v>
      </c>
      <c r="BG108" s="220">
        <f t="shared" si="74"/>
        <v>4079774.6210000003</v>
      </c>
      <c r="BH108" s="221">
        <f t="shared" si="75"/>
        <v>3993860.2555945767</v>
      </c>
      <c r="BI108" s="432">
        <f t="shared" si="76"/>
        <v>85914.365405423392</v>
      </c>
      <c r="BJ108" s="210">
        <v>38565</v>
      </c>
      <c r="BK108" s="224">
        <v>4079774.6209999998</v>
      </c>
      <c r="BL108" s="223">
        <f t="shared" si="77"/>
        <v>0</v>
      </c>
      <c r="BM108" s="147">
        <v>8630.8451735466915</v>
      </c>
      <c r="BN108" s="147">
        <v>8449.0916075087789</v>
      </c>
      <c r="BO108" s="225">
        <f t="shared" si="53"/>
        <v>92302.047147017118</v>
      </c>
      <c r="BP108" s="225">
        <f t="shared" si="53"/>
        <v>93119.791558054785</v>
      </c>
      <c r="BS108" s="193"/>
      <c r="BT108" s="193"/>
    </row>
    <row r="109" spans="1:72" s="63" customFormat="1" x14ac:dyDescent="0.25">
      <c r="A109" s="177">
        <v>2005</v>
      </c>
      <c r="B109" s="65">
        <v>9</v>
      </c>
      <c r="C109" s="178">
        <f t="shared" si="51"/>
        <v>278.21093356333773</v>
      </c>
      <c r="D109" s="178"/>
      <c r="E109" s="178">
        <f t="shared" si="52"/>
        <v>329.73144935858772</v>
      </c>
      <c r="F109" s="179"/>
      <c r="G109" s="178">
        <v>314.8426676979127</v>
      </c>
      <c r="H109" s="178"/>
      <c r="I109" s="127">
        <v>362.78163077883335</v>
      </c>
      <c r="J109" s="69"/>
      <c r="K109" s="212">
        <f t="shared" si="43"/>
        <v>2958.8987044429805</v>
      </c>
      <c r="L109" s="70"/>
      <c r="M109" s="70">
        <f t="shared" si="45"/>
        <v>4669.8773031557612</v>
      </c>
      <c r="N109" s="180">
        <f t="shared" si="44"/>
        <v>7628.7760075987417</v>
      </c>
      <c r="O109" s="181">
        <v>3331</v>
      </c>
      <c r="P109" s="181">
        <f t="shared" si="56"/>
        <v>25411.452881311408</v>
      </c>
      <c r="Q109" s="181">
        <v>1368400.541</v>
      </c>
      <c r="R109" s="183">
        <f t="shared" si="57"/>
        <v>1342989.0881186887</v>
      </c>
      <c r="S109" s="74">
        <f t="shared" si="46"/>
        <v>403178.95170179789</v>
      </c>
      <c r="T109"/>
      <c r="U109" s="184">
        <f t="shared" si="47"/>
        <v>278.21093356333773</v>
      </c>
      <c r="V109" s="213">
        <f t="shared" si="58"/>
        <v>329.73144935858772</v>
      </c>
      <c r="W109" s="75"/>
      <c r="X109" s="75"/>
      <c r="Y109" s="185">
        <f t="shared" si="48"/>
        <v>314.8426676979127</v>
      </c>
      <c r="Z109" s="214">
        <f t="shared" si="59"/>
        <v>362.78163077883335</v>
      </c>
      <c r="AA109" s="76"/>
      <c r="AB109" s="186"/>
      <c r="AC109" s="187">
        <f t="shared" si="49"/>
        <v>332.42452955040761</v>
      </c>
      <c r="AD109" s="187">
        <f t="shared" si="60"/>
        <v>293.09508244967293</v>
      </c>
      <c r="AE109" s="187"/>
      <c r="AF109" s="180">
        <f t="shared" si="61"/>
        <v>625.51961200008054</v>
      </c>
      <c r="AG109" s="182">
        <v>93393</v>
      </c>
      <c r="AH109" s="182">
        <f t="shared" si="62"/>
        <v>58419.153123523516</v>
      </c>
      <c r="AI109" s="182">
        <v>2214469.193</v>
      </c>
      <c r="AJ109" s="215">
        <f t="shared" si="63"/>
        <v>2156050.0398764764</v>
      </c>
      <c r="AK109" s="216">
        <f t="shared" si="64"/>
        <v>23085.777733625397</v>
      </c>
      <c r="AL109" s="190"/>
      <c r="AM109" s="191">
        <f t="shared" si="65"/>
        <v>278.21093356333773</v>
      </c>
      <c r="AN109" s="75">
        <f t="shared" si="41"/>
        <v>0</v>
      </c>
      <c r="AO109" s="75">
        <f t="shared" si="54"/>
        <v>329.73144935858772</v>
      </c>
      <c r="AP109" s="52"/>
      <c r="AQ109" s="214">
        <f t="shared" si="66"/>
        <v>314.8426676979127</v>
      </c>
      <c r="AR109" s="214">
        <v>0</v>
      </c>
      <c r="AS109" s="214">
        <f t="shared" si="55"/>
        <v>362.78163077883335</v>
      </c>
      <c r="AT109" s="186"/>
      <c r="AU109" s="192">
        <f t="shared" si="67"/>
        <v>27.250192607134856</v>
      </c>
      <c r="AV109" s="192">
        <f t="shared" si="68"/>
        <v>0</v>
      </c>
      <c r="AW109" s="192">
        <f t="shared" si="69"/>
        <v>17.087109616777685</v>
      </c>
      <c r="AX109" s="180">
        <f t="shared" si="70"/>
        <v>44.337302223912545</v>
      </c>
      <c r="AY109" s="182">
        <v>368229</v>
      </c>
      <c r="AZ109" s="217">
        <f t="shared" si="71"/>
        <v>16326.280460609094</v>
      </c>
      <c r="BA109" s="182">
        <v>580939.96900000004</v>
      </c>
      <c r="BB109" s="218">
        <f t="shared" si="72"/>
        <v>564613.68853939092</v>
      </c>
      <c r="BC109" s="216">
        <f t="shared" si="73"/>
        <v>1533.322167834122</v>
      </c>
      <c r="BE109" s="219">
        <v>12796.964</v>
      </c>
      <c r="BG109" s="220">
        <f t="shared" si="74"/>
        <v>4176606.6670000004</v>
      </c>
      <c r="BH109" s="221">
        <f t="shared" si="75"/>
        <v>4076449.7805345561</v>
      </c>
      <c r="BI109" s="432">
        <f t="shared" si="76"/>
        <v>100156.88646544403</v>
      </c>
      <c r="BJ109" s="210">
        <v>38596</v>
      </c>
      <c r="BK109" s="224">
        <v>4176606.6670000004</v>
      </c>
      <c r="BL109" s="223">
        <f t="shared" si="77"/>
        <v>0</v>
      </c>
      <c r="BM109" s="147">
        <v>8829.5498915493026</v>
      </c>
      <c r="BN109" s="147">
        <v>8617.8133559985217</v>
      </c>
      <c r="BO109" s="225">
        <f t="shared" si="53"/>
        <v>93172.699814652238</v>
      </c>
      <c r="BP109" s="225">
        <f t="shared" si="53"/>
        <v>93741.657813394559</v>
      </c>
      <c r="BS109" s="193"/>
      <c r="BT109" s="193"/>
    </row>
    <row r="110" spans="1:72" s="63" customFormat="1" x14ac:dyDescent="0.25">
      <c r="A110" s="177">
        <v>2005</v>
      </c>
      <c r="B110" s="65">
        <v>10</v>
      </c>
      <c r="C110" s="178">
        <f t="shared" si="51"/>
        <v>198.83661390818892</v>
      </c>
      <c r="D110" s="178"/>
      <c r="E110" s="178">
        <f t="shared" si="52"/>
        <v>278.21093356333773</v>
      </c>
      <c r="F110" s="179"/>
      <c r="G110" s="178">
        <v>213.78666923833481</v>
      </c>
      <c r="H110" s="178"/>
      <c r="I110" s="127">
        <v>314.8426676979127</v>
      </c>
      <c r="J110" s="69"/>
      <c r="K110" s="212">
        <f t="shared" si="43"/>
        <v>1207.5786307361177</v>
      </c>
      <c r="L110" s="70"/>
      <c r="M110" s="70">
        <f t="shared" si="45"/>
        <v>5175.9384202804322</v>
      </c>
      <c r="N110" s="180">
        <f t="shared" si="44"/>
        <v>6383.5170510165499</v>
      </c>
      <c r="O110" s="181">
        <v>3320</v>
      </c>
      <c r="P110" s="181">
        <f t="shared" si="56"/>
        <v>21193.276609374945</v>
      </c>
      <c r="Q110" s="181">
        <v>1264518.6310000001</v>
      </c>
      <c r="R110" s="183">
        <f t="shared" si="57"/>
        <v>1243325.3543906251</v>
      </c>
      <c r="S110" s="74">
        <f t="shared" si="46"/>
        <v>374495.58867187507</v>
      </c>
      <c r="T110"/>
      <c r="U110" s="184">
        <f t="shared" si="47"/>
        <v>198.83661390818892</v>
      </c>
      <c r="V110" s="213">
        <f t="shared" si="58"/>
        <v>278.21093356333773</v>
      </c>
      <c r="W110" s="75"/>
      <c r="X110" s="75"/>
      <c r="Y110" s="185">
        <f t="shared" si="48"/>
        <v>213.78666923833481</v>
      </c>
      <c r="Z110" s="214">
        <f t="shared" si="59"/>
        <v>314.8426676979127</v>
      </c>
      <c r="AA110" s="76"/>
      <c r="AB110" s="186"/>
      <c r="AC110" s="187">
        <f t="shared" si="49"/>
        <v>135.66830037635543</v>
      </c>
      <c r="AD110" s="187">
        <f t="shared" si="60"/>
        <v>324.856950100456</v>
      </c>
      <c r="AE110" s="187"/>
      <c r="AF110" s="180">
        <f t="shared" si="61"/>
        <v>460.52525047681144</v>
      </c>
      <c r="AG110" s="182">
        <v>93320</v>
      </c>
      <c r="AH110" s="182">
        <f t="shared" si="62"/>
        <v>42976.216374496042</v>
      </c>
      <c r="AI110" s="182">
        <v>2096537.4839999999</v>
      </c>
      <c r="AJ110" s="215">
        <f t="shared" si="63"/>
        <v>2053561.2676255039</v>
      </c>
      <c r="AK110" s="216">
        <f t="shared" si="64"/>
        <v>22005.585808245862</v>
      </c>
      <c r="AL110" s="190"/>
      <c r="AM110" s="191">
        <f t="shared" si="65"/>
        <v>198.83661390818892</v>
      </c>
      <c r="AN110" s="75">
        <f t="shared" si="41"/>
        <v>3.8389772083761713</v>
      </c>
      <c r="AO110" s="75">
        <f t="shared" si="54"/>
        <v>278.21093356333773</v>
      </c>
      <c r="AP110" s="52"/>
      <c r="AQ110" s="214">
        <f t="shared" si="66"/>
        <v>213.78666923833481</v>
      </c>
      <c r="AR110" s="214">
        <v>13.194028518195726</v>
      </c>
      <c r="AS110" s="214">
        <f t="shared" si="55"/>
        <v>314.8426676979127</v>
      </c>
      <c r="AT110" s="186"/>
      <c r="AU110" s="192">
        <f t="shared" si="67"/>
        <v>11.121283140381838</v>
      </c>
      <c r="AV110" s="192">
        <f t="shared" si="68"/>
        <v>2.4117269164628485</v>
      </c>
      <c r="AW110" s="192">
        <f t="shared" si="69"/>
        <v>18.938790339792561</v>
      </c>
      <c r="AX110" s="180">
        <f t="shared" si="70"/>
        <v>32.471800396637249</v>
      </c>
      <c r="AY110" s="182">
        <v>368706</v>
      </c>
      <c r="AZ110" s="217">
        <f t="shared" si="71"/>
        <v>11972.547637042533</v>
      </c>
      <c r="BA110" s="182">
        <v>542704.61499999999</v>
      </c>
      <c r="BB110" s="218">
        <f t="shared" si="72"/>
        <v>530732.0673629574</v>
      </c>
      <c r="BC110" s="216">
        <f t="shared" si="73"/>
        <v>1439.4451605424306</v>
      </c>
      <c r="BE110" s="219">
        <v>12628.864</v>
      </c>
      <c r="BG110" s="220">
        <f t="shared" si="74"/>
        <v>3916389.594</v>
      </c>
      <c r="BH110" s="221">
        <f t="shared" si="75"/>
        <v>3840247.5533790868</v>
      </c>
      <c r="BI110" s="432">
        <f t="shared" si="76"/>
        <v>76142.040620913525</v>
      </c>
      <c r="BJ110" s="210">
        <v>38626</v>
      </c>
      <c r="BK110" s="224">
        <v>3916389.5940000005</v>
      </c>
      <c r="BL110" s="223">
        <f t="shared" si="77"/>
        <v>0</v>
      </c>
      <c r="BM110" s="147">
        <v>8272.4080409270264</v>
      </c>
      <c r="BN110" s="147">
        <v>8111.5767410864737</v>
      </c>
      <c r="BO110" s="225">
        <f t="shared" si="53"/>
        <v>93513.500903794571</v>
      </c>
      <c r="BP110" s="225">
        <f t="shared" si="53"/>
        <v>93931.316070656336</v>
      </c>
      <c r="BS110" s="193"/>
      <c r="BT110" s="193"/>
    </row>
    <row r="111" spans="1:72" s="63" customFormat="1" x14ac:dyDescent="0.25">
      <c r="A111" s="177">
        <v>2005</v>
      </c>
      <c r="B111" s="65">
        <v>11</v>
      </c>
      <c r="C111" s="178">
        <f t="shared" si="51"/>
        <v>75.667245198869992</v>
      </c>
      <c r="D111" s="178"/>
      <c r="E111" s="178">
        <f t="shared" si="52"/>
        <v>198.83661390818892</v>
      </c>
      <c r="F111" s="179"/>
      <c r="G111" s="178">
        <v>86.269684929734197</v>
      </c>
      <c r="H111" s="178"/>
      <c r="I111" s="127">
        <v>213.78666923833481</v>
      </c>
      <c r="J111" s="69"/>
      <c r="K111" s="212">
        <f t="shared" si="43"/>
        <v>856.40349616915228</v>
      </c>
      <c r="L111" s="70"/>
      <c r="M111" s="70">
        <f t="shared" si="45"/>
        <v>2112.3915533003524</v>
      </c>
      <c r="N111" s="180">
        <f t="shared" si="44"/>
        <v>2968.7950494695046</v>
      </c>
      <c r="O111" s="181">
        <v>3312</v>
      </c>
      <c r="P111" s="181">
        <f t="shared" si="56"/>
        <v>9832.6492038429988</v>
      </c>
      <c r="Q111" s="181">
        <v>1112134.5419999999</v>
      </c>
      <c r="R111" s="183">
        <f t="shared" si="57"/>
        <v>1102301.8927961569</v>
      </c>
      <c r="S111" s="74">
        <f t="shared" si="46"/>
        <v>332820.61980560294</v>
      </c>
      <c r="T111"/>
      <c r="U111" s="184">
        <f t="shared" si="47"/>
        <v>75.667245198869992</v>
      </c>
      <c r="V111" s="213">
        <f t="shared" si="58"/>
        <v>198.83661390818892</v>
      </c>
      <c r="W111" s="75"/>
      <c r="X111" s="75"/>
      <c r="Y111" s="185">
        <f t="shared" si="48"/>
        <v>86.269684929734197</v>
      </c>
      <c r="Z111" s="214">
        <f t="shared" si="59"/>
        <v>213.78666923833481</v>
      </c>
      <c r="AA111" s="76"/>
      <c r="AB111" s="186"/>
      <c r="AC111" s="187">
        <f t="shared" si="49"/>
        <v>96.214692612448928</v>
      </c>
      <c r="AD111" s="187">
        <f t="shared" si="60"/>
        <v>132.57983803175495</v>
      </c>
      <c r="AE111" s="187"/>
      <c r="AF111" s="180">
        <f t="shared" si="61"/>
        <v>228.79453064420386</v>
      </c>
      <c r="AG111" s="182">
        <v>93332</v>
      </c>
      <c r="AH111" s="182">
        <f t="shared" si="62"/>
        <v>21353.851134084834</v>
      </c>
      <c r="AI111" s="182">
        <v>1700367.2509999999</v>
      </c>
      <c r="AJ111" s="215">
        <f t="shared" si="63"/>
        <v>1679013.3998659151</v>
      </c>
      <c r="AK111" s="216">
        <f t="shared" si="64"/>
        <v>17989.686279795944</v>
      </c>
      <c r="AL111" s="190"/>
      <c r="AM111" s="191">
        <f t="shared" si="65"/>
        <v>75.667245198869992</v>
      </c>
      <c r="AN111" s="75">
        <f t="shared" si="41"/>
        <v>28.935219572893278</v>
      </c>
      <c r="AO111" s="75">
        <f t="shared" si="54"/>
        <v>198.83661390818892</v>
      </c>
      <c r="AP111" s="52"/>
      <c r="AQ111" s="214">
        <f t="shared" si="66"/>
        <v>86.269684929734197</v>
      </c>
      <c r="AR111" s="214">
        <v>16.321364947120831</v>
      </c>
      <c r="AS111" s="214">
        <f t="shared" si="55"/>
        <v>213.78666923833481</v>
      </c>
      <c r="AT111" s="186"/>
      <c r="AU111" s="192">
        <f t="shared" si="67"/>
        <v>7.8871102227970162</v>
      </c>
      <c r="AV111" s="192">
        <f t="shared" si="68"/>
        <v>-3.2518445611723323</v>
      </c>
      <c r="AW111" s="192">
        <f t="shared" si="69"/>
        <v>7.7292536145236017</v>
      </c>
      <c r="AX111" s="180">
        <f t="shared" si="70"/>
        <v>12.364519276148286</v>
      </c>
      <c r="AY111" s="182">
        <v>367978</v>
      </c>
      <c r="AZ111" s="217">
        <f t="shared" si="71"/>
        <v>4549.8710741984942</v>
      </c>
      <c r="BA111" s="182">
        <v>421937.87099999998</v>
      </c>
      <c r="BB111" s="218">
        <f t="shared" si="72"/>
        <v>417387.99992580147</v>
      </c>
      <c r="BC111" s="216">
        <f t="shared" si="73"/>
        <v>1134.2743314160127</v>
      </c>
      <c r="BE111" s="219">
        <v>12904.233</v>
      </c>
      <c r="BG111" s="220">
        <f t="shared" si="74"/>
        <v>3247343.8969999999</v>
      </c>
      <c r="BH111" s="221">
        <f t="shared" si="75"/>
        <v>3211607.5255878735</v>
      </c>
      <c r="BI111" s="432">
        <f t="shared" si="76"/>
        <v>35736.371412126326</v>
      </c>
      <c r="BJ111" s="210">
        <v>38657</v>
      </c>
      <c r="BK111" s="224">
        <v>3247343.8969999999</v>
      </c>
      <c r="BL111" s="223">
        <f t="shared" si="77"/>
        <v>0</v>
      </c>
      <c r="BM111" s="147">
        <v>6869.8357866366541</v>
      </c>
      <c r="BN111" s="147">
        <v>6794.2346150334961</v>
      </c>
      <c r="BO111" s="225">
        <f t="shared" si="53"/>
        <v>92618.508246898797</v>
      </c>
      <c r="BP111" s="225">
        <f t="shared" si="53"/>
        <v>92939.867895295829</v>
      </c>
      <c r="BS111" s="193"/>
      <c r="BT111" s="193"/>
    </row>
    <row r="112" spans="1:72" s="63" customFormat="1" x14ac:dyDescent="0.25">
      <c r="A112" s="177">
        <v>2005</v>
      </c>
      <c r="B112" s="65">
        <v>12</v>
      </c>
      <c r="C112" s="178">
        <f t="shared" si="51"/>
        <v>42.449672857488302</v>
      </c>
      <c r="D112" s="178"/>
      <c r="E112" s="178">
        <f t="shared" si="52"/>
        <v>75.667245198869992</v>
      </c>
      <c r="F112" s="179"/>
      <c r="G112" s="178">
        <v>18.747257004220721</v>
      </c>
      <c r="H112" s="178"/>
      <c r="I112" s="127">
        <v>86.269684929734197</v>
      </c>
      <c r="J112" s="69"/>
      <c r="K112" s="212">
        <f t="shared" si="43"/>
        <v>-1914.5434748666985</v>
      </c>
      <c r="L112" s="70"/>
      <c r="M112" s="70">
        <f t="shared" si="45"/>
        <v>1498.0883774184035</v>
      </c>
      <c r="N112" s="180">
        <f t="shared" si="44"/>
        <v>-416.45509744829496</v>
      </c>
      <c r="O112" s="181">
        <v>3320</v>
      </c>
      <c r="P112" s="181">
        <f t="shared" si="56"/>
        <v>-1382.6309235283393</v>
      </c>
      <c r="Q112" s="181">
        <v>1249623.2439999999</v>
      </c>
      <c r="R112" s="183">
        <f t="shared" si="57"/>
        <v>1251005.8749235282</v>
      </c>
      <c r="S112" s="74">
        <f t="shared" si="46"/>
        <v>376808.99847094226</v>
      </c>
      <c r="T112"/>
      <c r="U112" s="184">
        <f t="shared" si="47"/>
        <v>42.449672857488302</v>
      </c>
      <c r="V112" s="213">
        <f t="shared" si="58"/>
        <v>75.667245198869992</v>
      </c>
      <c r="W112" s="75"/>
      <c r="X112" s="75"/>
      <c r="Y112" s="185">
        <f t="shared" si="48"/>
        <v>18.747257004220721</v>
      </c>
      <c r="Z112" s="214">
        <f t="shared" si="59"/>
        <v>86.269684929734197</v>
      </c>
      <c r="AA112" s="76"/>
      <c r="AB112" s="186"/>
      <c r="AC112" s="187">
        <f t="shared" si="49"/>
        <v>-215.09395133422666</v>
      </c>
      <c r="AD112" s="187">
        <f t="shared" si="60"/>
        <v>94.024383938230073</v>
      </c>
      <c r="AE112" s="187"/>
      <c r="AF112" s="180">
        <f t="shared" si="61"/>
        <v>-121.06956739599659</v>
      </c>
      <c r="AG112" s="182">
        <v>93450</v>
      </c>
      <c r="AH112" s="182">
        <f t="shared" si="62"/>
        <v>-11313.951073155882</v>
      </c>
      <c r="AI112" s="182">
        <v>1874666.8570000001</v>
      </c>
      <c r="AJ112" s="215">
        <f t="shared" si="63"/>
        <v>1885980.808073156</v>
      </c>
      <c r="AK112" s="216">
        <f t="shared" si="64"/>
        <v>20181.710091740566</v>
      </c>
      <c r="AL112" s="190"/>
      <c r="AM112" s="191">
        <f t="shared" si="65"/>
        <v>42.449672857488302</v>
      </c>
      <c r="AN112" s="75">
        <f t="shared" si="41"/>
        <v>82.304422731853208</v>
      </c>
      <c r="AO112" s="75">
        <f t="shared" si="54"/>
        <v>75.667245198869992</v>
      </c>
      <c r="AP112" s="52"/>
      <c r="AQ112" s="214">
        <f t="shared" si="66"/>
        <v>18.747257004220721</v>
      </c>
      <c r="AR112" s="214">
        <v>91.720784858468463</v>
      </c>
      <c r="AS112" s="214">
        <f t="shared" si="55"/>
        <v>86.269684929734197</v>
      </c>
      <c r="AT112" s="186"/>
      <c r="AU112" s="192">
        <f t="shared" si="67"/>
        <v>-17.632127239270336</v>
      </c>
      <c r="AV112" s="192">
        <f t="shared" si="68"/>
        <v>2.4275328102243616</v>
      </c>
      <c r="AW112" s="192">
        <f t="shared" si="69"/>
        <v>5.4815145364248714</v>
      </c>
      <c r="AX112" s="180">
        <f t="shared" si="70"/>
        <v>-9.7230798926211026</v>
      </c>
      <c r="AY112" s="182">
        <v>368357</v>
      </c>
      <c r="AZ112" s="217">
        <f t="shared" si="71"/>
        <v>-3581.5645400062317</v>
      </c>
      <c r="BA112" s="182">
        <v>452717.489</v>
      </c>
      <c r="BB112" s="218">
        <f t="shared" si="72"/>
        <v>456299.05354000622</v>
      </c>
      <c r="BC112" s="216">
        <f t="shared" si="73"/>
        <v>1238.7413665004499</v>
      </c>
      <c r="BE112" s="219">
        <v>12791.9</v>
      </c>
      <c r="BG112" s="220">
        <f t="shared" si="74"/>
        <v>3589799.49</v>
      </c>
      <c r="BH112" s="221">
        <f t="shared" si="75"/>
        <v>3606077.6365366904</v>
      </c>
      <c r="BI112" s="432">
        <f t="shared" si="76"/>
        <v>-16278.146536690452</v>
      </c>
      <c r="BJ112" s="210">
        <v>38687</v>
      </c>
      <c r="BK112" s="224">
        <v>3589799.4899999998</v>
      </c>
      <c r="BL112" s="223">
        <f t="shared" si="77"/>
        <v>0</v>
      </c>
      <c r="BM112" s="147">
        <v>7586.1081725333734</v>
      </c>
      <c r="BN112" s="147">
        <v>7620.5078042731629</v>
      </c>
      <c r="BO112" s="225">
        <f t="shared" si="53"/>
        <v>92453.11459713435</v>
      </c>
      <c r="BP112" s="225">
        <f t="shared" si="53"/>
        <v>92814.778709423088</v>
      </c>
      <c r="BS112" s="193"/>
      <c r="BT112" s="193"/>
    </row>
    <row r="113" spans="1:72" s="63" customFormat="1" x14ac:dyDescent="0.25">
      <c r="A113" s="177">
        <v>2006</v>
      </c>
      <c r="B113" s="65">
        <v>1</v>
      </c>
      <c r="C113" s="178">
        <f t="shared" si="51"/>
        <v>26.872581391315055</v>
      </c>
      <c r="D113" s="178"/>
      <c r="E113" s="178">
        <f t="shared" si="52"/>
        <v>42.449672857488302</v>
      </c>
      <c r="F113" s="179"/>
      <c r="G113" s="178">
        <v>28.909164099402929</v>
      </c>
      <c r="H113" s="178"/>
      <c r="I113" s="127">
        <v>18.747257004220721</v>
      </c>
      <c r="J113" s="69"/>
      <c r="K113" s="212">
        <f t="shared" si="43"/>
        <v>164.50332147296541</v>
      </c>
      <c r="L113" s="70"/>
      <c r="M113" s="70">
        <f t="shared" si="45"/>
        <v>-3349.0700827236483</v>
      </c>
      <c r="N113" s="180">
        <f t="shared" si="44"/>
        <v>-3184.5667612506827</v>
      </c>
      <c r="O113" s="181">
        <v>3283</v>
      </c>
      <c r="P113" s="181">
        <f t="shared" si="56"/>
        <v>-10454.932677185992</v>
      </c>
      <c r="Q113" s="181">
        <v>1172433.959</v>
      </c>
      <c r="R113" s="183">
        <f t="shared" si="57"/>
        <v>1182888.8916771861</v>
      </c>
      <c r="S113" s="74">
        <f t="shared" si="46"/>
        <v>360307.30785171676</v>
      </c>
      <c r="T113"/>
      <c r="U113" s="184">
        <f t="shared" si="47"/>
        <v>26.872581391315055</v>
      </c>
      <c r="V113" s="213">
        <f t="shared" si="58"/>
        <v>42.449672857488302</v>
      </c>
      <c r="W113" s="75"/>
      <c r="X113" s="75"/>
      <c r="Y113" s="185">
        <f t="shared" si="48"/>
        <v>28.909164099402929</v>
      </c>
      <c r="Z113" s="214">
        <f t="shared" si="59"/>
        <v>18.747257004220721</v>
      </c>
      <c r="AA113" s="76"/>
      <c r="AB113" s="186"/>
      <c r="AC113" s="187">
        <f t="shared" si="49"/>
        <v>18.4815178593363</v>
      </c>
      <c r="AD113" s="187">
        <f t="shared" si="60"/>
        <v>-210.19737956761472</v>
      </c>
      <c r="AE113" s="187"/>
      <c r="AF113" s="180">
        <f t="shared" si="61"/>
        <v>-191.71586170827842</v>
      </c>
      <c r="AG113" s="182">
        <v>93322</v>
      </c>
      <c r="AH113" s="182">
        <f t="shared" si="62"/>
        <v>-17891.307646339959</v>
      </c>
      <c r="AI113" s="182">
        <v>1860552.122</v>
      </c>
      <c r="AJ113" s="215">
        <f t="shared" si="63"/>
        <v>1878443.42964634</v>
      </c>
      <c r="AK113" s="216">
        <f t="shared" si="64"/>
        <v>20128.623793385697</v>
      </c>
      <c r="AL113" s="190"/>
      <c r="AM113" s="191">
        <f t="shared" si="65"/>
        <v>26.872581391315055</v>
      </c>
      <c r="AN113" s="75">
        <f t="shared" si="41"/>
        <v>123.83441885147447</v>
      </c>
      <c r="AO113" s="75">
        <f t="shared" si="54"/>
        <v>42.449672857488302</v>
      </c>
      <c r="AP113" s="52"/>
      <c r="AQ113" s="214">
        <f t="shared" si="66"/>
        <v>28.909164099402929</v>
      </c>
      <c r="AR113" s="214">
        <v>97.428794389004977</v>
      </c>
      <c r="AS113" s="214">
        <f t="shared" si="55"/>
        <v>18.747257004220721</v>
      </c>
      <c r="AT113" s="186"/>
      <c r="AU113" s="192">
        <f t="shared" si="67"/>
        <v>1.51500529163793</v>
      </c>
      <c r="AV113" s="192">
        <f t="shared" si="68"/>
        <v>-6.8073549949749941</v>
      </c>
      <c r="AW113" s="192">
        <f t="shared" si="69"/>
        <v>-12.254267918152397</v>
      </c>
      <c r="AX113" s="180">
        <f t="shared" si="70"/>
        <v>-17.54661762148946</v>
      </c>
      <c r="AY113" s="182">
        <v>369243</v>
      </c>
      <c r="AZ113" s="217">
        <f t="shared" si="71"/>
        <v>-6478.9657304116326</v>
      </c>
      <c r="BA113" s="182">
        <v>457356.45500000002</v>
      </c>
      <c r="BB113" s="218">
        <f t="shared" si="72"/>
        <v>463835.42073041166</v>
      </c>
      <c r="BC113" s="216">
        <f t="shared" si="73"/>
        <v>1256.1793202048832</v>
      </c>
      <c r="BE113" s="219">
        <v>12813.064</v>
      </c>
      <c r="BG113" s="220">
        <f t="shared" si="74"/>
        <v>3503155.5999999996</v>
      </c>
      <c r="BH113" s="221">
        <f t="shared" si="75"/>
        <v>3537980.8060539374</v>
      </c>
      <c r="BI113" s="432">
        <f t="shared" si="76"/>
        <v>-34825.206053937582</v>
      </c>
      <c r="BJ113" s="210">
        <v>38718</v>
      </c>
      <c r="BK113" s="224">
        <v>3503155.5999999996</v>
      </c>
      <c r="BL113" s="223">
        <f t="shared" si="77"/>
        <v>0</v>
      </c>
      <c r="BM113" s="147">
        <v>7391.715232207287</v>
      </c>
      <c r="BN113" s="147">
        <v>7465.1969827905759</v>
      </c>
      <c r="BO113" s="225">
        <f t="shared" si="53"/>
        <v>92428.429779717058</v>
      </c>
      <c r="BP113" s="225">
        <f t="shared" si="53"/>
        <v>92807.165476245849</v>
      </c>
      <c r="BS113" s="193"/>
      <c r="BT113" s="193"/>
    </row>
    <row r="114" spans="1:72" s="63" customFormat="1" x14ac:dyDescent="0.25">
      <c r="A114" s="177">
        <v>2006</v>
      </c>
      <c r="B114" s="65">
        <v>2</v>
      </c>
      <c r="C114" s="178">
        <f t="shared" si="51"/>
        <v>34.723950066840629</v>
      </c>
      <c r="D114" s="178"/>
      <c r="E114" s="178">
        <f t="shared" si="52"/>
        <v>26.872581391315055</v>
      </c>
      <c r="F114" s="179"/>
      <c r="G114" s="178">
        <v>23.183374033037868</v>
      </c>
      <c r="H114" s="178"/>
      <c r="I114" s="127">
        <v>28.909164099402929</v>
      </c>
      <c r="J114" s="69"/>
      <c r="K114" s="212">
        <f t="shared" si="43"/>
        <v>-932.18069746565948</v>
      </c>
      <c r="L114" s="70"/>
      <c r="M114" s="70">
        <f t="shared" si="45"/>
        <v>287.76215305956333</v>
      </c>
      <c r="N114" s="180">
        <f t="shared" si="44"/>
        <v>-644.41854440609609</v>
      </c>
      <c r="O114" s="181">
        <v>3295</v>
      </c>
      <c r="P114" s="181">
        <f t="shared" si="56"/>
        <v>-2123.3591038180866</v>
      </c>
      <c r="Q114" s="181">
        <v>1106671.7290000001</v>
      </c>
      <c r="R114" s="183">
        <f t="shared" si="57"/>
        <v>1108795.0881038182</v>
      </c>
      <c r="S114" s="74">
        <f t="shared" si="46"/>
        <v>336508.37271739548</v>
      </c>
      <c r="T114"/>
      <c r="U114" s="184">
        <f t="shared" si="47"/>
        <v>34.723950066840629</v>
      </c>
      <c r="V114" s="213">
        <f t="shared" si="58"/>
        <v>26.872581391315055</v>
      </c>
      <c r="W114" s="75"/>
      <c r="X114" s="75"/>
      <c r="Y114" s="185">
        <f t="shared" si="48"/>
        <v>23.183374033037868</v>
      </c>
      <c r="Z114" s="214">
        <f t="shared" si="59"/>
        <v>28.909164099402929</v>
      </c>
      <c r="AA114" s="76"/>
      <c r="AB114" s="186"/>
      <c r="AC114" s="187">
        <f t="shared" si="49"/>
        <v>-104.72806295994111</v>
      </c>
      <c r="AD114" s="187">
        <f t="shared" si="60"/>
        <v>18.060789717085839</v>
      </c>
      <c r="AE114" s="187"/>
      <c r="AF114" s="180">
        <f t="shared" si="61"/>
        <v>-86.667273242855273</v>
      </c>
      <c r="AG114" s="182">
        <v>93323</v>
      </c>
      <c r="AH114" s="182">
        <f t="shared" si="62"/>
        <v>-8088.0499408429823</v>
      </c>
      <c r="AI114" s="182">
        <v>1684723.594</v>
      </c>
      <c r="AJ114" s="215">
        <f t="shared" si="63"/>
        <v>1692811.6439408429</v>
      </c>
      <c r="AK114" s="216">
        <f t="shared" si="64"/>
        <v>18139.275890625493</v>
      </c>
      <c r="AL114" s="190"/>
      <c r="AM114" s="191">
        <f t="shared" si="65"/>
        <v>34.723950066840629</v>
      </c>
      <c r="AN114" s="75">
        <f t="shared" si="41"/>
        <v>77.741832906544204</v>
      </c>
      <c r="AO114" s="75">
        <f t="shared" si="54"/>
        <v>26.872581391315055</v>
      </c>
      <c r="AP114" s="52"/>
      <c r="AQ114" s="214">
        <f t="shared" si="66"/>
        <v>23.183374033037868</v>
      </c>
      <c r="AR114" s="214">
        <v>112.93515343944892</v>
      </c>
      <c r="AS114" s="214">
        <f t="shared" si="55"/>
        <v>28.909164099402929</v>
      </c>
      <c r="AT114" s="186"/>
      <c r="AU114" s="192">
        <f t="shared" si="67"/>
        <v>-8.5849858639802719</v>
      </c>
      <c r="AV114" s="192">
        <f t="shared" si="68"/>
        <v>9.0728180528331173</v>
      </c>
      <c r="AW114" s="192">
        <f t="shared" si="69"/>
        <v>1.0529234782177128</v>
      </c>
      <c r="AX114" s="180">
        <f t="shared" si="70"/>
        <v>1.5407556670705582</v>
      </c>
      <c r="AY114" s="182">
        <v>369607</v>
      </c>
      <c r="AZ114" s="217">
        <f t="shared" si="71"/>
        <v>569.47407983894789</v>
      </c>
      <c r="BA114" s="182">
        <v>419810.73300000001</v>
      </c>
      <c r="BB114" s="218">
        <f t="shared" si="72"/>
        <v>419241.25892016105</v>
      </c>
      <c r="BC114" s="216">
        <f t="shared" si="73"/>
        <v>1134.2892827250594</v>
      </c>
      <c r="BE114" s="219">
        <v>12631.799000000001</v>
      </c>
      <c r="BG114" s="220">
        <f t="shared" si="74"/>
        <v>3223837.8550000004</v>
      </c>
      <c r="BH114" s="221">
        <f t="shared" si="75"/>
        <v>3233479.7899648221</v>
      </c>
      <c r="BI114" s="432">
        <f t="shared" si="76"/>
        <v>-9641.9349648221214</v>
      </c>
      <c r="BJ114" s="210">
        <v>38749</v>
      </c>
      <c r="BK114" s="224">
        <v>3223837.8550000004</v>
      </c>
      <c r="BL114" s="223">
        <f t="shared" si="77"/>
        <v>0</v>
      </c>
      <c r="BM114" s="147">
        <v>6796.9721065559088</v>
      </c>
      <c r="BN114" s="147">
        <v>6817.3006608929318</v>
      </c>
      <c r="BO114" s="225">
        <f t="shared" si="53"/>
        <v>92366.075397213397</v>
      </c>
      <c r="BP114" s="225">
        <f t="shared" si="53"/>
        <v>92699.89206173479</v>
      </c>
      <c r="BS114" s="193"/>
      <c r="BT114" s="193"/>
    </row>
    <row r="115" spans="1:72" s="63" customFormat="1" x14ac:dyDescent="0.25">
      <c r="A115" s="177">
        <v>2006</v>
      </c>
      <c r="B115" s="65">
        <v>3</v>
      </c>
      <c r="C115" s="178">
        <f t="shared" si="51"/>
        <v>67.088827391532973</v>
      </c>
      <c r="D115" s="178"/>
      <c r="E115" s="178">
        <f t="shared" si="52"/>
        <v>34.723950066840629</v>
      </c>
      <c r="F115" s="179"/>
      <c r="G115" s="178">
        <v>48.305720486184953</v>
      </c>
      <c r="H115" s="178"/>
      <c r="I115" s="127">
        <v>23.183374033037868</v>
      </c>
      <c r="J115" s="69"/>
      <c r="K115" s="212">
        <f t="shared" si="43"/>
        <v>-1517.19027233252</v>
      </c>
      <c r="L115" s="70"/>
      <c r="M115" s="70">
        <f t="shared" si="45"/>
        <v>-1630.6438200846139</v>
      </c>
      <c r="N115" s="180">
        <f t="shared" si="44"/>
        <v>-3147.8340924171339</v>
      </c>
      <c r="O115" s="181">
        <v>3302</v>
      </c>
      <c r="P115" s="181">
        <f t="shared" si="56"/>
        <v>-10394.148173161377</v>
      </c>
      <c r="Q115" s="181">
        <v>1100484.3999999999</v>
      </c>
      <c r="R115" s="183">
        <f t="shared" si="57"/>
        <v>1110878.5481731612</v>
      </c>
      <c r="S115" s="74">
        <f t="shared" si="46"/>
        <v>336425.96855637833</v>
      </c>
      <c r="T115"/>
      <c r="U115" s="184">
        <f t="shared" si="47"/>
        <v>67.088827391532973</v>
      </c>
      <c r="V115" s="213">
        <f t="shared" si="58"/>
        <v>34.723950066840629</v>
      </c>
      <c r="W115" s="75"/>
      <c r="X115" s="75"/>
      <c r="Y115" s="185">
        <f t="shared" si="48"/>
        <v>48.305720486184953</v>
      </c>
      <c r="Z115" s="214">
        <f t="shared" si="59"/>
        <v>23.183374033037868</v>
      </c>
      <c r="AA115" s="76"/>
      <c r="AB115" s="186"/>
      <c r="AC115" s="187">
        <f t="shared" si="49"/>
        <v>-170.45235842689584</v>
      </c>
      <c r="AD115" s="187">
        <f t="shared" si="60"/>
        <v>-102.34394907351773</v>
      </c>
      <c r="AE115" s="187"/>
      <c r="AF115" s="180">
        <f t="shared" si="61"/>
        <v>-272.7963075004136</v>
      </c>
      <c r="AG115" s="182">
        <v>93434</v>
      </c>
      <c r="AH115" s="182">
        <f t="shared" si="62"/>
        <v>-25488.450194993646</v>
      </c>
      <c r="AI115" s="182">
        <v>1721471.6059999999</v>
      </c>
      <c r="AJ115" s="215">
        <f t="shared" si="63"/>
        <v>1746960.0561949937</v>
      </c>
      <c r="AK115" s="216">
        <f t="shared" si="64"/>
        <v>18697.262840026044</v>
      </c>
      <c r="AL115" s="190"/>
      <c r="AM115" s="191">
        <f t="shared" si="65"/>
        <v>67.088827391532973</v>
      </c>
      <c r="AN115" s="75">
        <f t="shared" si="41"/>
        <v>46.024503453365838</v>
      </c>
      <c r="AO115" s="75">
        <f t="shared" si="54"/>
        <v>34.723950066840629</v>
      </c>
      <c r="AP115" s="52"/>
      <c r="AQ115" s="214">
        <f t="shared" si="66"/>
        <v>48.305720486184953</v>
      </c>
      <c r="AR115" s="214">
        <v>53.937454003297717</v>
      </c>
      <c r="AS115" s="214">
        <f t="shared" si="55"/>
        <v>23.183374033037868</v>
      </c>
      <c r="AT115" s="186"/>
      <c r="AU115" s="192">
        <f t="shared" si="67"/>
        <v>-13.972674049521274</v>
      </c>
      <c r="AV115" s="192">
        <f t="shared" si="68"/>
        <v>2.0399541592977442</v>
      </c>
      <c r="AW115" s="192">
        <f t="shared" si="69"/>
        <v>-5.9665357119507068</v>
      </c>
      <c r="AX115" s="180">
        <f t="shared" si="70"/>
        <v>-17.899255602174236</v>
      </c>
      <c r="AY115" s="182">
        <v>370837</v>
      </c>
      <c r="AZ115" s="217">
        <f t="shared" si="71"/>
        <v>-6637.7062497434872</v>
      </c>
      <c r="BA115" s="182">
        <v>431923.69699999999</v>
      </c>
      <c r="BB115" s="218">
        <f t="shared" si="72"/>
        <v>438561.40324974345</v>
      </c>
      <c r="BC115" s="216">
        <f t="shared" si="73"/>
        <v>1182.6257985307384</v>
      </c>
      <c r="BE115" s="219">
        <v>12895.419</v>
      </c>
      <c r="BG115" s="220">
        <f t="shared" si="74"/>
        <v>3266775.122</v>
      </c>
      <c r="BH115" s="221">
        <f t="shared" si="75"/>
        <v>3309295.4266178985</v>
      </c>
      <c r="BI115" s="432">
        <f t="shared" si="76"/>
        <v>-42520.30461789851</v>
      </c>
      <c r="BJ115" s="210">
        <v>38777</v>
      </c>
      <c r="BK115" s="224">
        <v>3266775.1219999995</v>
      </c>
      <c r="BL115" s="223">
        <f t="shared" si="77"/>
        <v>0</v>
      </c>
      <c r="BM115" s="147">
        <v>6867.705313745606</v>
      </c>
      <c r="BN115" s="147">
        <v>6957.0952812398009</v>
      </c>
      <c r="BO115" s="225">
        <f t="shared" si="53"/>
        <v>92406.60991955355</v>
      </c>
      <c r="BP115" s="225">
        <f t="shared" si="53"/>
        <v>92739.791479539199</v>
      </c>
      <c r="BS115" s="193"/>
      <c r="BT115" s="193"/>
    </row>
    <row r="116" spans="1:72" s="63" customFormat="1" x14ac:dyDescent="0.25">
      <c r="A116" s="177">
        <v>2006</v>
      </c>
      <c r="B116" s="65">
        <v>4</v>
      </c>
      <c r="C116" s="178">
        <f t="shared" si="51"/>
        <v>117.42864691479581</v>
      </c>
      <c r="D116" s="178"/>
      <c r="E116" s="178">
        <f t="shared" si="52"/>
        <v>67.088827391532973</v>
      </c>
      <c r="F116" s="179"/>
      <c r="G116" s="178">
        <v>131.37109815875291</v>
      </c>
      <c r="H116" s="178"/>
      <c r="I116" s="127">
        <v>48.305720486184953</v>
      </c>
      <c r="J116" s="69"/>
      <c r="K116" s="212">
        <f t="shared" si="43"/>
        <v>1126.1902254189522</v>
      </c>
      <c r="L116" s="70"/>
      <c r="M116" s="70">
        <f t="shared" si="45"/>
        <v>-2653.9885970580885</v>
      </c>
      <c r="N116" s="180">
        <f t="shared" si="44"/>
        <v>-1527.7983716391363</v>
      </c>
      <c r="O116" s="181">
        <v>3294</v>
      </c>
      <c r="P116" s="181">
        <f t="shared" si="56"/>
        <v>-5032.5678361793152</v>
      </c>
      <c r="Q116" s="181">
        <v>1128916.9650000001</v>
      </c>
      <c r="R116" s="183">
        <f t="shared" si="57"/>
        <v>1133949.5328361795</v>
      </c>
      <c r="S116" s="74">
        <f t="shared" si="46"/>
        <v>344246.97414577403</v>
      </c>
      <c r="T116"/>
      <c r="U116" s="184">
        <f t="shared" si="47"/>
        <v>117.42864691479581</v>
      </c>
      <c r="V116" s="213">
        <f t="shared" si="58"/>
        <v>67.088827391532973</v>
      </c>
      <c r="W116" s="75"/>
      <c r="X116" s="75"/>
      <c r="Y116" s="185">
        <f t="shared" si="48"/>
        <v>131.37109815875291</v>
      </c>
      <c r="Z116" s="214">
        <f t="shared" si="59"/>
        <v>48.305720486184953</v>
      </c>
      <c r="AA116" s="76"/>
      <c r="AB116" s="186"/>
      <c r="AC116" s="187">
        <f t="shared" si="49"/>
        <v>126.52452593494216</v>
      </c>
      <c r="AD116" s="187">
        <f t="shared" si="60"/>
        <v>-166.57204379857487</v>
      </c>
      <c r="AE116" s="187"/>
      <c r="AF116" s="180">
        <f t="shared" si="61"/>
        <v>-40.047517863632706</v>
      </c>
      <c r="AG116" s="182">
        <v>93588</v>
      </c>
      <c r="AH116" s="182">
        <f t="shared" si="62"/>
        <v>-3747.9671018216577</v>
      </c>
      <c r="AI116" s="182">
        <v>1823270.632</v>
      </c>
      <c r="AJ116" s="215">
        <f t="shared" si="63"/>
        <v>1827018.5991018217</v>
      </c>
      <c r="AK116" s="216">
        <f t="shared" si="64"/>
        <v>19521.932289415541</v>
      </c>
      <c r="AL116" s="190"/>
      <c r="AM116" s="191">
        <f t="shared" si="65"/>
        <v>117.42864691479581</v>
      </c>
      <c r="AN116" s="75">
        <f t="shared" si="41"/>
        <v>10.764282951672801</v>
      </c>
      <c r="AO116" s="75">
        <f t="shared" si="54"/>
        <v>67.088827391532973</v>
      </c>
      <c r="AP116" s="52"/>
      <c r="AQ116" s="214">
        <f t="shared" si="66"/>
        <v>131.37109815875291</v>
      </c>
      <c r="AR116" s="214">
        <v>3.2911340818536603</v>
      </c>
      <c r="AS116" s="214">
        <f t="shared" si="55"/>
        <v>48.305720486184953</v>
      </c>
      <c r="AT116" s="186"/>
      <c r="AU116" s="192">
        <f t="shared" si="67"/>
        <v>10.371730708069753</v>
      </c>
      <c r="AV116" s="192">
        <f t="shared" si="68"/>
        <v>-1.9265735358563607</v>
      </c>
      <c r="AW116" s="192">
        <f t="shared" si="69"/>
        <v>-9.71096051045369</v>
      </c>
      <c r="AX116" s="180">
        <f t="shared" si="70"/>
        <v>-1.265803338240298</v>
      </c>
      <c r="AY116" s="182">
        <v>371413</v>
      </c>
      <c r="AZ116" s="217">
        <f t="shared" si="71"/>
        <v>-470.1358152658438</v>
      </c>
      <c r="BA116" s="182">
        <v>460920.05</v>
      </c>
      <c r="BB116" s="218">
        <f t="shared" si="72"/>
        <v>461390.18581526581</v>
      </c>
      <c r="BC116" s="216">
        <f t="shared" si="73"/>
        <v>1242.2564256374058</v>
      </c>
      <c r="BE116" s="219">
        <v>12057.583000000001</v>
      </c>
      <c r="BG116" s="220">
        <f t="shared" si="74"/>
        <v>3425165.2300000004</v>
      </c>
      <c r="BH116" s="221">
        <f t="shared" si="75"/>
        <v>3434415.9007532671</v>
      </c>
      <c r="BI116" s="432">
        <f t="shared" si="76"/>
        <v>-9250.670753266817</v>
      </c>
      <c r="BJ116" s="210">
        <v>38808</v>
      </c>
      <c r="BK116" s="224">
        <v>3425165.2299999995</v>
      </c>
      <c r="BL116" s="223">
        <f t="shared" si="77"/>
        <v>0</v>
      </c>
      <c r="BM116" s="147">
        <v>7200.6870911047963</v>
      </c>
      <c r="BN116" s="147">
        <v>7220.1346742151463</v>
      </c>
      <c r="BO116" s="225">
        <f t="shared" si="53"/>
        <v>92590.624583673911</v>
      </c>
      <c r="BP116" s="225">
        <f t="shared" si="53"/>
        <v>92768.672135386907</v>
      </c>
      <c r="BS116" s="193"/>
      <c r="BT116" s="193"/>
    </row>
    <row r="117" spans="1:72" s="63" customFormat="1" x14ac:dyDescent="0.25">
      <c r="A117" s="177">
        <v>2006</v>
      </c>
      <c r="B117" s="65">
        <v>5</v>
      </c>
      <c r="C117" s="178">
        <f t="shared" si="51"/>
        <v>205.87235315982971</v>
      </c>
      <c r="D117" s="178"/>
      <c r="E117" s="178">
        <f t="shared" si="52"/>
        <v>117.42864691479581</v>
      </c>
      <c r="F117" s="179"/>
      <c r="G117" s="178">
        <v>175.98982638468033</v>
      </c>
      <c r="H117" s="178"/>
      <c r="I117" s="127">
        <v>131.37109815875291</v>
      </c>
      <c r="J117" s="69"/>
      <c r="K117" s="212">
        <f t="shared" si="43"/>
        <v>-2413.7369373681199</v>
      </c>
      <c r="L117" s="70"/>
      <c r="M117" s="70">
        <f t="shared" si="45"/>
        <v>1970.02055107107</v>
      </c>
      <c r="N117" s="180">
        <f t="shared" si="44"/>
        <v>-443.71638629704989</v>
      </c>
      <c r="O117" s="181">
        <v>3306</v>
      </c>
      <c r="P117" s="181">
        <f t="shared" si="56"/>
        <v>-1466.926373098047</v>
      </c>
      <c r="Q117" s="181">
        <v>1172731.1580000001</v>
      </c>
      <c r="R117" s="183">
        <f t="shared" si="57"/>
        <v>1174198.0843730981</v>
      </c>
      <c r="S117" s="74">
        <f t="shared" si="46"/>
        <v>355171.83435362921</v>
      </c>
      <c r="T117"/>
      <c r="U117" s="184">
        <f t="shared" si="47"/>
        <v>205.87235315982971</v>
      </c>
      <c r="V117" s="213">
        <f t="shared" si="58"/>
        <v>117.42864691479581</v>
      </c>
      <c r="W117" s="75"/>
      <c r="X117" s="75"/>
      <c r="Y117" s="185">
        <f t="shared" si="48"/>
        <v>175.98982638468033</v>
      </c>
      <c r="Z117" s="214">
        <f t="shared" si="59"/>
        <v>131.37109815875291</v>
      </c>
      <c r="AA117" s="76"/>
      <c r="AB117" s="186"/>
      <c r="AC117" s="187">
        <f t="shared" si="49"/>
        <v>-271.17703105490045</v>
      </c>
      <c r="AD117" s="187">
        <f t="shared" si="60"/>
        <v>123.64421982854533</v>
      </c>
      <c r="AE117" s="187"/>
      <c r="AF117" s="180">
        <f t="shared" si="61"/>
        <v>-147.53281122635514</v>
      </c>
      <c r="AG117" s="182">
        <v>93839</v>
      </c>
      <c r="AH117" s="182">
        <f t="shared" si="62"/>
        <v>-13844.331472669941</v>
      </c>
      <c r="AI117" s="182">
        <v>1955048.311</v>
      </c>
      <c r="AJ117" s="215">
        <f t="shared" si="63"/>
        <v>1968892.6424726699</v>
      </c>
      <c r="AK117" s="216">
        <f t="shared" si="64"/>
        <v>20981.602984608424</v>
      </c>
      <c r="AL117" s="190"/>
      <c r="AM117" s="191">
        <f t="shared" si="65"/>
        <v>205.87235315982971</v>
      </c>
      <c r="AN117" s="75">
        <f t="shared" si="41"/>
        <v>1.2492833206498815</v>
      </c>
      <c r="AO117" s="75">
        <f t="shared" si="54"/>
        <v>117.42864691479581</v>
      </c>
      <c r="AP117" s="52"/>
      <c r="AQ117" s="214">
        <f t="shared" si="66"/>
        <v>175.98982638468033</v>
      </c>
      <c r="AR117" s="214">
        <v>1.3345106448641548</v>
      </c>
      <c r="AS117" s="214">
        <f t="shared" si="55"/>
        <v>131.37109815875291</v>
      </c>
      <c r="AT117" s="186"/>
      <c r="AU117" s="192">
        <f t="shared" si="67"/>
        <v>-22.229485702728482</v>
      </c>
      <c r="AV117" s="192">
        <f t="shared" si="68"/>
        <v>2.1971555795735519E-2</v>
      </c>
      <c r="AW117" s="192">
        <f t="shared" si="69"/>
        <v>7.2083172465170389</v>
      </c>
      <c r="AX117" s="180">
        <f t="shared" si="70"/>
        <v>-14.999196900415706</v>
      </c>
      <c r="AY117" s="182">
        <v>371907</v>
      </c>
      <c r="AZ117" s="217">
        <f t="shared" si="71"/>
        <v>-5578.3063216429036</v>
      </c>
      <c r="BA117" s="182">
        <v>502492.99900000001</v>
      </c>
      <c r="BB117" s="218">
        <f t="shared" si="72"/>
        <v>508071.3053216429</v>
      </c>
      <c r="BC117" s="216">
        <f t="shared" si="73"/>
        <v>1366.1246099741143</v>
      </c>
      <c r="BE117" s="219">
        <v>13562.97</v>
      </c>
      <c r="BG117" s="220">
        <f t="shared" si="74"/>
        <v>3643835.4380000001</v>
      </c>
      <c r="BH117" s="221">
        <f t="shared" si="75"/>
        <v>3664725.0021674111</v>
      </c>
      <c r="BI117" s="432">
        <f t="shared" si="76"/>
        <v>-20889.564167410892</v>
      </c>
      <c r="BJ117" s="210">
        <v>38838</v>
      </c>
      <c r="BK117" s="224">
        <v>3643835.4380000001</v>
      </c>
      <c r="BL117" s="223">
        <f t="shared" si="77"/>
        <v>0</v>
      </c>
      <c r="BM117" s="147">
        <v>7636.0584046539307</v>
      </c>
      <c r="BN117" s="147">
        <v>7679.8347866405084</v>
      </c>
      <c r="BO117" s="225">
        <f t="shared" ref="BO117:BP132" si="78">SUM(BM106:BM117)</f>
        <v>92862.716721245757</v>
      </c>
      <c r="BP117" s="225">
        <f t="shared" si="78"/>
        <v>92776.029531284541</v>
      </c>
      <c r="BS117" s="193"/>
      <c r="BT117" s="193"/>
    </row>
    <row r="118" spans="1:72" s="63" customFormat="1" x14ac:dyDescent="0.25">
      <c r="A118" s="177">
        <v>2006</v>
      </c>
      <c r="B118" s="65">
        <v>6</v>
      </c>
      <c r="C118" s="178">
        <f t="shared" si="51"/>
        <v>273.79728737823223</v>
      </c>
      <c r="D118" s="178"/>
      <c r="E118" s="178">
        <f t="shared" si="52"/>
        <v>205.87235315982971</v>
      </c>
      <c r="F118" s="179"/>
      <c r="G118" s="178">
        <v>282.66442284743323</v>
      </c>
      <c r="H118" s="178"/>
      <c r="I118" s="127">
        <v>175.98982638468033</v>
      </c>
      <c r="J118" s="69"/>
      <c r="K118" s="212">
        <f t="shared" si="43"/>
        <v>716.23569759356326</v>
      </c>
      <c r="L118" s="70"/>
      <c r="M118" s="70">
        <f t="shared" si="45"/>
        <v>-4222.2985639265326</v>
      </c>
      <c r="N118" s="180">
        <f t="shared" si="44"/>
        <v>-3506.0628663329694</v>
      </c>
      <c r="O118" s="181">
        <v>3314</v>
      </c>
      <c r="P118" s="181">
        <f t="shared" si="56"/>
        <v>-11619.09233902746</v>
      </c>
      <c r="Q118" s="181">
        <v>1268078.335</v>
      </c>
      <c r="R118" s="183">
        <f t="shared" si="57"/>
        <v>1279697.4273390274</v>
      </c>
      <c r="S118" s="74">
        <f t="shared" si="46"/>
        <v>386148.89177399746</v>
      </c>
      <c r="T118"/>
      <c r="U118" s="184">
        <f t="shared" si="47"/>
        <v>273.79728737823223</v>
      </c>
      <c r="V118" s="213">
        <f t="shared" si="58"/>
        <v>205.87235315982971</v>
      </c>
      <c r="W118" s="75"/>
      <c r="X118" s="75"/>
      <c r="Y118" s="185">
        <f t="shared" si="48"/>
        <v>282.66442284743323</v>
      </c>
      <c r="Z118" s="214">
        <f t="shared" si="59"/>
        <v>175.98982638468033</v>
      </c>
      <c r="AA118" s="76"/>
      <c r="AB118" s="186"/>
      <c r="AC118" s="187">
        <f t="shared" si="49"/>
        <v>80.467207093718358</v>
      </c>
      <c r="AD118" s="187">
        <f t="shared" si="60"/>
        <v>-265.00373893868561</v>
      </c>
      <c r="AE118" s="187"/>
      <c r="AF118" s="180">
        <f t="shared" si="61"/>
        <v>-184.53653184496727</v>
      </c>
      <c r="AG118" s="182">
        <v>94101</v>
      </c>
      <c r="AH118" s="182">
        <f t="shared" si="62"/>
        <v>-17365.072183143264</v>
      </c>
      <c r="AI118" s="182">
        <v>2109880.6970000002</v>
      </c>
      <c r="AJ118" s="215">
        <f t="shared" si="63"/>
        <v>2127245.7691831435</v>
      </c>
      <c r="AK118" s="216">
        <f t="shared" si="64"/>
        <v>22605.984731120217</v>
      </c>
      <c r="AL118" s="190"/>
      <c r="AM118" s="191">
        <f t="shared" si="65"/>
        <v>273.79728737823223</v>
      </c>
      <c r="AN118" s="75">
        <f t="shared" ref="AN118:AN181" si="79">AN106</f>
        <v>0</v>
      </c>
      <c r="AO118" s="75">
        <f t="shared" si="54"/>
        <v>205.87235315982971</v>
      </c>
      <c r="AP118" s="52"/>
      <c r="AQ118" s="214">
        <f t="shared" si="66"/>
        <v>282.66442284743323</v>
      </c>
      <c r="AR118" s="214">
        <v>0</v>
      </c>
      <c r="AS118" s="214">
        <f t="shared" si="55"/>
        <v>175.98982638468033</v>
      </c>
      <c r="AT118" s="186"/>
      <c r="AU118" s="192">
        <f t="shared" si="67"/>
        <v>6.5962246974603413</v>
      </c>
      <c r="AV118" s="192">
        <f t="shared" si="68"/>
        <v>0</v>
      </c>
      <c r="AW118" s="192">
        <f t="shared" si="69"/>
        <v>-15.449416272205051</v>
      </c>
      <c r="AX118" s="180">
        <f t="shared" si="70"/>
        <v>-8.8531915747447094</v>
      </c>
      <c r="AY118" s="182">
        <v>372609</v>
      </c>
      <c r="AZ118" s="217">
        <f t="shared" si="71"/>
        <v>-3298.7788594740514</v>
      </c>
      <c r="BA118" s="182">
        <v>549931.35499999998</v>
      </c>
      <c r="BB118" s="218">
        <f t="shared" si="72"/>
        <v>553230.13385947398</v>
      </c>
      <c r="BC118" s="216">
        <f t="shared" si="73"/>
        <v>1484.7471044968695</v>
      </c>
      <c r="BE118" s="219">
        <v>12916.055</v>
      </c>
      <c r="BG118" s="220">
        <f t="shared" si="74"/>
        <v>3940806.4420000003</v>
      </c>
      <c r="BH118" s="221">
        <f t="shared" si="75"/>
        <v>3973089.3853816446</v>
      </c>
      <c r="BI118" s="432">
        <f t="shared" si="76"/>
        <v>-32282.943381644778</v>
      </c>
      <c r="BJ118" s="210">
        <v>38869</v>
      </c>
      <c r="BK118" s="224">
        <v>3940806.4420000003</v>
      </c>
      <c r="BL118" s="223">
        <f t="shared" si="77"/>
        <v>0</v>
      </c>
      <c r="BM118" s="147">
        <v>8241.4855939452118</v>
      </c>
      <c r="BN118" s="147">
        <v>8308.9995448904756</v>
      </c>
      <c r="BO118" s="225">
        <f t="shared" si="78"/>
        <v>92911.916056792819</v>
      </c>
      <c r="BP118" s="225">
        <f t="shared" si="78"/>
        <v>92640.221969125807</v>
      </c>
      <c r="BS118" s="193"/>
      <c r="BT118" s="193"/>
    </row>
    <row r="119" spans="1:72" s="63" customFormat="1" x14ac:dyDescent="0.25">
      <c r="A119" s="177">
        <v>2006</v>
      </c>
      <c r="B119" s="65">
        <v>7</v>
      </c>
      <c r="C119" s="178">
        <f t="shared" si="51"/>
        <v>323.21495100202412</v>
      </c>
      <c r="D119" s="178"/>
      <c r="E119" s="178">
        <f t="shared" si="52"/>
        <v>273.79728737823223</v>
      </c>
      <c r="F119" s="179"/>
      <c r="G119" s="178">
        <v>283.18637978196136</v>
      </c>
      <c r="H119" s="178"/>
      <c r="I119" s="127">
        <v>282.66442284743323</v>
      </c>
      <c r="J119" s="69"/>
      <c r="K119" s="212">
        <f t="shared" si="43"/>
        <v>-3233.2754733540414</v>
      </c>
      <c r="L119" s="70"/>
      <c r="M119" s="70">
        <f t="shared" si="45"/>
        <v>1252.8958357324939</v>
      </c>
      <c r="N119" s="180">
        <f t="shared" si="44"/>
        <v>-1980.3796376215475</v>
      </c>
      <c r="O119" s="181">
        <v>3313</v>
      </c>
      <c r="P119" s="181">
        <f t="shared" si="56"/>
        <v>-6560.9977394401867</v>
      </c>
      <c r="Q119" s="181">
        <v>1306031.7390000001</v>
      </c>
      <c r="R119" s="183">
        <f t="shared" si="57"/>
        <v>1312592.7367394404</v>
      </c>
      <c r="S119" s="74">
        <f t="shared" si="46"/>
        <v>396194.6081314339</v>
      </c>
      <c r="T119"/>
      <c r="U119" s="184">
        <f t="shared" si="47"/>
        <v>323.21495100202412</v>
      </c>
      <c r="V119" s="213">
        <f t="shared" si="58"/>
        <v>273.79728737823223</v>
      </c>
      <c r="W119" s="75"/>
      <c r="X119" s="75"/>
      <c r="Y119" s="185">
        <f t="shared" si="48"/>
        <v>283.18637978196136</v>
      </c>
      <c r="Z119" s="214">
        <f t="shared" si="59"/>
        <v>282.66442284743323</v>
      </c>
      <c r="AA119" s="76"/>
      <c r="AB119" s="186"/>
      <c r="AC119" s="187">
        <f t="shared" si="49"/>
        <v>-363.25004182220761</v>
      </c>
      <c r="AD119" s="187">
        <f t="shared" si="60"/>
        <v>78.635386849824215</v>
      </c>
      <c r="AE119" s="187"/>
      <c r="AF119" s="180">
        <f t="shared" si="61"/>
        <v>-284.61465497238339</v>
      </c>
      <c r="AG119" s="182">
        <v>94196</v>
      </c>
      <c r="AH119" s="182">
        <f t="shared" si="62"/>
        <v>-26809.562039778626</v>
      </c>
      <c r="AI119" s="182">
        <v>2181537.7510000002</v>
      </c>
      <c r="AJ119" s="215">
        <f t="shared" si="63"/>
        <v>2208347.3130397787</v>
      </c>
      <c r="AK119" s="216">
        <f t="shared" si="64"/>
        <v>23444.172927085852</v>
      </c>
      <c r="AL119" s="190"/>
      <c r="AM119" s="191">
        <f t="shared" si="65"/>
        <v>323.21495100202412</v>
      </c>
      <c r="AN119" s="75">
        <f t="shared" si="79"/>
        <v>0</v>
      </c>
      <c r="AO119" s="75">
        <f t="shared" si="54"/>
        <v>273.79728737823223</v>
      </c>
      <c r="AP119" s="52"/>
      <c r="AQ119" s="214">
        <f t="shared" si="66"/>
        <v>283.18637978196136</v>
      </c>
      <c r="AR119" s="214">
        <v>0</v>
      </c>
      <c r="AS119" s="214">
        <f t="shared" si="55"/>
        <v>282.66442284743323</v>
      </c>
      <c r="AT119" s="186"/>
      <c r="AU119" s="192">
        <f t="shared" si="67"/>
        <v>-29.777085396172481</v>
      </c>
      <c r="AV119" s="192">
        <f t="shared" si="68"/>
        <v>0</v>
      </c>
      <c r="AW119" s="192">
        <f t="shared" si="69"/>
        <v>4.5843535266115625</v>
      </c>
      <c r="AX119" s="180">
        <f t="shared" si="70"/>
        <v>-25.192731869560919</v>
      </c>
      <c r="AY119" s="182">
        <v>373259</v>
      </c>
      <c r="AZ119" s="217">
        <f t="shared" si="71"/>
        <v>-9403.4139049004389</v>
      </c>
      <c r="BA119" s="182">
        <v>568052.13899999997</v>
      </c>
      <c r="BB119" s="218">
        <f t="shared" si="72"/>
        <v>577455.5529049004</v>
      </c>
      <c r="BC119" s="216">
        <f t="shared" si="73"/>
        <v>1547.0639767692148</v>
      </c>
      <c r="BE119" s="219">
        <v>13126.253000000001</v>
      </c>
      <c r="BG119" s="220">
        <f t="shared" si="74"/>
        <v>4068747.8820000002</v>
      </c>
      <c r="BH119" s="221">
        <f t="shared" si="75"/>
        <v>4111521.8556841197</v>
      </c>
      <c r="BI119" s="432">
        <f t="shared" si="76"/>
        <v>-42773.97368411925</v>
      </c>
      <c r="BJ119" s="210">
        <v>38899</v>
      </c>
      <c r="BK119" s="224">
        <v>4068747.8820000002</v>
      </c>
      <c r="BL119" s="223">
        <f t="shared" si="77"/>
        <v>0</v>
      </c>
      <c r="BM119" s="147">
        <v>8495.7265705748596</v>
      </c>
      <c r="BN119" s="147">
        <v>8585.0405303718999</v>
      </c>
      <c r="BO119" s="225">
        <f t="shared" si="78"/>
        <v>92819.097377980652</v>
      </c>
      <c r="BP119" s="225">
        <f t="shared" si="78"/>
        <v>92626.826584941795</v>
      </c>
      <c r="BS119" s="193"/>
      <c r="BT119" s="193"/>
    </row>
    <row r="120" spans="1:72" s="63" customFormat="1" x14ac:dyDescent="0.25">
      <c r="A120" s="177">
        <v>2006</v>
      </c>
      <c r="B120" s="65">
        <v>8</v>
      </c>
      <c r="C120" s="178">
        <f t="shared" si="51"/>
        <v>329.73144935858772</v>
      </c>
      <c r="D120" s="178"/>
      <c r="E120" s="178">
        <f t="shared" si="52"/>
        <v>323.21495100202412</v>
      </c>
      <c r="F120" s="179"/>
      <c r="G120" s="178">
        <v>331.12711884634388</v>
      </c>
      <c r="H120" s="178"/>
      <c r="I120" s="127">
        <v>283.18637978196136</v>
      </c>
      <c r="J120" s="69"/>
      <c r="K120" s="212">
        <f t="shared" si="43"/>
        <v>112.73407434060019</v>
      </c>
      <c r="L120" s="70"/>
      <c r="M120" s="70">
        <f t="shared" si="45"/>
        <v>-5655.8998524533908</v>
      </c>
      <c r="N120" s="180">
        <f t="shared" si="44"/>
        <v>-5543.1657781127906</v>
      </c>
      <c r="O120" s="181">
        <v>3318</v>
      </c>
      <c r="P120" s="181">
        <f t="shared" si="56"/>
        <v>-18392.224051778237</v>
      </c>
      <c r="Q120" s="181">
        <v>1301212.7009999999</v>
      </c>
      <c r="R120" s="183">
        <f t="shared" si="57"/>
        <v>1319604.9250517781</v>
      </c>
      <c r="S120" s="74">
        <f t="shared" si="46"/>
        <v>397710.94787576189</v>
      </c>
      <c r="T120"/>
      <c r="U120" s="184">
        <f t="shared" si="47"/>
        <v>329.73144935858772</v>
      </c>
      <c r="V120" s="213">
        <f t="shared" si="58"/>
        <v>323.21495100202412</v>
      </c>
      <c r="W120" s="75"/>
      <c r="X120" s="75"/>
      <c r="Y120" s="185">
        <f t="shared" si="48"/>
        <v>331.12711884634388</v>
      </c>
      <c r="Z120" s="214">
        <f t="shared" si="59"/>
        <v>283.18637978196136</v>
      </c>
      <c r="AA120" s="76"/>
      <c r="AB120" s="186"/>
      <c r="AC120" s="187">
        <f t="shared" si="49"/>
        <v>12.665378362125969</v>
      </c>
      <c r="AD120" s="187">
        <f t="shared" si="60"/>
        <v>-354.98072560957547</v>
      </c>
      <c r="AE120" s="187"/>
      <c r="AF120" s="180">
        <f t="shared" si="61"/>
        <v>-342.31534724744949</v>
      </c>
      <c r="AG120" s="182">
        <v>94433</v>
      </c>
      <c r="AH120" s="182">
        <f t="shared" si="62"/>
        <v>-32325.865186618397</v>
      </c>
      <c r="AI120" s="182">
        <v>2176287.801</v>
      </c>
      <c r="AJ120" s="215">
        <f t="shared" si="63"/>
        <v>2208613.6661866182</v>
      </c>
      <c r="AK120" s="216">
        <f t="shared" si="64"/>
        <v>23388.155265496367</v>
      </c>
      <c r="AL120" s="190"/>
      <c r="AM120" s="191">
        <f t="shared" si="65"/>
        <v>329.73144935858772</v>
      </c>
      <c r="AN120" s="75">
        <f t="shared" si="79"/>
        <v>0</v>
      </c>
      <c r="AO120" s="75">
        <f t="shared" si="54"/>
        <v>323.21495100202412</v>
      </c>
      <c r="AP120" s="52"/>
      <c r="AQ120" s="214">
        <f t="shared" si="66"/>
        <v>331.12711884634388</v>
      </c>
      <c r="AR120" s="214">
        <v>0</v>
      </c>
      <c r="AS120" s="214">
        <f t="shared" si="55"/>
        <v>283.18637978196136</v>
      </c>
      <c r="AT120" s="186"/>
      <c r="AU120" s="192">
        <f t="shared" si="67"/>
        <v>1.0382326487066174</v>
      </c>
      <c r="AV120" s="192">
        <f t="shared" si="68"/>
        <v>0</v>
      </c>
      <c r="AW120" s="192">
        <f t="shared" si="69"/>
        <v>-20.694972155923544</v>
      </c>
      <c r="AX120" s="180">
        <f t="shared" si="70"/>
        <v>-19.656739507216926</v>
      </c>
      <c r="AY120" s="182">
        <v>374247</v>
      </c>
      <c r="AZ120" s="217">
        <f t="shared" si="71"/>
        <v>-7356.4757903574127</v>
      </c>
      <c r="BA120" s="182">
        <v>570820.01300000004</v>
      </c>
      <c r="BB120" s="218">
        <f t="shared" si="72"/>
        <v>578176.48879035749</v>
      </c>
      <c r="BC120" s="216">
        <f t="shared" si="73"/>
        <v>1544.9061416400332</v>
      </c>
      <c r="BE120" s="219">
        <v>13498.266</v>
      </c>
      <c r="BG120" s="220">
        <f t="shared" si="74"/>
        <v>4061818.781</v>
      </c>
      <c r="BH120" s="221">
        <f t="shared" si="75"/>
        <v>4119893.3460287536</v>
      </c>
      <c r="BI120" s="432">
        <f t="shared" si="76"/>
        <v>-58074.565028754048</v>
      </c>
      <c r="BJ120" s="210">
        <v>38930</v>
      </c>
      <c r="BK120" s="224">
        <v>4061818.781</v>
      </c>
      <c r="BL120" s="223">
        <f t="shared" si="77"/>
        <v>0</v>
      </c>
      <c r="BM120" s="147">
        <v>8459.3203105637913</v>
      </c>
      <c r="BN120" s="147">
        <v>8580.2689234789996</v>
      </c>
      <c r="BO120" s="225">
        <f t="shared" si="78"/>
        <v>92647.572514997752</v>
      </c>
      <c r="BP120" s="225">
        <f t="shared" si="78"/>
        <v>92758.003900911994</v>
      </c>
      <c r="BS120" s="193"/>
      <c r="BT120" s="193"/>
    </row>
    <row r="121" spans="1:72" s="63" customFormat="1" x14ac:dyDescent="0.25">
      <c r="A121" s="177">
        <v>2006</v>
      </c>
      <c r="B121" s="65">
        <v>9</v>
      </c>
      <c r="C121" s="178">
        <f t="shared" si="51"/>
        <v>278.21093356333773</v>
      </c>
      <c r="D121" s="178"/>
      <c r="E121" s="178">
        <f t="shared" si="52"/>
        <v>329.73144935858772</v>
      </c>
      <c r="F121" s="179"/>
      <c r="G121" s="178">
        <v>281.34908990001952</v>
      </c>
      <c r="H121" s="178"/>
      <c r="I121" s="127">
        <v>331.12711884634388</v>
      </c>
      <c r="J121" s="69"/>
      <c r="K121" s="212">
        <f t="shared" si="43"/>
        <v>253.48204059450029</v>
      </c>
      <c r="L121" s="70"/>
      <c r="M121" s="70">
        <f t="shared" si="45"/>
        <v>197.20331276568962</v>
      </c>
      <c r="N121" s="180">
        <f t="shared" si="44"/>
        <v>450.68535336018988</v>
      </c>
      <c r="O121" s="181">
        <v>3290</v>
      </c>
      <c r="P121" s="181">
        <f t="shared" si="56"/>
        <v>1482.7548125550247</v>
      </c>
      <c r="Q121" s="181">
        <v>1331512.2309999999</v>
      </c>
      <c r="R121" s="183">
        <f t="shared" si="57"/>
        <v>1330029.476187445</v>
      </c>
      <c r="S121" s="74">
        <f t="shared" si="46"/>
        <v>404264.27847642702</v>
      </c>
      <c r="T121"/>
      <c r="U121" s="184">
        <f t="shared" si="47"/>
        <v>278.21093356333773</v>
      </c>
      <c r="V121" s="213">
        <f t="shared" si="58"/>
        <v>329.73144935858772</v>
      </c>
      <c r="W121" s="75"/>
      <c r="X121" s="75"/>
      <c r="Y121" s="185">
        <f t="shared" si="48"/>
        <v>281.34908990001952</v>
      </c>
      <c r="Z121" s="214">
        <f t="shared" si="59"/>
        <v>331.12711884634388</v>
      </c>
      <c r="AA121" s="76"/>
      <c r="AB121" s="186"/>
      <c r="AC121" s="187">
        <f t="shared" si="49"/>
        <v>28.478044201910894</v>
      </c>
      <c r="AD121" s="187">
        <f t="shared" si="60"/>
        <v>12.377053498889449</v>
      </c>
      <c r="AE121" s="187"/>
      <c r="AF121" s="180">
        <f t="shared" si="61"/>
        <v>40.855097700800343</v>
      </c>
      <c r="AG121" s="182">
        <v>94539</v>
      </c>
      <c r="AH121" s="182">
        <f t="shared" si="62"/>
        <v>3862.4000815359636</v>
      </c>
      <c r="AI121" s="182">
        <v>2190911.4130000002</v>
      </c>
      <c r="AJ121" s="215">
        <f t="shared" si="63"/>
        <v>2187049.0129184644</v>
      </c>
      <c r="AK121" s="216">
        <f t="shared" si="64"/>
        <v>23133.828503775843</v>
      </c>
      <c r="AL121" s="190"/>
      <c r="AM121" s="191">
        <f t="shared" si="65"/>
        <v>278.21093356333773</v>
      </c>
      <c r="AN121" s="75">
        <f t="shared" si="79"/>
        <v>0</v>
      </c>
      <c r="AO121" s="75">
        <f t="shared" si="54"/>
        <v>329.73144935858772</v>
      </c>
      <c r="AP121" s="52"/>
      <c r="AQ121" s="214">
        <f t="shared" si="66"/>
        <v>281.34908990001952</v>
      </c>
      <c r="AR121" s="214">
        <v>0</v>
      </c>
      <c r="AS121" s="214">
        <f t="shared" si="55"/>
        <v>331.12711884634388</v>
      </c>
      <c r="AT121" s="186"/>
      <c r="AU121" s="192">
        <f t="shared" si="67"/>
        <v>2.3344612704306988</v>
      </c>
      <c r="AV121" s="192">
        <f t="shared" si="68"/>
        <v>0</v>
      </c>
      <c r="AW121" s="192">
        <f t="shared" si="69"/>
        <v>0.72156812765550293</v>
      </c>
      <c r="AX121" s="180">
        <f t="shared" si="70"/>
        <v>3.0560293980862019</v>
      </c>
      <c r="AY121" s="182">
        <v>375890</v>
      </c>
      <c r="AZ121" s="217">
        <f t="shared" si="71"/>
        <v>1148.7308904466224</v>
      </c>
      <c r="BA121" s="182">
        <v>563317.40399999998</v>
      </c>
      <c r="BB121" s="218">
        <f t="shared" si="72"/>
        <v>562168.67310955341</v>
      </c>
      <c r="BC121" s="216">
        <f t="shared" si="73"/>
        <v>1495.5669826533117</v>
      </c>
      <c r="BE121" s="219">
        <v>13213.371999999999</v>
      </c>
      <c r="BG121" s="220">
        <f t="shared" si="74"/>
        <v>4098954.42</v>
      </c>
      <c r="BH121" s="221">
        <f t="shared" si="75"/>
        <v>4092460.5342154624</v>
      </c>
      <c r="BI121" s="432">
        <f t="shared" si="76"/>
        <v>6493.8857845376106</v>
      </c>
      <c r="BJ121" s="210">
        <v>38961</v>
      </c>
      <c r="BK121" s="224">
        <v>4098954.4095000001</v>
      </c>
      <c r="BL121" s="223">
        <f t="shared" si="77"/>
        <v>-1.0499999858438969E-2</v>
      </c>
      <c r="BM121" s="147">
        <v>8505.854807448879</v>
      </c>
      <c r="BN121" s="147">
        <v>8492.3791636725236</v>
      </c>
      <c r="BO121" s="225">
        <f t="shared" si="78"/>
        <v>92323.877430897322</v>
      </c>
      <c r="BP121" s="225">
        <f t="shared" si="78"/>
        <v>92632.569708586001</v>
      </c>
      <c r="BS121" s="193"/>
      <c r="BT121" s="193"/>
    </row>
    <row r="122" spans="1:72" s="63" customFormat="1" x14ac:dyDescent="0.25">
      <c r="A122" s="177">
        <v>2006</v>
      </c>
      <c r="B122" s="65">
        <v>10</v>
      </c>
      <c r="C122" s="178">
        <f t="shared" si="51"/>
        <v>198.83661390818892</v>
      </c>
      <c r="D122" s="178"/>
      <c r="E122" s="178">
        <f t="shared" si="52"/>
        <v>278.21093356333773</v>
      </c>
      <c r="F122" s="179"/>
      <c r="G122" s="178">
        <v>200.08235502539384</v>
      </c>
      <c r="H122" s="178"/>
      <c r="I122" s="127">
        <v>281.34908990001952</v>
      </c>
      <c r="J122" s="69"/>
      <c r="K122" s="212">
        <f t="shared" si="43"/>
        <v>100.62373144081954</v>
      </c>
      <c r="L122" s="70"/>
      <c r="M122" s="70">
        <f t="shared" si="45"/>
        <v>443.41072940215662</v>
      </c>
      <c r="N122" s="180">
        <f t="shared" si="44"/>
        <v>544.03446084297616</v>
      </c>
      <c r="O122" s="181">
        <v>3268</v>
      </c>
      <c r="P122" s="181">
        <f t="shared" si="56"/>
        <v>1777.9046180348462</v>
      </c>
      <c r="Q122" s="181">
        <v>1275204.2320000001</v>
      </c>
      <c r="R122" s="183">
        <f t="shared" si="57"/>
        <v>1273426.3273819652</v>
      </c>
      <c r="S122" s="74">
        <f t="shared" si="46"/>
        <v>389665.33885617054</v>
      </c>
      <c r="T122"/>
      <c r="U122" s="184">
        <f t="shared" si="47"/>
        <v>198.83661390818892</v>
      </c>
      <c r="V122" s="213">
        <f t="shared" si="58"/>
        <v>278.21093356333773</v>
      </c>
      <c r="W122" s="75"/>
      <c r="X122" s="75"/>
      <c r="Y122" s="185">
        <f t="shared" si="48"/>
        <v>200.08235502539384</v>
      </c>
      <c r="Z122" s="214">
        <f t="shared" si="59"/>
        <v>281.34908990001952</v>
      </c>
      <c r="AA122" s="76"/>
      <c r="AB122" s="186"/>
      <c r="AC122" s="187">
        <f t="shared" si="49"/>
        <v>11.304813015597299</v>
      </c>
      <c r="AD122" s="187">
        <f t="shared" si="60"/>
        <v>27.829747091078961</v>
      </c>
      <c r="AE122" s="187"/>
      <c r="AF122" s="180">
        <f t="shared" si="61"/>
        <v>39.134560106676261</v>
      </c>
      <c r="AG122" s="182">
        <v>94579</v>
      </c>
      <c r="AH122" s="182">
        <f t="shared" si="62"/>
        <v>3701.3075603293337</v>
      </c>
      <c r="AI122" s="182">
        <v>2114367.2710000002</v>
      </c>
      <c r="AJ122" s="215">
        <f t="shared" si="63"/>
        <v>2110665.9634396709</v>
      </c>
      <c r="AK122" s="216">
        <f t="shared" si="64"/>
        <v>22316.433494112549</v>
      </c>
      <c r="AL122" s="190"/>
      <c r="AM122" s="191">
        <f t="shared" si="65"/>
        <v>198.83661390818892</v>
      </c>
      <c r="AN122" s="75">
        <f t="shared" si="79"/>
        <v>3.8389772083761713</v>
      </c>
      <c r="AO122" s="75">
        <f t="shared" si="54"/>
        <v>278.21093356333773</v>
      </c>
      <c r="AP122" s="52"/>
      <c r="AQ122" s="214">
        <f t="shared" si="66"/>
        <v>200.08235502539384</v>
      </c>
      <c r="AR122" s="214">
        <v>6.3831438681242698</v>
      </c>
      <c r="AS122" s="214">
        <f t="shared" si="55"/>
        <v>281.34908990001952</v>
      </c>
      <c r="AT122" s="186"/>
      <c r="AU122" s="192">
        <f t="shared" si="67"/>
        <v>0.92670156585408847</v>
      </c>
      <c r="AV122" s="192">
        <f t="shared" si="68"/>
        <v>0.65588472046554902</v>
      </c>
      <c r="AW122" s="192">
        <f t="shared" si="69"/>
        <v>1.6224425711206494</v>
      </c>
      <c r="AX122" s="180">
        <f t="shared" si="70"/>
        <v>3.2050288574402868</v>
      </c>
      <c r="AY122" s="182">
        <v>376363</v>
      </c>
      <c r="AZ122" s="217">
        <f t="shared" si="71"/>
        <v>1206.2542758727986</v>
      </c>
      <c r="BA122" s="182">
        <v>541455.21600000001</v>
      </c>
      <c r="BB122" s="218">
        <f t="shared" si="72"/>
        <v>540248.96172412718</v>
      </c>
      <c r="BC122" s="216">
        <f t="shared" si="73"/>
        <v>1435.4465282828737</v>
      </c>
      <c r="BE122" s="219">
        <v>13261.566000000001</v>
      </c>
      <c r="BG122" s="220">
        <f t="shared" si="74"/>
        <v>3944288.2850000001</v>
      </c>
      <c r="BH122" s="221">
        <f t="shared" si="75"/>
        <v>3937602.8185457634</v>
      </c>
      <c r="BI122" s="432">
        <f t="shared" si="76"/>
        <v>6685.4664542369783</v>
      </c>
      <c r="BJ122" s="210">
        <v>38991</v>
      </c>
      <c r="BK122" s="224">
        <v>3944288.2849999997</v>
      </c>
      <c r="BL122" s="223">
        <f t="shared" si="77"/>
        <v>0</v>
      </c>
      <c r="BM122" s="147">
        <v>8176.4870313478204</v>
      </c>
      <c r="BN122" s="147">
        <v>8162.628097666563</v>
      </c>
      <c r="BO122" s="225">
        <f t="shared" si="78"/>
        <v>92227.956421318115</v>
      </c>
      <c r="BP122" s="225">
        <f t="shared" si="78"/>
        <v>92683.621065166066</v>
      </c>
      <c r="BS122" s="193"/>
      <c r="BT122" s="193"/>
    </row>
    <row r="123" spans="1:72" s="63" customFormat="1" x14ac:dyDescent="0.25">
      <c r="A123" s="177">
        <v>2006</v>
      </c>
      <c r="B123" s="65">
        <v>11</v>
      </c>
      <c r="C123" s="178">
        <f t="shared" si="51"/>
        <v>75.667245198869992</v>
      </c>
      <c r="D123" s="178"/>
      <c r="E123" s="178">
        <f t="shared" si="52"/>
        <v>198.83661390818892</v>
      </c>
      <c r="F123" s="179"/>
      <c r="G123" s="178">
        <v>70.369461474225474</v>
      </c>
      <c r="H123" s="178"/>
      <c r="I123" s="127">
        <v>200.08235502539384</v>
      </c>
      <c r="J123" s="69"/>
      <c r="K123" s="212">
        <f t="shared" si="43"/>
        <v>-427.92419659090905</v>
      </c>
      <c r="L123" s="70"/>
      <c r="M123" s="70">
        <f t="shared" si="45"/>
        <v>176.01894812230955</v>
      </c>
      <c r="N123" s="180">
        <f t="shared" si="44"/>
        <v>-251.9052484685995</v>
      </c>
      <c r="O123" s="181">
        <v>3258</v>
      </c>
      <c r="P123" s="181">
        <f t="shared" si="56"/>
        <v>-820.70729951069711</v>
      </c>
      <c r="Q123" s="181">
        <v>1205475.422</v>
      </c>
      <c r="R123" s="183">
        <f t="shared" si="57"/>
        <v>1206296.1292995107</v>
      </c>
      <c r="S123" s="74">
        <f t="shared" si="46"/>
        <v>370256.63882735139</v>
      </c>
      <c r="T123"/>
      <c r="U123" s="184">
        <f t="shared" si="47"/>
        <v>75.667245198869992</v>
      </c>
      <c r="V123" s="213">
        <f t="shared" si="58"/>
        <v>198.83661390818892</v>
      </c>
      <c r="W123" s="75"/>
      <c r="X123" s="75"/>
      <c r="Y123" s="185">
        <f t="shared" si="48"/>
        <v>70.369461474225474</v>
      </c>
      <c r="Z123" s="214">
        <f t="shared" si="59"/>
        <v>200.08235502539384</v>
      </c>
      <c r="AA123" s="76"/>
      <c r="AB123" s="186"/>
      <c r="AC123" s="187">
        <f t="shared" si="49"/>
        <v>-48.076164121930766</v>
      </c>
      <c r="AD123" s="187">
        <f t="shared" si="60"/>
        <v>11.047461156581111</v>
      </c>
      <c r="AE123" s="187"/>
      <c r="AF123" s="180">
        <f t="shared" si="61"/>
        <v>-37.028702965349652</v>
      </c>
      <c r="AG123" s="182">
        <v>94372</v>
      </c>
      <c r="AH123" s="182">
        <f t="shared" si="62"/>
        <v>-3494.4727562459771</v>
      </c>
      <c r="AI123" s="182">
        <v>1968213.68</v>
      </c>
      <c r="AJ123" s="215">
        <f t="shared" si="63"/>
        <v>1971708.1527562458</v>
      </c>
      <c r="AK123" s="216">
        <f t="shared" si="64"/>
        <v>20892.9359635935</v>
      </c>
      <c r="AL123" s="190"/>
      <c r="AM123" s="191">
        <f t="shared" si="65"/>
        <v>75.667245198869992</v>
      </c>
      <c r="AN123" s="75">
        <f t="shared" si="79"/>
        <v>28.935219572893278</v>
      </c>
      <c r="AO123" s="75">
        <f t="shared" si="54"/>
        <v>198.83661390818892</v>
      </c>
      <c r="AP123" s="52"/>
      <c r="AQ123" s="214">
        <f t="shared" si="66"/>
        <v>70.369461474225474</v>
      </c>
      <c r="AR123" s="214">
        <v>58.535259966685224</v>
      </c>
      <c r="AS123" s="214">
        <f t="shared" si="55"/>
        <v>200.08235502539384</v>
      </c>
      <c r="AT123" s="186"/>
      <c r="AU123" s="192">
        <f t="shared" si="67"/>
        <v>-3.940998980751159</v>
      </c>
      <c r="AV123" s="192">
        <f t="shared" si="68"/>
        <v>7.6308736084818518</v>
      </c>
      <c r="AW123" s="192">
        <f t="shared" si="69"/>
        <v>0.64405440784564638</v>
      </c>
      <c r="AX123" s="180">
        <f t="shared" si="70"/>
        <v>4.3339290355763396</v>
      </c>
      <c r="AY123" s="182">
        <v>377586</v>
      </c>
      <c r="AZ123" s="217">
        <f t="shared" si="71"/>
        <v>1636.4309288271277</v>
      </c>
      <c r="BA123" s="182">
        <v>494389.68099999998</v>
      </c>
      <c r="BB123" s="218">
        <f t="shared" si="72"/>
        <v>492753.25007117284</v>
      </c>
      <c r="BC123" s="216">
        <f t="shared" si="73"/>
        <v>1305.0093225680316</v>
      </c>
      <c r="BE123" s="219">
        <v>13233.78</v>
      </c>
      <c r="BG123" s="220">
        <f t="shared" si="74"/>
        <v>3681312.5630000001</v>
      </c>
      <c r="BH123" s="221">
        <f t="shared" si="75"/>
        <v>3683991.3121269294</v>
      </c>
      <c r="BI123" s="432">
        <f t="shared" si="76"/>
        <v>-2678.7491269295465</v>
      </c>
      <c r="BJ123" s="210">
        <v>39022</v>
      </c>
      <c r="BK123" s="224">
        <v>3681312.5630000001</v>
      </c>
      <c r="BL123" s="223">
        <f t="shared" si="77"/>
        <v>0</v>
      </c>
      <c r="BM123" s="147">
        <v>7615.1905352935455</v>
      </c>
      <c r="BN123" s="147">
        <v>7620.7318156517649</v>
      </c>
      <c r="BO123" s="225">
        <f t="shared" si="78"/>
        <v>92973.311169975001</v>
      </c>
      <c r="BP123" s="225">
        <f t="shared" si="78"/>
        <v>93510.118265784346</v>
      </c>
      <c r="BS123" s="193"/>
      <c r="BT123" s="193"/>
    </row>
    <row r="124" spans="1:72" s="63" customFormat="1" x14ac:dyDescent="0.25">
      <c r="A124" s="177">
        <v>2006</v>
      </c>
      <c r="B124" s="65">
        <v>12</v>
      </c>
      <c r="C124" s="178">
        <f t="shared" si="51"/>
        <v>42.449672857488302</v>
      </c>
      <c r="D124" s="178"/>
      <c r="E124" s="178">
        <f t="shared" si="52"/>
        <v>75.667245198869992</v>
      </c>
      <c r="F124" s="179"/>
      <c r="G124" s="178">
        <v>62.717743760791592</v>
      </c>
      <c r="H124" s="178"/>
      <c r="I124" s="127">
        <v>70.369461474225474</v>
      </c>
      <c r="J124" s="69"/>
      <c r="K124" s="212">
        <f t="shared" si="43"/>
        <v>1637.1370385312612</v>
      </c>
      <c r="L124" s="70"/>
      <c r="M124" s="70">
        <f t="shared" si="45"/>
        <v>-748.55867379869778</v>
      </c>
      <c r="N124" s="180">
        <f t="shared" si="44"/>
        <v>888.57836473256339</v>
      </c>
      <c r="O124" s="181">
        <v>3270</v>
      </c>
      <c r="P124" s="181">
        <f t="shared" si="56"/>
        <v>2905.6512526754823</v>
      </c>
      <c r="Q124" s="181">
        <v>1191157.54</v>
      </c>
      <c r="R124" s="183">
        <f t="shared" si="57"/>
        <v>1188251.8887473245</v>
      </c>
      <c r="S124" s="74">
        <f t="shared" si="46"/>
        <v>363379.78249153658</v>
      </c>
      <c r="T124"/>
      <c r="U124" s="184">
        <f t="shared" si="47"/>
        <v>42.449672857488302</v>
      </c>
      <c r="V124" s="213">
        <f t="shared" si="58"/>
        <v>75.667245198869992</v>
      </c>
      <c r="W124" s="75"/>
      <c r="X124" s="75"/>
      <c r="Y124" s="185">
        <f t="shared" si="48"/>
        <v>62.717743760791592</v>
      </c>
      <c r="Z124" s="214">
        <f t="shared" si="59"/>
        <v>70.369461474225474</v>
      </c>
      <c r="AA124" s="76"/>
      <c r="AB124" s="186"/>
      <c r="AC124" s="187">
        <f t="shared" si="49"/>
        <v>183.9280638523087</v>
      </c>
      <c r="AD124" s="187">
        <f t="shared" si="60"/>
        <v>-46.9817196411529</v>
      </c>
      <c r="AE124" s="187"/>
      <c r="AF124" s="180">
        <f t="shared" si="61"/>
        <v>136.9463442111558</v>
      </c>
      <c r="AG124" s="182">
        <v>94501</v>
      </c>
      <c r="AH124" s="182">
        <f t="shared" si="62"/>
        <v>12941.566474298434</v>
      </c>
      <c r="AI124" s="182">
        <v>1944897.031</v>
      </c>
      <c r="AJ124" s="215">
        <f t="shared" si="63"/>
        <v>1931955.4645257015</v>
      </c>
      <c r="AK124" s="216">
        <f t="shared" si="64"/>
        <v>20443.756833532992</v>
      </c>
      <c r="AL124" s="190"/>
      <c r="AM124" s="191">
        <f t="shared" si="65"/>
        <v>42.449672857488302</v>
      </c>
      <c r="AN124" s="75">
        <f t="shared" si="79"/>
        <v>82.304422731853208</v>
      </c>
      <c r="AO124" s="75">
        <f t="shared" si="54"/>
        <v>75.667245198869992</v>
      </c>
      <c r="AP124" s="52"/>
      <c r="AQ124" s="214">
        <f t="shared" si="66"/>
        <v>62.717743760791592</v>
      </c>
      <c r="AR124" s="214">
        <v>22.454586416090354</v>
      </c>
      <c r="AS124" s="214">
        <f t="shared" si="55"/>
        <v>70.369461474225474</v>
      </c>
      <c r="AT124" s="186"/>
      <c r="AU124" s="192">
        <f t="shared" si="67"/>
        <v>15.077332507957413</v>
      </c>
      <c r="AV124" s="192">
        <f t="shared" si="68"/>
        <v>-15.429253823237994</v>
      </c>
      <c r="AW124" s="192">
        <f t="shared" si="69"/>
        <v>-2.7389807661851222</v>
      </c>
      <c r="AX124" s="180">
        <f t="shared" si="70"/>
        <v>-3.0909020814657033</v>
      </c>
      <c r="AY124" s="182">
        <v>378692</v>
      </c>
      <c r="AZ124" s="217">
        <f t="shared" si="71"/>
        <v>-1170.4998910344102</v>
      </c>
      <c r="BA124" s="182">
        <v>479437.641</v>
      </c>
      <c r="BB124" s="218">
        <f t="shared" si="72"/>
        <v>480608.14089103439</v>
      </c>
      <c r="BC124" s="216">
        <f t="shared" si="73"/>
        <v>1269.1267333110666</v>
      </c>
      <c r="BE124" s="219">
        <v>13093.834000000001</v>
      </c>
      <c r="BG124" s="220">
        <f t="shared" si="74"/>
        <v>3628586.0460000001</v>
      </c>
      <c r="BH124" s="221">
        <f t="shared" si="75"/>
        <v>3613909.3281640606</v>
      </c>
      <c r="BI124" s="432">
        <f t="shared" si="76"/>
        <v>14676.717835939504</v>
      </c>
      <c r="BJ124" s="210">
        <v>39052</v>
      </c>
      <c r="BK124" s="224">
        <v>3628586.0460000001</v>
      </c>
      <c r="BL124" s="223">
        <f t="shared" si="77"/>
        <v>0</v>
      </c>
      <c r="BM124" s="147">
        <v>7486.4058387835521</v>
      </c>
      <c r="BN124" s="147">
        <v>7456.1252102664812</v>
      </c>
      <c r="BO124" s="225">
        <f t="shared" si="78"/>
        <v>92873.608836225176</v>
      </c>
      <c r="BP124" s="225">
        <f t="shared" si="78"/>
        <v>93345.735671777671</v>
      </c>
      <c r="BS124" s="193"/>
      <c r="BT124" s="193"/>
    </row>
    <row r="125" spans="1:72" s="5" customFormat="1" x14ac:dyDescent="0.25">
      <c r="A125" s="226">
        <v>2007</v>
      </c>
      <c r="B125" s="67">
        <v>1</v>
      </c>
      <c r="C125" s="178">
        <f t="shared" si="51"/>
        <v>26.872581391315055</v>
      </c>
      <c r="D125" s="178"/>
      <c r="E125" s="178">
        <f t="shared" si="52"/>
        <v>42.449672857488302</v>
      </c>
      <c r="F125" s="67"/>
      <c r="G125" s="178">
        <v>55.445797060494229</v>
      </c>
      <c r="H125" s="178"/>
      <c r="I125" s="127">
        <v>62.717743760791592</v>
      </c>
      <c r="J125" s="91"/>
      <c r="K125" s="212">
        <f t="shared" si="43"/>
        <v>2307.9783914872282</v>
      </c>
      <c r="L125" s="70"/>
      <c r="M125" s="70">
        <f t="shared" si="45"/>
        <v>2863.8089179174108</v>
      </c>
      <c r="N125" s="180">
        <f t="shared" si="44"/>
        <v>5171.787309404639</v>
      </c>
      <c r="O125" s="181">
        <v>3280</v>
      </c>
      <c r="P125" s="181">
        <f t="shared" si="56"/>
        <v>16963.462374847215</v>
      </c>
      <c r="Q125" s="181">
        <v>1315668.44</v>
      </c>
      <c r="R125" s="183">
        <f>+Q125-P125</f>
        <v>1298704.9776251528</v>
      </c>
      <c r="S125" s="74">
        <f t="shared" si="46"/>
        <v>395946.63951986365</v>
      </c>
      <c r="T125"/>
      <c r="U125" s="184">
        <f t="shared" si="47"/>
        <v>26.872581391315055</v>
      </c>
      <c r="V125" s="213">
        <f t="shared" si="58"/>
        <v>42.449672857488302</v>
      </c>
      <c r="W125" s="75"/>
      <c r="X125" s="75"/>
      <c r="Y125" s="185">
        <f t="shared" si="48"/>
        <v>55.445797060494229</v>
      </c>
      <c r="Z125" s="214">
        <f t="shared" si="59"/>
        <v>62.717743760791592</v>
      </c>
      <c r="AA125" s="76"/>
      <c r="AB125" s="13"/>
      <c r="AC125" s="187">
        <f t="shared" si="49"/>
        <v>259.29533506861998</v>
      </c>
      <c r="AD125" s="187">
        <f t="shared" si="60"/>
        <v>179.74097742351657</v>
      </c>
      <c r="AE125" s="187"/>
      <c r="AF125" s="180">
        <f t="shared" si="61"/>
        <v>439.03631249213652</v>
      </c>
      <c r="AG125" s="182">
        <v>94452</v>
      </c>
      <c r="AH125" s="182">
        <f t="shared" si="62"/>
        <v>41467.857787507281</v>
      </c>
      <c r="AI125" s="182">
        <v>2059328.4369999999</v>
      </c>
      <c r="AJ125" s="215">
        <f t="shared" si="63"/>
        <v>2017860.5792124926</v>
      </c>
      <c r="AK125" s="216">
        <f t="shared" si="64"/>
        <v>21363.873493546907</v>
      </c>
      <c r="AL125" s="190"/>
      <c r="AM125" s="191">
        <f t="shared" si="65"/>
        <v>26.872581391315055</v>
      </c>
      <c r="AN125" s="75">
        <f t="shared" si="79"/>
        <v>123.83441885147447</v>
      </c>
      <c r="AO125" s="75">
        <f t="shared" si="54"/>
        <v>42.449672857488302</v>
      </c>
      <c r="AP125" s="40"/>
      <c r="AQ125" s="214">
        <f t="shared" si="66"/>
        <v>55.445797060494229</v>
      </c>
      <c r="AR125" s="214">
        <v>29.06647036581737</v>
      </c>
      <c r="AS125" s="214">
        <f t="shared" si="55"/>
        <v>62.717743760791592</v>
      </c>
      <c r="AT125" s="13"/>
      <c r="AU125" s="192">
        <f t="shared" si="67"/>
        <v>21.255494690201633</v>
      </c>
      <c r="AV125" s="192">
        <f t="shared" si="68"/>
        <v>-24.431123316332979</v>
      </c>
      <c r="AW125" s="192">
        <f t="shared" si="69"/>
        <v>10.478694347899038</v>
      </c>
      <c r="AX125" s="180">
        <f t="shared" si="70"/>
        <v>7.3030657217676929</v>
      </c>
      <c r="AY125" s="182">
        <v>379935</v>
      </c>
      <c r="AZ125" s="217">
        <f t="shared" si="71"/>
        <v>2774.6902749998085</v>
      </c>
      <c r="BA125" s="182">
        <v>501172.30599999998</v>
      </c>
      <c r="BB125" s="218">
        <f t="shared" si="72"/>
        <v>498397.61572500016</v>
      </c>
      <c r="BC125" s="216">
        <f t="shared" si="73"/>
        <v>1311.7970592996176</v>
      </c>
      <c r="BE125" s="219">
        <v>13122.486000000001</v>
      </c>
      <c r="BG125" s="220">
        <f t="shared" si="74"/>
        <v>3889291.6689999998</v>
      </c>
      <c r="BH125" s="221">
        <f t="shared" si="75"/>
        <v>3828085.6585626453</v>
      </c>
      <c r="BI125" s="432">
        <f t="shared" si="76"/>
        <v>61206.010437354307</v>
      </c>
      <c r="BJ125" s="210">
        <v>39083</v>
      </c>
      <c r="BK125" s="224">
        <v>3889291.6689999998</v>
      </c>
      <c r="BL125" s="223">
        <f t="shared" si="77"/>
        <v>0</v>
      </c>
      <c r="BM125" s="147">
        <v>8003.9258668554485</v>
      </c>
      <c r="BN125" s="147">
        <v>7877.9676174263113</v>
      </c>
      <c r="BO125" s="225">
        <f t="shared" si="78"/>
        <v>93485.81947087335</v>
      </c>
      <c r="BP125" s="225">
        <f t="shared" si="78"/>
        <v>93758.506306413416</v>
      </c>
      <c r="BS125" s="227"/>
      <c r="BT125" s="227"/>
    </row>
    <row r="126" spans="1:72" s="5" customFormat="1" x14ac:dyDescent="0.25">
      <c r="A126" s="226">
        <v>2007</v>
      </c>
      <c r="B126" s="67">
        <v>2</v>
      </c>
      <c r="C126" s="178">
        <f t="shared" si="51"/>
        <v>34.723950066840629</v>
      </c>
      <c r="D126" s="178"/>
      <c r="E126" s="178">
        <f t="shared" si="52"/>
        <v>26.872581391315055</v>
      </c>
      <c r="F126" s="67"/>
      <c r="G126" s="178">
        <v>21.083467052824886</v>
      </c>
      <c r="H126" s="178"/>
      <c r="I126" s="127">
        <v>55.445797060494229</v>
      </c>
      <c r="J126" s="91"/>
      <c r="K126" s="212">
        <f t="shared" si="43"/>
        <v>-1101.7989858157712</v>
      </c>
      <c r="L126" s="70"/>
      <c r="M126" s="70">
        <f t="shared" si="45"/>
        <v>4037.2973943778957</v>
      </c>
      <c r="N126" s="180">
        <f t="shared" si="44"/>
        <v>2935.4984085621245</v>
      </c>
      <c r="O126" s="181">
        <v>3289</v>
      </c>
      <c r="P126" s="181">
        <f t="shared" si="56"/>
        <v>9654.8542657608286</v>
      </c>
      <c r="Q126" s="181">
        <v>1132900.0449999999</v>
      </c>
      <c r="R126" s="183">
        <f t="shared" ref="R126:R189" si="80">+Q126-P126</f>
        <v>1123245.1907342391</v>
      </c>
      <c r="S126" s="74">
        <f t="shared" si="46"/>
        <v>341515.71624634817</v>
      </c>
      <c r="T126"/>
      <c r="U126" s="184">
        <f t="shared" si="47"/>
        <v>34.723950066840629</v>
      </c>
      <c r="V126" s="213">
        <f t="shared" si="58"/>
        <v>26.872581391315055</v>
      </c>
      <c r="W126" s="75"/>
      <c r="X126" s="75"/>
      <c r="Y126" s="185">
        <f t="shared" si="48"/>
        <v>21.083467052824886</v>
      </c>
      <c r="Z126" s="214">
        <f t="shared" si="59"/>
        <v>55.445797060494229</v>
      </c>
      <c r="AA126" s="76"/>
      <c r="AB126" s="13"/>
      <c r="AC126" s="187">
        <f t="shared" si="49"/>
        <v>-123.78423396818314</v>
      </c>
      <c r="AD126" s="187">
        <f t="shared" si="60"/>
        <v>253.39252743950954</v>
      </c>
      <c r="AE126" s="187"/>
      <c r="AF126" s="180">
        <f t="shared" si="61"/>
        <v>129.60829347132639</v>
      </c>
      <c r="AG126" s="182">
        <v>94462</v>
      </c>
      <c r="AH126" s="182">
        <f t="shared" si="62"/>
        <v>12243.058617888433</v>
      </c>
      <c r="AI126" s="182">
        <v>1768151.202</v>
      </c>
      <c r="AJ126" s="215">
        <f t="shared" si="63"/>
        <v>1755908.1433821116</v>
      </c>
      <c r="AK126" s="216">
        <f t="shared" si="64"/>
        <v>18588.513300397106</v>
      </c>
      <c r="AL126" s="190"/>
      <c r="AM126" s="191">
        <f t="shared" si="65"/>
        <v>34.723950066840629</v>
      </c>
      <c r="AN126" s="75">
        <f t="shared" si="79"/>
        <v>77.741832906544204</v>
      </c>
      <c r="AO126" s="75">
        <f t="shared" si="54"/>
        <v>26.872581391315055</v>
      </c>
      <c r="AP126" s="40"/>
      <c r="AQ126" s="214">
        <f t="shared" si="66"/>
        <v>21.083467052824886</v>
      </c>
      <c r="AR126" s="214">
        <v>128.53959334037106</v>
      </c>
      <c r="AS126" s="214">
        <f t="shared" si="55"/>
        <v>55.445797060494229</v>
      </c>
      <c r="AT126" s="13"/>
      <c r="AU126" s="192">
        <f t="shared" si="67"/>
        <v>-10.147097814718107</v>
      </c>
      <c r="AV126" s="192">
        <f t="shared" si="68"/>
        <v>13.09563380007317</v>
      </c>
      <c r="AW126" s="192">
        <f t="shared" si="69"/>
        <v>14.772495861218356</v>
      </c>
      <c r="AX126" s="180">
        <f t="shared" si="70"/>
        <v>17.721031846573418</v>
      </c>
      <c r="AY126" s="182">
        <v>381220</v>
      </c>
      <c r="AZ126" s="217">
        <f t="shared" si="71"/>
        <v>6755.6117605507179</v>
      </c>
      <c r="BA126" s="182">
        <v>444207.62699999998</v>
      </c>
      <c r="BB126" s="218">
        <f t="shared" si="72"/>
        <v>437452.01523944928</v>
      </c>
      <c r="BC126" s="216">
        <f t="shared" si="73"/>
        <v>1147.5054174477973</v>
      </c>
      <c r="BE126" s="219">
        <v>13693.107</v>
      </c>
      <c r="BG126" s="220">
        <f t="shared" si="74"/>
        <v>3358951.9810000001</v>
      </c>
      <c r="BH126" s="221">
        <f t="shared" si="75"/>
        <v>3330298.4563557999</v>
      </c>
      <c r="BI126" s="432">
        <f t="shared" si="76"/>
        <v>28653.524644199977</v>
      </c>
      <c r="BJ126" s="210">
        <v>39114</v>
      </c>
      <c r="BK126" s="224">
        <v>3358951.9809999997</v>
      </c>
      <c r="BL126" s="223">
        <f t="shared" si="77"/>
        <v>0</v>
      </c>
      <c r="BM126" s="147">
        <v>6893.7780270254743</v>
      </c>
      <c r="BN126" s="147">
        <v>6834.9706848227988</v>
      </c>
      <c r="BO126" s="225">
        <f t="shared" si="78"/>
        <v>93582.62539134291</v>
      </c>
      <c r="BP126" s="225">
        <f t="shared" si="78"/>
        <v>93776.176330343282</v>
      </c>
      <c r="BS126" s="227"/>
      <c r="BT126" s="227"/>
    </row>
    <row r="127" spans="1:72" s="5" customFormat="1" x14ac:dyDescent="0.25">
      <c r="A127" s="226">
        <v>2007</v>
      </c>
      <c r="B127" s="67">
        <v>3</v>
      </c>
      <c r="C127" s="178">
        <f t="shared" si="51"/>
        <v>67.088827391532973</v>
      </c>
      <c r="D127" s="178"/>
      <c r="E127" s="178">
        <f t="shared" si="52"/>
        <v>34.723950066840629</v>
      </c>
      <c r="F127" s="67"/>
      <c r="G127" s="178">
        <v>64.462878737671446</v>
      </c>
      <c r="H127" s="178"/>
      <c r="I127" s="127">
        <v>21.083467052824886</v>
      </c>
      <c r="J127" s="91"/>
      <c r="K127" s="212">
        <f t="shared" si="43"/>
        <v>-212.10887918382781</v>
      </c>
      <c r="L127" s="70"/>
      <c r="M127" s="70">
        <f t="shared" si="45"/>
        <v>-1927.3534756518263</v>
      </c>
      <c r="N127" s="180">
        <f t="shared" si="44"/>
        <v>-2139.462354835654</v>
      </c>
      <c r="O127" s="181">
        <v>3292</v>
      </c>
      <c r="P127" s="181">
        <f t="shared" si="56"/>
        <v>-7043.1100721189723</v>
      </c>
      <c r="Q127" s="181">
        <v>1121084.21</v>
      </c>
      <c r="R127" s="183">
        <f t="shared" si="80"/>
        <v>1128127.3200721189</v>
      </c>
      <c r="S127" s="74">
        <f t="shared" si="46"/>
        <v>342687.5212855768</v>
      </c>
      <c r="T127"/>
      <c r="U127" s="184">
        <f t="shared" si="47"/>
        <v>67.088827391532973</v>
      </c>
      <c r="V127" s="213">
        <f t="shared" si="58"/>
        <v>34.723950066840629</v>
      </c>
      <c r="W127" s="75"/>
      <c r="X127" s="75"/>
      <c r="Y127" s="185">
        <f t="shared" si="48"/>
        <v>64.462878737671446</v>
      </c>
      <c r="Z127" s="214">
        <f t="shared" si="59"/>
        <v>21.083467052824886</v>
      </c>
      <c r="AA127" s="76"/>
      <c r="AB127" s="13"/>
      <c r="AC127" s="187">
        <f t="shared" si="49"/>
        <v>-23.829877741428767</v>
      </c>
      <c r="AD127" s="187">
        <f t="shared" si="60"/>
        <v>-120.96631007287813</v>
      </c>
      <c r="AE127" s="187"/>
      <c r="AF127" s="180">
        <f t="shared" si="61"/>
        <v>-144.7961878143069</v>
      </c>
      <c r="AG127" s="182">
        <v>94868</v>
      </c>
      <c r="AH127" s="182">
        <f t="shared" si="62"/>
        <v>-13736.524745567669</v>
      </c>
      <c r="AI127" s="182">
        <v>1793747.446</v>
      </c>
      <c r="AJ127" s="215">
        <f t="shared" si="63"/>
        <v>1807483.9707455677</v>
      </c>
      <c r="AK127" s="216">
        <f t="shared" si="64"/>
        <v>19052.62017482784</v>
      </c>
      <c r="AL127" s="190"/>
      <c r="AM127" s="191">
        <f t="shared" si="65"/>
        <v>67.088827391532973</v>
      </c>
      <c r="AN127" s="75">
        <f t="shared" si="79"/>
        <v>46.024503453365838</v>
      </c>
      <c r="AO127" s="75">
        <f t="shared" si="54"/>
        <v>34.723950066840629</v>
      </c>
      <c r="AP127" s="40"/>
      <c r="AQ127" s="214">
        <f t="shared" si="66"/>
        <v>64.462878737671446</v>
      </c>
      <c r="AR127" s="214">
        <v>26.46355394708036</v>
      </c>
      <c r="AS127" s="214">
        <f t="shared" si="55"/>
        <v>21.083467052824886</v>
      </c>
      <c r="AT127" s="13"/>
      <c r="AU127" s="192">
        <f t="shared" si="67"/>
        <v>-1.9534321343152923</v>
      </c>
      <c r="AV127" s="192">
        <f t="shared" si="68"/>
        <v>-5.0428016772458841</v>
      </c>
      <c r="AW127" s="192">
        <f t="shared" si="69"/>
        <v>-7.052198156573656</v>
      </c>
      <c r="AX127" s="180">
        <f t="shared" si="70"/>
        <v>-14.048431968134832</v>
      </c>
      <c r="AY127" s="182">
        <v>382384</v>
      </c>
      <c r="AZ127" s="217">
        <f t="shared" si="71"/>
        <v>-5371.8956097032697</v>
      </c>
      <c r="BA127" s="182">
        <v>438058.076</v>
      </c>
      <c r="BB127" s="218">
        <f t="shared" si="72"/>
        <v>443429.97160970327</v>
      </c>
      <c r="BC127" s="216">
        <f t="shared" si="73"/>
        <v>1159.6457268340287</v>
      </c>
      <c r="BE127" s="219">
        <v>13490.128000000001</v>
      </c>
      <c r="BG127" s="220">
        <f t="shared" si="74"/>
        <v>3366379.86</v>
      </c>
      <c r="BH127" s="221">
        <f t="shared" si="75"/>
        <v>3392531.3904273901</v>
      </c>
      <c r="BI127" s="432">
        <f t="shared" si="76"/>
        <v>-26151.530427389909</v>
      </c>
      <c r="BJ127" s="210">
        <v>39142</v>
      </c>
      <c r="BK127" s="224">
        <v>3366379.86</v>
      </c>
      <c r="BL127" s="223">
        <f t="shared" si="77"/>
        <v>0</v>
      </c>
      <c r="BM127" s="147">
        <v>6886.6346854108187</v>
      </c>
      <c r="BN127" s="147">
        <v>6940.1331151803706</v>
      </c>
      <c r="BO127" s="225">
        <f t="shared" si="78"/>
        <v>93601.554763008127</v>
      </c>
      <c r="BP127" s="225">
        <f t="shared" si="78"/>
        <v>93759.214164283854</v>
      </c>
      <c r="BS127" s="227"/>
      <c r="BT127" s="227"/>
    </row>
    <row r="128" spans="1:72" s="5" customFormat="1" x14ac:dyDescent="0.25">
      <c r="A128" s="226">
        <v>2007</v>
      </c>
      <c r="B128" s="67">
        <v>4</v>
      </c>
      <c r="C128" s="178">
        <f t="shared" si="51"/>
        <v>117.42864691479581</v>
      </c>
      <c r="D128" s="178"/>
      <c r="E128" s="178">
        <f t="shared" si="52"/>
        <v>67.088827391532973</v>
      </c>
      <c r="F128" s="67"/>
      <c r="G128" s="178">
        <v>98.292781190686057</v>
      </c>
      <c r="H128" s="178"/>
      <c r="I128" s="127">
        <v>64.462878737671446</v>
      </c>
      <c r="J128" s="91"/>
      <c r="K128" s="212">
        <f t="shared" si="43"/>
        <v>-1545.6840806785938</v>
      </c>
      <c r="L128" s="70"/>
      <c r="M128" s="70">
        <f t="shared" si="45"/>
        <v>-371.03754021781219</v>
      </c>
      <c r="N128" s="180">
        <f t="shared" si="44"/>
        <v>-1916.721620896406</v>
      </c>
      <c r="O128" s="181">
        <v>3287</v>
      </c>
      <c r="P128" s="181">
        <f t="shared" si="56"/>
        <v>-6300.2639678864862</v>
      </c>
      <c r="Q128" s="181">
        <v>1127021.3259999999</v>
      </c>
      <c r="R128" s="183">
        <f t="shared" si="80"/>
        <v>1133321.5899678865</v>
      </c>
      <c r="S128" s="74">
        <f t="shared" si="46"/>
        <v>344789.04471186083</v>
      </c>
      <c r="T128"/>
      <c r="U128" s="184">
        <f t="shared" si="47"/>
        <v>117.42864691479581</v>
      </c>
      <c r="V128" s="213">
        <f t="shared" si="58"/>
        <v>67.088827391532973</v>
      </c>
      <c r="W128" s="75"/>
      <c r="X128" s="75"/>
      <c r="Y128" s="185">
        <f t="shared" si="48"/>
        <v>98.292781190686057</v>
      </c>
      <c r="Z128" s="214">
        <f t="shared" si="59"/>
        <v>64.462878737671446</v>
      </c>
      <c r="AA128" s="76"/>
      <c r="AB128" s="13"/>
      <c r="AC128" s="187">
        <f t="shared" si="49"/>
        <v>-173.65356326041049</v>
      </c>
      <c r="AD128" s="187">
        <f t="shared" si="60"/>
        <v>-23.287395231685004</v>
      </c>
      <c r="AE128" s="187"/>
      <c r="AF128" s="180">
        <f t="shared" si="61"/>
        <v>-196.94095849209549</v>
      </c>
      <c r="AG128" s="182">
        <v>95330</v>
      </c>
      <c r="AH128" s="182">
        <f t="shared" si="62"/>
        <v>-18774.381573051465</v>
      </c>
      <c r="AI128" s="182">
        <v>1845605.541</v>
      </c>
      <c r="AJ128" s="215">
        <f t="shared" si="63"/>
        <v>1864379.9225730514</v>
      </c>
      <c r="AK128" s="216">
        <f t="shared" si="64"/>
        <v>19557.116569527443</v>
      </c>
      <c r="AL128" s="190"/>
      <c r="AM128" s="191">
        <f t="shared" si="65"/>
        <v>117.42864691479581</v>
      </c>
      <c r="AN128" s="75">
        <f t="shared" si="79"/>
        <v>10.764282951672801</v>
      </c>
      <c r="AO128" s="75">
        <f t="shared" si="54"/>
        <v>67.088827391532973</v>
      </c>
      <c r="AP128" s="40"/>
      <c r="AQ128" s="214">
        <f t="shared" si="66"/>
        <v>98.292781190686057</v>
      </c>
      <c r="AR128" s="214">
        <v>20.901731767216205</v>
      </c>
      <c r="AS128" s="214">
        <f t="shared" si="55"/>
        <v>64.462878737671446</v>
      </c>
      <c r="AT128" s="13"/>
      <c r="AU128" s="192">
        <f t="shared" si="67"/>
        <v>-14.235089847796285</v>
      </c>
      <c r="AV128" s="192">
        <f t="shared" si="68"/>
        <v>2.6134285492424554</v>
      </c>
      <c r="AW128" s="192">
        <f t="shared" si="69"/>
        <v>-1.3576286292055175</v>
      </c>
      <c r="AX128" s="180">
        <f t="shared" si="70"/>
        <v>-12.979289927759348</v>
      </c>
      <c r="AY128" s="182">
        <v>383089</v>
      </c>
      <c r="AZ128" s="217">
        <f t="shared" si="71"/>
        <v>-4972.223199135401</v>
      </c>
      <c r="BA128" s="182">
        <v>460533.30800000002</v>
      </c>
      <c r="BB128" s="218">
        <f t="shared" si="72"/>
        <v>465505.53119913541</v>
      </c>
      <c r="BC128" s="216">
        <f t="shared" si="73"/>
        <v>1215.1367729147416</v>
      </c>
      <c r="BE128" s="219">
        <v>12943.496999999999</v>
      </c>
      <c r="BG128" s="220">
        <f t="shared" si="74"/>
        <v>3446103.6719999998</v>
      </c>
      <c r="BH128" s="221">
        <f t="shared" si="75"/>
        <v>3476150.5407400732</v>
      </c>
      <c r="BI128" s="432">
        <f t="shared" si="76"/>
        <v>-30046.868740073354</v>
      </c>
      <c r="BJ128" s="210">
        <v>39173</v>
      </c>
      <c r="BK128" s="224">
        <v>3446103.6720000003</v>
      </c>
      <c r="BL128" s="223">
        <f t="shared" si="77"/>
        <v>0</v>
      </c>
      <c r="BM128" s="147">
        <v>7032.6493515504626</v>
      </c>
      <c r="BN128" s="147">
        <v>7093.9676147466371</v>
      </c>
      <c r="BO128" s="225">
        <f t="shared" si="78"/>
        <v>93433.51702345378</v>
      </c>
      <c r="BP128" s="225">
        <f t="shared" si="78"/>
        <v>93633.047104815341</v>
      </c>
      <c r="BS128" s="227"/>
      <c r="BT128" s="227"/>
    </row>
    <row r="129" spans="1:72" s="5" customFormat="1" x14ac:dyDescent="0.25">
      <c r="A129" s="226">
        <v>2007</v>
      </c>
      <c r="B129" s="67">
        <v>5</v>
      </c>
      <c r="C129" s="178">
        <f t="shared" si="51"/>
        <v>205.87235315982971</v>
      </c>
      <c r="D129" s="178"/>
      <c r="E129" s="178">
        <f t="shared" si="52"/>
        <v>117.42864691479581</v>
      </c>
      <c r="F129" s="67"/>
      <c r="G129" s="178">
        <v>159.46407370713706</v>
      </c>
      <c r="H129" s="178"/>
      <c r="I129" s="127">
        <v>98.292781190686057</v>
      </c>
      <c r="J129" s="91"/>
      <c r="K129" s="212">
        <f t="shared" si="43"/>
        <v>-3748.591247237533</v>
      </c>
      <c r="L129" s="70"/>
      <c r="M129" s="70">
        <f t="shared" si="45"/>
        <v>-2703.8322085129507</v>
      </c>
      <c r="N129" s="180">
        <f t="shared" si="44"/>
        <v>-6452.4234557504842</v>
      </c>
      <c r="O129" s="181">
        <v>3280</v>
      </c>
      <c r="P129" s="181">
        <f t="shared" si="56"/>
        <v>-21163.94893486159</v>
      </c>
      <c r="Q129" s="181">
        <v>1193916.4210000001</v>
      </c>
      <c r="R129" s="183">
        <f t="shared" si="80"/>
        <v>1215080.3699348618</v>
      </c>
      <c r="S129" s="74">
        <f t="shared" si="46"/>
        <v>370451.33229721396</v>
      </c>
      <c r="T129"/>
      <c r="U129" s="184">
        <f t="shared" si="47"/>
        <v>205.87235315982971</v>
      </c>
      <c r="V129" s="213">
        <f t="shared" si="58"/>
        <v>117.42864691479581</v>
      </c>
      <c r="W129" s="75"/>
      <c r="X129" s="75"/>
      <c r="Y129" s="185">
        <f t="shared" si="48"/>
        <v>159.46407370713706</v>
      </c>
      <c r="Z129" s="214">
        <f t="shared" si="59"/>
        <v>98.292781190686057</v>
      </c>
      <c r="AA129" s="76"/>
      <c r="AB129" s="13"/>
      <c r="AC129" s="187">
        <f t="shared" si="49"/>
        <v>-421.14442105387928</v>
      </c>
      <c r="AD129" s="187">
        <f t="shared" si="60"/>
        <v>-169.70037382966157</v>
      </c>
      <c r="AE129" s="187"/>
      <c r="AF129" s="180">
        <f t="shared" si="61"/>
        <v>-590.84479488354089</v>
      </c>
      <c r="AG129" s="182">
        <v>96042</v>
      </c>
      <c r="AH129" s="182">
        <f t="shared" si="62"/>
        <v>-56745.915790205028</v>
      </c>
      <c r="AI129" s="182">
        <v>1969220.101</v>
      </c>
      <c r="AJ129" s="215">
        <f t="shared" si="63"/>
        <v>2025966.0167902051</v>
      </c>
      <c r="AK129" s="216">
        <f t="shared" si="64"/>
        <v>21094.58379448788</v>
      </c>
      <c r="AL129" s="190"/>
      <c r="AM129" s="191">
        <f t="shared" si="65"/>
        <v>205.87235315982971</v>
      </c>
      <c r="AN129" s="75">
        <f t="shared" si="79"/>
        <v>1.2492833206498815</v>
      </c>
      <c r="AO129" s="75">
        <f t="shared" si="54"/>
        <v>117.42864691479581</v>
      </c>
      <c r="AP129" s="40"/>
      <c r="AQ129" s="214">
        <f t="shared" si="66"/>
        <v>159.46407370713706</v>
      </c>
      <c r="AR129" s="214">
        <v>1.245649417998286</v>
      </c>
      <c r="AS129" s="214">
        <f t="shared" si="55"/>
        <v>98.292781190686057</v>
      </c>
      <c r="AT129" s="13"/>
      <c r="AU129" s="192">
        <f t="shared" si="67"/>
        <v>-34.522923457723635</v>
      </c>
      <c r="AV129" s="192">
        <f t="shared" si="68"/>
        <v>-9.3681804048037325E-4</v>
      </c>
      <c r="AW129" s="192">
        <f t="shared" si="69"/>
        <v>-9.8933385896485699</v>
      </c>
      <c r="AX129" s="180">
        <f t="shared" si="70"/>
        <v>-44.417198865412686</v>
      </c>
      <c r="AY129" s="182">
        <v>384793</v>
      </c>
      <c r="AZ129" s="217">
        <f t="shared" si="71"/>
        <v>-17091.427203018742</v>
      </c>
      <c r="BA129" s="182">
        <v>489694.37800000003</v>
      </c>
      <c r="BB129" s="218">
        <f t="shared" si="72"/>
        <v>506785.80520301877</v>
      </c>
      <c r="BC129" s="216">
        <f t="shared" si="73"/>
        <v>1317.0348868171166</v>
      </c>
      <c r="BE129" s="219">
        <v>13770.901</v>
      </c>
      <c r="BG129" s="220">
        <f t="shared" si="74"/>
        <v>3666601.801</v>
      </c>
      <c r="BH129" s="221">
        <f t="shared" si="75"/>
        <v>3761603.0929280855</v>
      </c>
      <c r="BI129" s="432">
        <f t="shared" si="76"/>
        <v>-95001.291928085368</v>
      </c>
      <c r="BJ129" s="210">
        <v>39203</v>
      </c>
      <c r="BK129" s="224">
        <v>3666601.801</v>
      </c>
      <c r="BL129" s="223">
        <f t="shared" si="77"/>
        <v>0</v>
      </c>
      <c r="BM129" s="147">
        <v>7446.0711484684853</v>
      </c>
      <c r="BN129" s="147">
        <v>7638.9981193492677</v>
      </c>
      <c r="BO129" s="225">
        <f t="shared" si="78"/>
        <v>93243.529767268352</v>
      </c>
      <c r="BP129" s="225">
        <f t="shared" si="78"/>
        <v>93592.210437524103</v>
      </c>
      <c r="BS129" s="227"/>
      <c r="BT129" s="227"/>
    </row>
    <row r="130" spans="1:72" s="5" customFormat="1" x14ac:dyDescent="0.25">
      <c r="A130" s="226">
        <v>2007</v>
      </c>
      <c r="B130" s="67">
        <v>6</v>
      </c>
      <c r="C130" s="178">
        <f t="shared" si="51"/>
        <v>273.79728737823223</v>
      </c>
      <c r="D130" s="178"/>
      <c r="E130" s="178">
        <f t="shared" si="52"/>
        <v>205.87235315982971</v>
      </c>
      <c r="F130" s="67"/>
      <c r="G130" s="178">
        <v>252.77691374055595</v>
      </c>
      <c r="H130" s="178"/>
      <c r="I130" s="127">
        <v>159.46407370713706</v>
      </c>
      <c r="J130" s="91"/>
      <c r="K130" s="212">
        <f t="shared" si="43"/>
        <v>-1697.9036835911827</v>
      </c>
      <c r="L130" s="70"/>
      <c r="M130" s="70">
        <f t="shared" si="45"/>
        <v>-6557.3307492309887</v>
      </c>
      <c r="N130" s="180">
        <f t="shared" si="44"/>
        <v>-8255.2344328221716</v>
      </c>
      <c r="O130" s="181">
        <v>3292</v>
      </c>
      <c r="P130" s="181">
        <f t="shared" si="56"/>
        <v>-27176.231752850588</v>
      </c>
      <c r="Q130" s="181">
        <v>1249481.3559999999</v>
      </c>
      <c r="R130" s="183">
        <f t="shared" si="80"/>
        <v>1276657.5877528505</v>
      </c>
      <c r="S130" s="74">
        <f t="shared" si="46"/>
        <v>387806.07161386713</v>
      </c>
      <c r="T130"/>
      <c r="U130" s="184">
        <f t="shared" si="47"/>
        <v>273.79728737823223</v>
      </c>
      <c r="V130" s="213">
        <f t="shared" si="58"/>
        <v>205.87235315982971</v>
      </c>
      <c r="W130" s="75"/>
      <c r="X130" s="75"/>
      <c r="Y130" s="185">
        <f t="shared" si="48"/>
        <v>252.77691374055595</v>
      </c>
      <c r="Z130" s="214">
        <f t="shared" si="59"/>
        <v>159.46407370713706</v>
      </c>
      <c r="AA130" s="76"/>
      <c r="AB130" s="13"/>
      <c r="AC130" s="187">
        <f t="shared" si="49"/>
        <v>-190.7550374712666</v>
      </c>
      <c r="AD130" s="187">
        <f t="shared" si="60"/>
        <v>-411.55715061225612</v>
      </c>
      <c r="AE130" s="187"/>
      <c r="AF130" s="180">
        <f t="shared" si="61"/>
        <v>-602.31218808352276</v>
      </c>
      <c r="AG130" s="182">
        <v>96537</v>
      </c>
      <c r="AH130" s="182">
        <f t="shared" si="62"/>
        <v>-58145.411701019031</v>
      </c>
      <c r="AI130" s="182">
        <v>2108881.412</v>
      </c>
      <c r="AJ130" s="215">
        <f t="shared" si="63"/>
        <v>2167026.8237010189</v>
      </c>
      <c r="AK130" s="216">
        <f t="shared" si="64"/>
        <v>22447.629651853891</v>
      </c>
      <c r="AL130" s="190"/>
      <c r="AM130" s="191">
        <f t="shared" si="65"/>
        <v>273.79728737823223</v>
      </c>
      <c r="AN130" s="75">
        <f t="shared" si="79"/>
        <v>0</v>
      </c>
      <c r="AO130" s="75">
        <f t="shared" si="54"/>
        <v>205.87235315982971</v>
      </c>
      <c r="AP130" s="40"/>
      <c r="AQ130" s="214">
        <f t="shared" si="66"/>
        <v>252.77691374055595</v>
      </c>
      <c r="AR130" s="214">
        <v>0</v>
      </c>
      <c r="AS130" s="214">
        <f t="shared" si="55"/>
        <v>159.46407370713706</v>
      </c>
      <c r="AT130" s="13"/>
      <c r="AU130" s="192">
        <f t="shared" si="67"/>
        <v>-15.636967340838247</v>
      </c>
      <c r="AV130" s="192">
        <f t="shared" si="68"/>
        <v>0</v>
      </c>
      <c r="AW130" s="192">
        <f t="shared" si="69"/>
        <v>-23.993313321071554</v>
      </c>
      <c r="AX130" s="180">
        <f t="shared" si="70"/>
        <v>-39.630280661909801</v>
      </c>
      <c r="AY130" s="182">
        <v>385640</v>
      </c>
      <c r="AZ130" s="217">
        <f t="shared" si="71"/>
        <v>-15283.021434458895</v>
      </c>
      <c r="BA130" s="182">
        <v>528315.929</v>
      </c>
      <c r="BB130" s="218">
        <f t="shared" si="72"/>
        <v>543598.95043445891</v>
      </c>
      <c r="BC130" s="216">
        <f t="shared" si="73"/>
        <v>1409.6020911587464</v>
      </c>
      <c r="BE130" s="219">
        <v>13471.851000000001</v>
      </c>
      <c r="BG130" s="220">
        <f t="shared" si="74"/>
        <v>3900150.5479999995</v>
      </c>
      <c r="BH130" s="221">
        <f t="shared" si="75"/>
        <v>4000755.2128883284</v>
      </c>
      <c r="BI130" s="432">
        <f t="shared" si="76"/>
        <v>-100604.66488832852</v>
      </c>
      <c r="BJ130" s="210">
        <v>39234</v>
      </c>
      <c r="BK130" s="224">
        <v>3900150.548</v>
      </c>
      <c r="BL130" s="223">
        <f t="shared" si="77"/>
        <v>0</v>
      </c>
      <c r="BM130" s="147">
        <v>7898.7191364400423</v>
      </c>
      <c r="BN130" s="147">
        <v>8102.4671666734066</v>
      </c>
      <c r="BO130" s="225">
        <f t="shared" si="78"/>
        <v>92900.763309763162</v>
      </c>
      <c r="BP130" s="225">
        <f t="shared" si="78"/>
        <v>93385.678059307029</v>
      </c>
      <c r="BS130" s="227"/>
      <c r="BT130" s="227"/>
    </row>
    <row r="131" spans="1:72" s="5" customFormat="1" x14ac:dyDescent="0.25">
      <c r="A131" s="226">
        <v>2007</v>
      </c>
      <c r="B131" s="67">
        <v>7</v>
      </c>
      <c r="C131" s="178">
        <f t="shared" si="51"/>
        <v>323.21495100202412</v>
      </c>
      <c r="D131" s="178"/>
      <c r="E131" s="178">
        <f t="shared" si="52"/>
        <v>273.79728737823223</v>
      </c>
      <c r="F131" s="67"/>
      <c r="G131" s="178">
        <v>307.41533338123122</v>
      </c>
      <c r="H131" s="178"/>
      <c r="I131" s="127">
        <v>252.77691374055595</v>
      </c>
      <c r="J131" s="91"/>
      <c r="K131" s="212">
        <f t="shared" si="43"/>
        <v>-1276.2013378103763</v>
      </c>
      <c r="L131" s="70"/>
      <c r="M131" s="70">
        <f t="shared" si="45"/>
        <v>-2970.106714582404</v>
      </c>
      <c r="N131" s="180">
        <f t="shared" si="44"/>
        <v>-4246.3080523927802</v>
      </c>
      <c r="O131" s="181">
        <v>3331</v>
      </c>
      <c r="P131" s="181">
        <f t="shared" si="56"/>
        <v>-14144.45212252035</v>
      </c>
      <c r="Q131" s="181">
        <v>1315350.5689999999</v>
      </c>
      <c r="R131" s="183">
        <f t="shared" si="80"/>
        <v>1329495.0211225203</v>
      </c>
      <c r="S131" s="74">
        <f t="shared" si="46"/>
        <v>399127.89586386079</v>
      </c>
      <c r="T131"/>
      <c r="U131" s="184">
        <f t="shared" si="47"/>
        <v>323.21495100202412</v>
      </c>
      <c r="V131" s="213">
        <f t="shared" si="58"/>
        <v>273.79728737823223</v>
      </c>
      <c r="W131" s="75"/>
      <c r="X131" s="75"/>
      <c r="Y131" s="185">
        <f t="shared" si="48"/>
        <v>307.41533338123122</v>
      </c>
      <c r="Z131" s="214">
        <f t="shared" si="59"/>
        <v>252.77691374055595</v>
      </c>
      <c r="AA131" s="76"/>
      <c r="AB131" s="13"/>
      <c r="AC131" s="187">
        <f t="shared" si="49"/>
        <v>-143.37788201271979</v>
      </c>
      <c r="AD131" s="187">
        <f t="shared" si="60"/>
        <v>-186.41253632222487</v>
      </c>
      <c r="AE131" s="187"/>
      <c r="AF131" s="180">
        <f t="shared" si="61"/>
        <v>-329.79041833494466</v>
      </c>
      <c r="AG131" s="182">
        <v>96899</v>
      </c>
      <c r="AH131" s="182">
        <f t="shared" si="62"/>
        <v>-31956.361746237802</v>
      </c>
      <c r="AI131" s="182">
        <v>2249370.156</v>
      </c>
      <c r="AJ131" s="215">
        <f t="shared" si="63"/>
        <v>2281326.5177462376</v>
      </c>
      <c r="AK131" s="216">
        <f t="shared" si="64"/>
        <v>23543.344283699909</v>
      </c>
      <c r="AL131" s="190"/>
      <c r="AM131" s="191">
        <f t="shared" si="65"/>
        <v>323.21495100202412</v>
      </c>
      <c r="AN131" s="75">
        <f t="shared" si="79"/>
        <v>0</v>
      </c>
      <c r="AO131" s="75">
        <f t="shared" si="54"/>
        <v>273.79728737823223</v>
      </c>
      <c r="AP131" s="40"/>
      <c r="AQ131" s="214">
        <f t="shared" si="66"/>
        <v>307.41533338123122</v>
      </c>
      <c r="AR131" s="214">
        <v>0</v>
      </c>
      <c r="AS131" s="214">
        <f t="shared" si="55"/>
        <v>252.77691374055595</v>
      </c>
      <c r="AT131" s="13"/>
      <c r="AU131" s="192">
        <f t="shared" si="67"/>
        <v>-11.753268947191867</v>
      </c>
      <c r="AV131" s="192">
        <f t="shared" si="68"/>
        <v>0</v>
      </c>
      <c r="AW131" s="192">
        <f t="shared" si="69"/>
        <v>-10.867638636094634</v>
      </c>
      <c r="AX131" s="180">
        <f t="shared" si="70"/>
        <v>-22.620907583286503</v>
      </c>
      <c r="AY131" s="182">
        <v>386455</v>
      </c>
      <c r="AZ131" s="217">
        <f t="shared" si="71"/>
        <v>-8741.9628400989841</v>
      </c>
      <c r="BA131" s="182">
        <v>571207.55700000003</v>
      </c>
      <c r="BB131" s="218">
        <f t="shared" si="72"/>
        <v>579949.51984009903</v>
      </c>
      <c r="BC131" s="216">
        <f t="shared" si="73"/>
        <v>1500.6909467857811</v>
      </c>
      <c r="BE131" s="219">
        <v>14007.861999999999</v>
      </c>
      <c r="BG131" s="220">
        <f t="shared" si="74"/>
        <v>4149936.1440000003</v>
      </c>
      <c r="BH131" s="221">
        <f t="shared" si="75"/>
        <v>4204778.9207088575</v>
      </c>
      <c r="BI131" s="432">
        <f t="shared" si="76"/>
        <v>-54842.776708857135</v>
      </c>
      <c r="BJ131" s="210">
        <v>39264</v>
      </c>
      <c r="BK131" s="224">
        <v>4149936.1439999999</v>
      </c>
      <c r="BL131" s="223">
        <f t="shared" si="77"/>
        <v>0</v>
      </c>
      <c r="BM131" s="147">
        <v>8383.7940666067352</v>
      </c>
      <c r="BN131" s="147">
        <v>8494.5886740449041</v>
      </c>
      <c r="BO131" s="225">
        <f t="shared" si="78"/>
        <v>92788.830805795034</v>
      </c>
      <c r="BP131" s="225">
        <f t="shared" si="78"/>
        <v>93295.226202980033</v>
      </c>
      <c r="BS131" s="227"/>
      <c r="BT131" s="227"/>
    </row>
    <row r="132" spans="1:72" s="5" customFormat="1" x14ac:dyDescent="0.25">
      <c r="A132" s="226">
        <v>2007</v>
      </c>
      <c r="B132" s="67">
        <v>8</v>
      </c>
      <c r="C132" s="178">
        <f t="shared" si="51"/>
        <v>329.73144935858772</v>
      </c>
      <c r="D132" s="178"/>
      <c r="E132" s="178">
        <f t="shared" si="52"/>
        <v>323.21495100202412</v>
      </c>
      <c r="F132" s="67"/>
      <c r="G132" s="178">
        <v>356.8452143778851</v>
      </c>
      <c r="H132" s="178"/>
      <c r="I132" s="127">
        <v>307.41533338123122</v>
      </c>
      <c r="J132" s="91"/>
      <c r="K132" s="212">
        <f t="shared" si="43"/>
        <v>2190.092445349128</v>
      </c>
      <c r="L132" s="70"/>
      <c r="M132" s="70">
        <f t="shared" si="45"/>
        <v>-2232.4317917566295</v>
      </c>
      <c r="N132" s="180">
        <f t="shared" si="44"/>
        <v>-42.33934640750158</v>
      </c>
      <c r="O132" s="181">
        <v>3357</v>
      </c>
      <c r="P132" s="181">
        <f t="shared" si="56"/>
        <v>-142.1331858899828</v>
      </c>
      <c r="Q132" s="181">
        <v>1321226.807</v>
      </c>
      <c r="R132" s="183">
        <f t="shared" si="80"/>
        <v>1321368.9401858901</v>
      </c>
      <c r="S132" s="74">
        <f t="shared" si="46"/>
        <v>393616.00839615433</v>
      </c>
      <c r="T132"/>
      <c r="U132" s="184">
        <f t="shared" si="47"/>
        <v>329.73144935858772</v>
      </c>
      <c r="V132" s="213">
        <f t="shared" si="58"/>
        <v>323.21495100202412</v>
      </c>
      <c r="W132" s="75"/>
      <c r="X132" s="75"/>
      <c r="Y132" s="185">
        <f t="shared" si="48"/>
        <v>356.8452143778851</v>
      </c>
      <c r="Z132" s="214">
        <f t="shared" si="59"/>
        <v>307.41533338123122</v>
      </c>
      <c r="AA132" s="76"/>
      <c r="AB132" s="13"/>
      <c r="AC132" s="187">
        <f t="shared" si="49"/>
        <v>246.0511573863225</v>
      </c>
      <c r="AD132" s="187">
        <f t="shared" si="60"/>
        <v>-140.11391254884029</v>
      </c>
      <c r="AE132" s="187"/>
      <c r="AF132" s="180">
        <f t="shared" si="61"/>
        <v>105.93724483748221</v>
      </c>
      <c r="AG132" s="182">
        <v>97240</v>
      </c>
      <c r="AH132" s="182">
        <f t="shared" si="62"/>
        <v>10301.337687996769</v>
      </c>
      <c r="AI132" s="182">
        <v>2231507.719</v>
      </c>
      <c r="AJ132" s="215">
        <f t="shared" si="63"/>
        <v>2221206.3813120034</v>
      </c>
      <c r="AK132" s="216">
        <f t="shared" si="64"/>
        <v>22842.517290333231</v>
      </c>
      <c r="AL132" s="190"/>
      <c r="AM132" s="191">
        <f t="shared" si="65"/>
        <v>329.73144935858772</v>
      </c>
      <c r="AN132" s="75">
        <f t="shared" si="79"/>
        <v>0</v>
      </c>
      <c r="AO132" s="75">
        <f t="shared" si="54"/>
        <v>323.21495100202412</v>
      </c>
      <c r="AP132" s="40"/>
      <c r="AQ132" s="214">
        <f t="shared" si="66"/>
        <v>356.8452143778851</v>
      </c>
      <c r="AR132" s="214">
        <v>0</v>
      </c>
      <c r="AS132" s="214">
        <f t="shared" si="55"/>
        <v>307.41533338123122</v>
      </c>
      <c r="AT132" s="13"/>
      <c r="AU132" s="192">
        <f t="shared" si="67"/>
        <v>20.169815503849659</v>
      </c>
      <c r="AV132" s="192">
        <f t="shared" si="68"/>
        <v>0</v>
      </c>
      <c r="AW132" s="192">
        <f t="shared" si="69"/>
        <v>-8.1684815812927596</v>
      </c>
      <c r="AX132" s="180">
        <f t="shared" si="70"/>
        <v>12.001333922556899</v>
      </c>
      <c r="AY132" s="182">
        <v>386424</v>
      </c>
      <c r="AZ132" s="217">
        <f t="shared" si="71"/>
        <v>4637.6034596901272</v>
      </c>
      <c r="BA132" s="182">
        <v>571648.897</v>
      </c>
      <c r="BB132" s="218">
        <f t="shared" si="72"/>
        <v>567011.29354030988</v>
      </c>
      <c r="BC132" s="216">
        <f t="shared" si="73"/>
        <v>1467.329393464976</v>
      </c>
      <c r="BE132" s="219">
        <v>13929.114</v>
      </c>
      <c r="BG132" s="220">
        <f t="shared" si="74"/>
        <v>4138312.537</v>
      </c>
      <c r="BH132" s="221">
        <f t="shared" si="75"/>
        <v>4123515.7290382031</v>
      </c>
      <c r="BI132" s="432">
        <f t="shared" si="76"/>
        <v>14796.807961796912</v>
      </c>
      <c r="BJ132" s="210">
        <v>39295</v>
      </c>
      <c r="BK132" s="224">
        <v>4138312.537</v>
      </c>
      <c r="BL132" s="223">
        <f t="shared" si="77"/>
        <v>0</v>
      </c>
      <c r="BM132" s="147">
        <v>8354.4045806458125</v>
      </c>
      <c r="BN132" s="147">
        <v>8324.5328589936362</v>
      </c>
      <c r="BO132" s="225">
        <f t="shared" si="78"/>
        <v>92683.91507587707</v>
      </c>
      <c r="BP132" s="225">
        <f t="shared" si="78"/>
        <v>93039.490138494672</v>
      </c>
      <c r="BS132" s="227"/>
      <c r="BT132" s="227"/>
    </row>
    <row r="133" spans="1:72" s="5" customFormat="1" x14ac:dyDescent="0.25">
      <c r="A133" s="226">
        <v>2007</v>
      </c>
      <c r="B133" s="67">
        <v>9</v>
      </c>
      <c r="C133" s="178">
        <f t="shared" si="51"/>
        <v>278.21093356333773</v>
      </c>
      <c r="D133" s="178"/>
      <c r="E133" s="178">
        <f t="shared" si="52"/>
        <v>329.73144935858772</v>
      </c>
      <c r="F133" s="67"/>
      <c r="G133" s="178">
        <v>302.41912358362555</v>
      </c>
      <c r="H133" s="178"/>
      <c r="I133" s="127">
        <v>356.8452143778851</v>
      </c>
      <c r="J133" s="91"/>
      <c r="K133" s="212">
        <f t="shared" si="43"/>
        <v>1955.3969742407396</v>
      </c>
      <c r="L133" s="70"/>
      <c r="M133" s="70">
        <f t="shared" si="45"/>
        <v>3831.0820221141907</v>
      </c>
      <c r="N133" s="180">
        <f t="shared" si="44"/>
        <v>5786.4789963549301</v>
      </c>
      <c r="O133" s="181">
        <v>3365</v>
      </c>
      <c r="P133" s="181">
        <f t="shared" si="56"/>
        <v>19471.501822734343</v>
      </c>
      <c r="Q133" s="181">
        <v>1368569.2879999999</v>
      </c>
      <c r="R133" s="183">
        <f t="shared" si="80"/>
        <v>1349097.7861772657</v>
      </c>
      <c r="S133" s="74">
        <f t="shared" si="46"/>
        <v>400920.59024584421</v>
      </c>
      <c r="T133"/>
      <c r="U133" s="184">
        <f t="shared" si="47"/>
        <v>278.21093356333773</v>
      </c>
      <c r="V133" s="213">
        <f t="shared" si="58"/>
        <v>329.73144935858772</v>
      </c>
      <c r="W133" s="75"/>
      <c r="X133" s="75"/>
      <c r="Y133" s="185">
        <f t="shared" si="48"/>
        <v>302.41912358362555</v>
      </c>
      <c r="Z133" s="214">
        <f t="shared" si="59"/>
        <v>356.8452143778851</v>
      </c>
      <c r="AA133" s="76"/>
      <c r="AB133" s="13"/>
      <c r="AC133" s="187">
        <f t="shared" si="49"/>
        <v>219.68373512422636</v>
      </c>
      <c r="AD133" s="187">
        <f t="shared" si="60"/>
        <v>240.44985087385831</v>
      </c>
      <c r="AE133" s="187"/>
      <c r="AF133" s="180">
        <f t="shared" si="61"/>
        <v>460.13358599808464</v>
      </c>
      <c r="AG133" s="182">
        <v>97591</v>
      </c>
      <c r="AH133" s="182">
        <f t="shared" si="62"/>
        <v>44904.896791139079</v>
      </c>
      <c r="AI133" s="182">
        <v>2341699.2209999999</v>
      </c>
      <c r="AJ133" s="215">
        <f t="shared" si="63"/>
        <v>2296794.3242088608</v>
      </c>
      <c r="AK133" s="216">
        <f t="shared" si="64"/>
        <v>23534.898957986501</v>
      </c>
      <c r="AL133" s="190"/>
      <c r="AM133" s="191">
        <f t="shared" si="65"/>
        <v>278.21093356333773</v>
      </c>
      <c r="AN133" s="75">
        <f t="shared" si="79"/>
        <v>0</v>
      </c>
      <c r="AO133" s="75">
        <f t="shared" si="54"/>
        <v>329.73144935858772</v>
      </c>
      <c r="AP133" s="40"/>
      <c r="AQ133" s="214">
        <f t="shared" si="66"/>
        <v>302.41912358362555</v>
      </c>
      <c r="AR133" s="214">
        <v>0</v>
      </c>
      <c r="AS133" s="214">
        <f t="shared" si="55"/>
        <v>356.8452143778851</v>
      </c>
      <c r="AT133" s="13"/>
      <c r="AU133" s="192">
        <f t="shared" si="67"/>
        <v>18.008370510101621</v>
      </c>
      <c r="AV133" s="192">
        <f t="shared" si="68"/>
        <v>0</v>
      </c>
      <c r="AW133" s="192">
        <f t="shared" si="69"/>
        <v>14.017952552734988</v>
      </c>
      <c r="AX133" s="180">
        <f t="shared" si="70"/>
        <v>32.02632306283661</v>
      </c>
      <c r="AY133" s="182">
        <v>387418</v>
      </c>
      <c r="AZ133" s="217">
        <f t="shared" si="71"/>
        <v>12407.574028358034</v>
      </c>
      <c r="BA133" s="182">
        <v>594716.84400000004</v>
      </c>
      <c r="BB133" s="218">
        <f t="shared" si="72"/>
        <v>582309.26997164206</v>
      </c>
      <c r="BC133" s="216">
        <f t="shared" si="73"/>
        <v>1503.0516650533584</v>
      </c>
      <c r="BE133" s="219">
        <v>13799.607</v>
      </c>
      <c r="BG133" s="220">
        <f t="shared" si="74"/>
        <v>4318784.96</v>
      </c>
      <c r="BH133" s="221">
        <f t="shared" si="75"/>
        <v>4242000.9873577682</v>
      </c>
      <c r="BI133" s="432">
        <f t="shared" si="76"/>
        <v>76783.972642231456</v>
      </c>
      <c r="BJ133" s="210">
        <v>39326</v>
      </c>
      <c r="BK133" s="224">
        <v>4318784.96</v>
      </c>
      <c r="BL133" s="223">
        <f t="shared" si="77"/>
        <v>0</v>
      </c>
      <c r="BM133" s="147">
        <v>8694.7115644012447</v>
      </c>
      <c r="BN133" s="147">
        <v>8540.1276939199797</v>
      </c>
      <c r="BO133" s="225">
        <f t="shared" ref="BO133:BP148" si="81">SUM(BM122:BM133)</f>
        <v>92872.771832829458</v>
      </c>
      <c r="BP133" s="225">
        <f t="shared" si="81"/>
        <v>93087.238668742124</v>
      </c>
      <c r="BS133" s="227"/>
      <c r="BT133" s="227"/>
    </row>
    <row r="134" spans="1:72" s="5" customFormat="1" x14ac:dyDescent="0.25">
      <c r="A134" s="226">
        <v>2007</v>
      </c>
      <c r="B134" s="67">
        <v>10</v>
      </c>
      <c r="C134" s="178">
        <f t="shared" si="51"/>
        <v>198.83661390818892</v>
      </c>
      <c r="D134" s="178"/>
      <c r="E134" s="178">
        <f t="shared" si="52"/>
        <v>278.21093356333773</v>
      </c>
      <c r="F134" s="67"/>
      <c r="G134" s="178">
        <v>248.59604390682949</v>
      </c>
      <c r="H134" s="178"/>
      <c r="I134" s="127">
        <v>302.41912358362555</v>
      </c>
      <c r="J134" s="91"/>
      <c r="K134" s="212">
        <f t="shared" si="43"/>
        <v>4019.2777228592181</v>
      </c>
      <c r="L134" s="70"/>
      <c r="M134" s="70">
        <f t="shared" si="45"/>
        <v>3420.5342381864521</v>
      </c>
      <c r="N134" s="180">
        <f t="shared" si="44"/>
        <v>7439.8119610456706</v>
      </c>
      <c r="O134" s="181">
        <v>3359</v>
      </c>
      <c r="P134" s="181">
        <f t="shared" si="56"/>
        <v>24990.328377152411</v>
      </c>
      <c r="Q134" s="181">
        <v>1352592.121</v>
      </c>
      <c r="R134" s="183">
        <f t="shared" si="80"/>
        <v>1327601.7926228477</v>
      </c>
      <c r="S134" s="74">
        <f t="shared" si="46"/>
        <v>395237.21126015112</v>
      </c>
      <c r="T134"/>
      <c r="U134" s="184">
        <f t="shared" si="47"/>
        <v>198.83661390818892</v>
      </c>
      <c r="V134" s="213">
        <f t="shared" si="58"/>
        <v>278.21093356333773</v>
      </c>
      <c r="W134" s="75"/>
      <c r="X134" s="75"/>
      <c r="Y134" s="185">
        <f t="shared" si="48"/>
        <v>248.59604390682949</v>
      </c>
      <c r="Z134" s="214">
        <f t="shared" si="59"/>
        <v>302.41912358362555</v>
      </c>
      <c r="AA134" s="76"/>
      <c r="AB134" s="13"/>
      <c r="AC134" s="187">
        <f t="shared" si="49"/>
        <v>451.55533852769526</v>
      </c>
      <c r="AD134" s="187">
        <f t="shared" si="60"/>
        <v>214.68267782661013</v>
      </c>
      <c r="AE134" s="187"/>
      <c r="AF134" s="180">
        <f t="shared" si="61"/>
        <v>666.23801635430539</v>
      </c>
      <c r="AG134" s="182">
        <v>97769</v>
      </c>
      <c r="AH134" s="182">
        <f t="shared" si="62"/>
        <v>65137.424620944083</v>
      </c>
      <c r="AI134" s="182">
        <v>2186341.2450000001</v>
      </c>
      <c r="AJ134" s="215">
        <f t="shared" si="63"/>
        <v>2121203.820379056</v>
      </c>
      <c r="AK134" s="216">
        <f t="shared" si="64"/>
        <v>21696.077697215438</v>
      </c>
      <c r="AL134" s="190"/>
      <c r="AM134" s="191">
        <f t="shared" si="65"/>
        <v>198.83661390818892</v>
      </c>
      <c r="AN134" s="75">
        <f t="shared" si="79"/>
        <v>3.8389772083761713</v>
      </c>
      <c r="AO134" s="75">
        <f t="shared" si="54"/>
        <v>278.21093356333773</v>
      </c>
      <c r="AP134" s="40"/>
      <c r="AQ134" s="214">
        <f t="shared" si="66"/>
        <v>248.59604390682949</v>
      </c>
      <c r="AR134" s="214">
        <v>0</v>
      </c>
      <c r="AS134" s="214">
        <f t="shared" si="55"/>
        <v>302.41912358362555</v>
      </c>
      <c r="AT134" s="13"/>
      <c r="AU134" s="192">
        <f t="shared" si="67"/>
        <v>37.015830222582295</v>
      </c>
      <c r="AV134" s="192">
        <f t="shared" si="68"/>
        <v>-0.98968614479002814</v>
      </c>
      <c r="AW134" s="192">
        <f t="shared" si="69"/>
        <v>12.515755700120069</v>
      </c>
      <c r="AX134" s="180">
        <f t="shared" si="70"/>
        <v>48.541899777912334</v>
      </c>
      <c r="AY134" s="182">
        <v>387536</v>
      </c>
      <c r="AZ134" s="217">
        <f t="shared" si="71"/>
        <v>18811.733672333037</v>
      </c>
      <c r="BA134" s="182">
        <v>539934.75300000003</v>
      </c>
      <c r="BB134" s="218">
        <f t="shared" si="72"/>
        <v>521123.01932766696</v>
      </c>
      <c r="BC134" s="216">
        <f t="shared" si="73"/>
        <v>1344.7086704916885</v>
      </c>
      <c r="BE134" s="219">
        <v>13911.909</v>
      </c>
      <c r="BG134" s="220">
        <f t="shared" si="74"/>
        <v>4092780.0279999999</v>
      </c>
      <c r="BH134" s="221">
        <f t="shared" si="75"/>
        <v>3983840.541329571</v>
      </c>
      <c r="BI134" s="432">
        <f t="shared" si="76"/>
        <v>108939.48667042953</v>
      </c>
      <c r="BJ134" s="210">
        <v>39356</v>
      </c>
      <c r="BK134" s="224">
        <v>4092780.0279999999</v>
      </c>
      <c r="BL134" s="223">
        <f t="shared" si="77"/>
        <v>0</v>
      </c>
      <c r="BM134" s="147">
        <v>8234.638501468753</v>
      </c>
      <c r="BN134" s="147">
        <v>8015.4531836335982</v>
      </c>
      <c r="BO134" s="225">
        <f t="shared" si="81"/>
        <v>92930.923302950367</v>
      </c>
      <c r="BP134" s="225">
        <f t="shared" si="81"/>
        <v>92940.063754709146</v>
      </c>
      <c r="BS134" s="227"/>
      <c r="BT134" s="227"/>
    </row>
    <row r="135" spans="1:72" s="5" customFormat="1" x14ac:dyDescent="0.25">
      <c r="A135" s="226">
        <v>2007</v>
      </c>
      <c r="B135" s="67">
        <v>11</v>
      </c>
      <c r="C135" s="178">
        <f t="shared" si="51"/>
        <v>75.667245198869992</v>
      </c>
      <c r="D135" s="178"/>
      <c r="E135" s="178">
        <f t="shared" si="52"/>
        <v>198.83661390818892</v>
      </c>
      <c r="F135" s="67"/>
      <c r="G135" s="178">
        <v>87.50248877340529</v>
      </c>
      <c r="H135" s="178"/>
      <c r="I135" s="127">
        <v>248.59604390682949</v>
      </c>
      <c r="J135" s="91"/>
      <c r="K135" s="212">
        <f t="shared" si="43"/>
        <v>955.98222980130629</v>
      </c>
      <c r="L135" s="70"/>
      <c r="M135" s="70">
        <f t="shared" si="45"/>
        <v>7030.8368300294978</v>
      </c>
      <c r="N135" s="180">
        <f t="shared" si="44"/>
        <v>7986.8190598308038</v>
      </c>
      <c r="O135" s="181">
        <v>3362</v>
      </c>
      <c r="P135" s="181">
        <f t="shared" si="56"/>
        <v>26851.685679151164</v>
      </c>
      <c r="Q135" s="181">
        <v>1261529.121</v>
      </c>
      <c r="R135" s="183">
        <f t="shared" si="80"/>
        <v>1234677.4353208488</v>
      </c>
      <c r="S135" s="74">
        <f t="shared" si="46"/>
        <v>367244.92424772424</v>
      </c>
      <c r="T135"/>
      <c r="U135" s="184">
        <f t="shared" si="47"/>
        <v>75.667245198869992</v>
      </c>
      <c r="V135" s="213">
        <f t="shared" si="58"/>
        <v>198.83661390818892</v>
      </c>
      <c r="W135" s="75"/>
      <c r="X135" s="75"/>
      <c r="Y135" s="185">
        <f t="shared" si="48"/>
        <v>87.50248877340529</v>
      </c>
      <c r="Z135" s="214">
        <f t="shared" si="59"/>
        <v>248.59604390682949</v>
      </c>
      <c r="AA135" s="76"/>
      <c r="AB135" s="13"/>
      <c r="AC135" s="187">
        <f t="shared" si="49"/>
        <v>107.40210285775022</v>
      </c>
      <c r="AD135" s="187">
        <f t="shared" si="60"/>
        <v>441.27576949294399</v>
      </c>
      <c r="AE135" s="187"/>
      <c r="AF135" s="180">
        <f t="shared" si="61"/>
        <v>548.6778723506942</v>
      </c>
      <c r="AG135" s="182">
        <v>97931</v>
      </c>
      <c r="AH135" s="182">
        <f t="shared" si="62"/>
        <v>53732.572717175834</v>
      </c>
      <c r="AI135" s="182">
        <v>2053565.51</v>
      </c>
      <c r="AJ135" s="215">
        <f t="shared" si="63"/>
        <v>1999832.9372828242</v>
      </c>
      <c r="AK135" s="216">
        <f t="shared" si="64"/>
        <v>20420.836479590977</v>
      </c>
      <c r="AL135" s="190"/>
      <c r="AM135" s="191">
        <f t="shared" si="65"/>
        <v>75.667245198869992</v>
      </c>
      <c r="AN135" s="75">
        <f t="shared" si="79"/>
        <v>28.935219572893278</v>
      </c>
      <c r="AO135" s="75">
        <f t="shared" si="54"/>
        <v>198.83661390818892</v>
      </c>
      <c r="AP135" s="40"/>
      <c r="AQ135" s="214">
        <f t="shared" si="66"/>
        <v>87.50248877340529</v>
      </c>
      <c r="AR135" s="214">
        <v>22.370387759015589</v>
      </c>
      <c r="AS135" s="214">
        <f t="shared" si="55"/>
        <v>248.59604390682949</v>
      </c>
      <c r="AT135" s="13"/>
      <c r="AU135" s="192">
        <f t="shared" si="67"/>
        <v>8.8041878054044282</v>
      </c>
      <c r="AV135" s="192">
        <f t="shared" si="68"/>
        <v>-1.6924099145198419</v>
      </c>
      <c r="AW135" s="192">
        <f t="shared" si="69"/>
        <v>25.725874967037576</v>
      </c>
      <c r="AX135" s="180">
        <f t="shared" si="70"/>
        <v>32.837652857922166</v>
      </c>
      <c r="AY135" s="182">
        <v>387875</v>
      </c>
      <c r="AZ135" s="217">
        <f t="shared" si="71"/>
        <v>12736.904602266559</v>
      </c>
      <c r="BA135" s="182">
        <v>495280.36700000003</v>
      </c>
      <c r="BB135" s="218">
        <f t="shared" si="72"/>
        <v>482543.46239773347</v>
      </c>
      <c r="BC135" s="216">
        <f t="shared" si="73"/>
        <v>1244.0695131104956</v>
      </c>
      <c r="BE135" s="219">
        <v>13487.687</v>
      </c>
      <c r="BG135" s="220">
        <f t="shared" si="74"/>
        <v>3823862.6850000005</v>
      </c>
      <c r="BH135" s="221">
        <f t="shared" si="75"/>
        <v>3730541.5220014062</v>
      </c>
      <c r="BI135" s="432">
        <f t="shared" si="76"/>
        <v>93321.162998593558</v>
      </c>
      <c r="BJ135" s="210">
        <v>39387</v>
      </c>
      <c r="BK135" s="224">
        <v>3823862.6849999996</v>
      </c>
      <c r="BL135" s="223">
        <f t="shared" si="77"/>
        <v>0</v>
      </c>
      <c r="BM135" s="147">
        <v>7685.6309016067253</v>
      </c>
      <c r="BN135" s="147">
        <v>7498.0634931510331</v>
      </c>
      <c r="BO135" s="225">
        <f t="shared" si="81"/>
        <v>93001.363669263548</v>
      </c>
      <c r="BP135" s="225">
        <f t="shared" si="81"/>
        <v>92817.395432208417</v>
      </c>
      <c r="BS135" s="227"/>
      <c r="BT135" s="227"/>
    </row>
    <row r="136" spans="1:72" s="5" customFormat="1" x14ac:dyDescent="0.25">
      <c r="A136" s="226">
        <v>2007</v>
      </c>
      <c r="B136" s="67">
        <v>12</v>
      </c>
      <c r="C136" s="178">
        <f t="shared" si="51"/>
        <v>42.449672857488302</v>
      </c>
      <c r="D136" s="178"/>
      <c r="E136" s="178">
        <f t="shared" si="52"/>
        <v>75.667245198869992</v>
      </c>
      <c r="F136" s="67"/>
      <c r="G136" s="178">
        <v>73.851029946947065</v>
      </c>
      <c r="H136" s="178"/>
      <c r="I136" s="127">
        <v>87.50248877340529</v>
      </c>
      <c r="J136" s="91"/>
      <c r="K136" s="212">
        <f t="shared" si="43"/>
        <v>2536.4192278861929</v>
      </c>
      <c r="L136" s="70"/>
      <c r="M136" s="70">
        <f t="shared" si="45"/>
        <v>1672.2793331532553</v>
      </c>
      <c r="N136" s="180">
        <f t="shared" si="44"/>
        <v>4208.6985610394477</v>
      </c>
      <c r="O136" s="181">
        <v>3346</v>
      </c>
      <c r="P136" s="181">
        <f t="shared" si="56"/>
        <v>14082.305385237993</v>
      </c>
      <c r="Q136" s="181">
        <v>1230711.7890000001</v>
      </c>
      <c r="R136" s="183">
        <f t="shared" si="80"/>
        <v>1216629.4836147621</v>
      </c>
      <c r="S136" s="74">
        <f t="shared" si="46"/>
        <v>363607.13796017994</v>
      </c>
      <c r="T136"/>
      <c r="U136" s="184">
        <f t="shared" si="47"/>
        <v>42.449672857488302</v>
      </c>
      <c r="V136" s="213">
        <f t="shared" si="58"/>
        <v>75.667245198869992</v>
      </c>
      <c r="W136" s="75"/>
      <c r="X136" s="75"/>
      <c r="Y136" s="185">
        <f t="shared" si="48"/>
        <v>73.851029946947065</v>
      </c>
      <c r="Z136" s="214">
        <f t="shared" si="59"/>
        <v>87.50248877340529</v>
      </c>
      <c r="AA136" s="76"/>
      <c r="AB136" s="13"/>
      <c r="AC136" s="187">
        <f t="shared" si="49"/>
        <v>284.96006548199966</v>
      </c>
      <c r="AD136" s="187">
        <f t="shared" si="60"/>
        <v>104.95711497563711</v>
      </c>
      <c r="AE136" s="187"/>
      <c r="AF136" s="180">
        <f t="shared" si="61"/>
        <v>389.91718045763679</v>
      </c>
      <c r="AG136" s="182">
        <v>98077</v>
      </c>
      <c r="AH136" s="182">
        <f t="shared" si="62"/>
        <v>38241.907307743648</v>
      </c>
      <c r="AI136" s="182">
        <v>2040695.031</v>
      </c>
      <c r="AJ136" s="215">
        <f t="shared" si="63"/>
        <v>2002453.1236922564</v>
      </c>
      <c r="AK136" s="216">
        <f t="shared" si="64"/>
        <v>20417.1530908598</v>
      </c>
      <c r="AL136" s="190"/>
      <c r="AM136" s="191">
        <f t="shared" si="65"/>
        <v>42.449672857488302</v>
      </c>
      <c r="AN136" s="75">
        <f t="shared" si="79"/>
        <v>82.304422731853208</v>
      </c>
      <c r="AO136" s="75">
        <f t="shared" si="54"/>
        <v>75.667245198869992</v>
      </c>
      <c r="AP136" s="40"/>
      <c r="AQ136" s="214">
        <f t="shared" si="66"/>
        <v>73.851029946947065</v>
      </c>
      <c r="AR136" s="214">
        <v>28.41457145531454</v>
      </c>
      <c r="AS136" s="214">
        <f t="shared" si="55"/>
        <v>87.50248877340529</v>
      </c>
      <c r="AT136" s="13"/>
      <c r="AU136" s="192">
        <f t="shared" si="67"/>
        <v>23.359337171142069</v>
      </c>
      <c r="AV136" s="192">
        <f t="shared" si="68"/>
        <v>-13.892773063829939</v>
      </c>
      <c r="AW136" s="192">
        <f t="shared" si="69"/>
        <v>6.1188803089434129</v>
      </c>
      <c r="AX136" s="180">
        <f t="shared" si="70"/>
        <v>15.585444416255545</v>
      </c>
      <c r="AY136" s="182">
        <v>387962</v>
      </c>
      <c r="AZ136" s="217">
        <f t="shared" si="71"/>
        <v>6046.5601866193338</v>
      </c>
      <c r="BA136" s="182">
        <v>484330.63299999997</v>
      </c>
      <c r="BB136" s="218">
        <f t="shared" si="72"/>
        <v>478284.07281338063</v>
      </c>
      <c r="BC136" s="216">
        <f t="shared" si="73"/>
        <v>1232.8116485980088</v>
      </c>
      <c r="BE136" s="219">
        <v>13948.154</v>
      </c>
      <c r="BG136" s="220">
        <f t="shared" si="74"/>
        <v>3769685.6069999998</v>
      </c>
      <c r="BH136" s="221">
        <f t="shared" si="75"/>
        <v>3711314.8341203993</v>
      </c>
      <c r="BI136" s="432">
        <f t="shared" si="76"/>
        <v>58370.772879600976</v>
      </c>
      <c r="BJ136" s="210">
        <v>39417</v>
      </c>
      <c r="BK136" s="224">
        <v>3769685.6070000003</v>
      </c>
      <c r="BL136" s="223">
        <f t="shared" si="77"/>
        <v>0</v>
      </c>
      <c r="BM136" s="147">
        <v>7573.3604557252947</v>
      </c>
      <c r="BN136" s="147">
        <v>7456.0926118829293</v>
      </c>
      <c r="BO136" s="225">
        <f t="shared" si="81"/>
        <v>93088.318286205307</v>
      </c>
      <c r="BP136" s="225">
        <f t="shared" si="81"/>
        <v>92817.362833824853</v>
      </c>
      <c r="BS136" s="227"/>
      <c r="BT136" s="227"/>
    </row>
    <row r="137" spans="1:72" s="5" customFormat="1" x14ac:dyDescent="0.25">
      <c r="A137" s="226">
        <v>2008</v>
      </c>
      <c r="B137" s="67">
        <v>1</v>
      </c>
      <c r="C137" s="178">
        <f t="shared" si="51"/>
        <v>26.872581391315055</v>
      </c>
      <c r="D137" s="178"/>
      <c r="E137" s="178">
        <f t="shared" si="52"/>
        <v>42.449672857488302</v>
      </c>
      <c r="F137" s="67"/>
      <c r="G137" s="178">
        <v>36.126174053552198</v>
      </c>
      <c r="H137" s="178"/>
      <c r="I137" s="127">
        <v>73.851029946947065</v>
      </c>
      <c r="J137" s="91"/>
      <c r="K137" s="212">
        <f t="shared" si="43"/>
        <v>747.45146487327884</v>
      </c>
      <c r="L137" s="70"/>
      <c r="M137" s="70">
        <f t="shared" si="45"/>
        <v>4436.9040791565776</v>
      </c>
      <c r="N137" s="180">
        <f t="shared" si="44"/>
        <v>5184.3555440298569</v>
      </c>
      <c r="O137" s="181">
        <v>3363</v>
      </c>
      <c r="P137" s="181">
        <f t="shared" si="56"/>
        <v>17434.987694572406</v>
      </c>
      <c r="Q137" s="181">
        <v>1280652.433</v>
      </c>
      <c r="R137" s="183">
        <f t="shared" si="80"/>
        <v>1263217.4453054275</v>
      </c>
      <c r="S137" s="74">
        <f t="shared" si="46"/>
        <v>375622.19604681159</v>
      </c>
      <c r="T137"/>
      <c r="U137" s="184">
        <f t="shared" si="47"/>
        <v>26.872581391315055</v>
      </c>
      <c r="V137" s="213">
        <f t="shared" si="58"/>
        <v>42.449672857488302</v>
      </c>
      <c r="W137" s="75"/>
      <c r="X137" s="75"/>
      <c r="Y137" s="185">
        <f t="shared" si="48"/>
        <v>36.126174053552198</v>
      </c>
      <c r="Z137" s="214">
        <f t="shared" si="59"/>
        <v>73.851029946947065</v>
      </c>
      <c r="AA137" s="76"/>
      <c r="AB137" s="13"/>
      <c r="AC137" s="187">
        <f t="shared" si="49"/>
        <v>83.974216893321469</v>
      </c>
      <c r="AD137" s="187">
        <f t="shared" si="60"/>
        <v>278.47300528065119</v>
      </c>
      <c r="AE137" s="187"/>
      <c r="AF137" s="180">
        <f t="shared" si="61"/>
        <v>362.44722217397265</v>
      </c>
      <c r="AG137" s="182">
        <v>99012</v>
      </c>
      <c r="AH137" s="182">
        <f t="shared" si="62"/>
        <v>35886.624361889379</v>
      </c>
      <c r="AI137" s="182">
        <v>2017373.23</v>
      </c>
      <c r="AJ137" s="215">
        <f t="shared" si="63"/>
        <v>1981486.6056381105</v>
      </c>
      <c r="AK137" s="216">
        <f t="shared" si="64"/>
        <v>20012.590450027375</v>
      </c>
      <c r="AL137" s="190"/>
      <c r="AM137" s="191">
        <f t="shared" si="65"/>
        <v>26.872581391315055</v>
      </c>
      <c r="AN137" s="75">
        <f t="shared" si="79"/>
        <v>123.83441885147447</v>
      </c>
      <c r="AO137" s="75">
        <f t="shared" si="54"/>
        <v>42.449672857488302</v>
      </c>
      <c r="AP137" s="40"/>
      <c r="AQ137" s="214">
        <f t="shared" si="66"/>
        <v>36.126174053552198</v>
      </c>
      <c r="AR137" s="214">
        <v>78.701324531714718</v>
      </c>
      <c r="AS137" s="214">
        <f t="shared" si="55"/>
        <v>73.851029946947065</v>
      </c>
      <c r="AT137" s="13"/>
      <c r="AU137" s="192">
        <f t="shared" si="67"/>
        <v>6.8837085743076498</v>
      </c>
      <c r="AV137" s="192">
        <f t="shared" si="68"/>
        <v>-11.635286091907135</v>
      </c>
      <c r="AW137" s="192">
        <f t="shared" si="69"/>
        <v>16.234659165122771</v>
      </c>
      <c r="AX137" s="180">
        <f t="shared" si="70"/>
        <v>11.483081647523285</v>
      </c>
      <c r="AY137" s="182">
        <v>387912</v>
      </c>
      <c r="AZ137" s="217">
        <f t="shared" si="71"/>
        <v>4454.4251680540528</v>
      </c>
      <c r="BA137" s="182">
        <v>471333.9</v>
      </c>
      <c r="BB137" s="218">
        <f t="shared" si="72"/>
        <v>466879.47483194596</v>
      </c>
      <c r="BC137" s="216">
        <f t="shared" si="73"/>
        <v>1203.5705903193145</v>
      </c>
      <c r="BE137" s="219">
        <v>14089.558000000001</v>
      </c>
      <c r="BG137" s="220">
        <f t="shared" si="74"/>
        <v>3783449.1210000003</v>
      </c>
      <c r="BH137" s="221">
        <f t="shared" si="75"/>
        <v>3725673.083775484</v>
      </c>
      <c r="BI137" s="432">
        <f t="shared" si="76"/>
        <v>57776.037224515836</v>
      </c>
      <c r="BJ137" s="210">
        <v>39448</v>
      </c>
      <c r="BK137" s="224">
        <v>3783449.1209999993</v>
      </c>
      <c r="BL137" s="223">
        <f t="shared" si="77"/>
        <v>0</v>
      </c>
      <c r="BM137" s="147">
        <v>7587.0190164315763</v>
      </c>
      <c r="BN137" s="147">
        <v>7471.1596830303652</v>
      </c>
      <c r="BO137" s="225">
        <f t="shared" si="81"/>
        <v>92671.411435781425</v>
      </c>
      <c r="BP137" s="225">
        <f t="shared" si="81"/>
        <v>92410.554899428927</v>
      </c>
      <c r="BS137" s="227"/>
      <c r="BT137" s="227"/>
    </row>
    <row r="138" spans="1:72" s="5" customFormat="1" x14ac:dyDescent="0.25">
      <c r="A138" s="226">
        <v>2008</v>
      </c>
      <c r="B138" s="67">
        <v>2</v>
      </c>
      <c r="C138" s="178">
        <f t="shared" si="51"/>
        <v>34.723950066840629</v>
      </c>
      <c r="D138" s="178"/>
      <c r="E138" s="178">
        <f t="shared" si="52"/>
        <v>26.872581391315055</v>
      </c>
      <c r="F138" s="67"/>
      <c r="G138" s="178">
        <v>62.724246691326655</v>
      </c>
      <c r="H138" s="178"/>
      <c r="I138" s="127">
        <v>36.126174053552198</v>
      </c>
      <c r="J138" s="91"/>
      <c r="K138" s="212">
        <f t="shared" si="43"/>
        <v>2261.7013189122436</v>
      </c>
      <c r="L138" s="70"/>
      <c r="M138" s="70">
        <f t="shared" si="45"/>
        <v>1307.5009119181041</v>
      </c>
      <c r="N138" s="180">
        <f t="shared" si="44"/>
        <v>3569.2022308303476</v>
      </c>
      <c r="O138" s="181">
        <v>3378</v>
      </c>
      <c r="P138" s="181">
        <f t="shared" si="56"/>
        <v>12056.765135744914</v>
      </c>
      <c r="Q138" s="181">
        <v>1167185.0889999999</v>
      </c>
      <c r="R138" s="183">
        <f t="shared" si="80"/>
        <v>1155128.3238642551</v>
      </c>
      <c r="S138" s="74">
        <f t="shared" si="46"/>
        <v>341956.28296751186</v>
      </c>
      <c r="T138"/>
      <c r="U138" s="184">
        <f t="shared" si="47"/>
        <v>34.723950066840629</v>
      </c>
      <c r="V138" s="213">
        <f t="shared" si="58"/>
        <v>26.872581391315055</v>
      </c>
      <c r="W138" s="75"/>
      <c r="X138" s="75"/>
      <c r="Y138" s="185">
        <f t="shared" si="48"/>
        <v>62.724246691326655</v>
      </c>
      <c r="Z138" s="214">
        <f t="shared" si="59"/>
        <v>36.126174053552198</v>
      </c>
      <c r="AA138" s="76"/>
      <c r="AB138" s="13"/>
      <c r="AC138" s="187">
        <f t="shared" si="49"/>
        <v>254.09622701648905</v>
      </c>
      <c r="AD138" s="187">
        <f t="shared" si="60"/>
        <v>82.062560256709403</v>
      </c>
      <c r="AE138" s="187"/>
      <c r="AF138" s="180">
        <f t="shared" si="61"/>
        <v>336.15878727319847</v>
      </c>
      <c r="AG138" s="182">
        <v>98961</v>
      </c>
      <c r="AH138" s="182">
        <f t="shared" si="62"/>
        <v>33266.609747342991</v>
      </c>
      <c r="AI138" s="182">
        <v>1871264.5889999999</v>
      </c>
      <c r="AJ138" s="215">
        <f t="shared" si="63"/>
        <v>1837997.9792526569</v>
      </c>
      <c r="AK138" s="216">
        <f t="shared" si="64"/>
        <v>18572.95277182584</v>
      </c>
      <c r="AL138" s="190"/>
      <c r="AM138" s="191">
        <f t="shared" si="65"/>
        <v>34.723950066840629</v>
      </c>
      <c r="AN138" s="75">
        <f t="shared" si="79"/>
        <v>77.741832906544204</v>
      </c>
      <c r="AO138" s="75">
        <f t="shared" si="54"/>
        <v>26.872581391315055</v>
      </c>
      <c r="AP138" s="40"/>
      <c r="AQ138" s="214">
        <f t="shared" si="66"/>
        <v>62.724246691326655</v>
      </c>
      <c r="AR138" s="214">
        <v>19.075749478073774</v>
      </c>
      <c r="AS138" s="214">
        <f t="shared" si="55"/>
        <v>36.126174053552198</v>
      </c>
      <c r="AT138" s="13"/>
      <c r="AU138" s="192">
        <f t="shared" si="67"/>
        <v>20.829302627908618</v>
      </c>
      <c r="AV138" s="192">
        <f t="shared" si="68"/>
        <v>-15.124083000954304</v>
      </c>
      <c r="AW138" s="192">
        <f t="shared" si="69"/>
        <v>4.7841538343809979</v>
      </c>
      <c r="AX138" s="180">
        <f t="shared" si="70"/>
        <v>10.489373461335312</v>
      </c>
      <c r="AY138" s="182">
        <v>388719</v>
      </c>
      <c r="AZ138" s="217">
        <f t="shared" si="71"/>
        <v>4077.4187625168011</v>
      </c>
      <c r="BA138" s="182">
        <v>439023.21399999998</v>
      </c>
      <c r="BB138" s="218">
        <f t="shared" si="72"/>
        <v>434945.79523748317</v>
      </c>
      <c r="BC138" s="216">
        <f t="shared" si="73"/>
        <v>1118.9208534635127</v>
      </c>
      <c r="BE138" s="219">
        <v>13831.093000000001</v>
      </c>
      <c r="BG138" s="220">
        <f t="shared" si="74"/>
        <v>3491303.9849999994</v>
      </c>
      <c r="BH138" s="221">
        <f t="shared" si="75"/>
        <v>3441903.1913543954</v>
      </c>
      <c r="BI138" s="432">
        <f t="shared" si="76"/>
        <v>49400.793645604703</v>
      </c>
      <c r="BJ138" s="210">
        <v>39479</v>
      </c>
      <c r="BK138" s="224">
        <v>3491303.9850000003</v>
      </c>
      <c r="BL138" s="223">
        <f t="shared" si="77"/>
        <v>0</v>
      </c>
      <c r="BM138" s="147">
        <v>6990.1573399271201</v>
      </c>
      <c r="BN138" s="147">
        <v>6891.2489315548701</v>
      </c>
      <c r="BO138" s="225">
        <f t="shared" si="81"/>
        <v>92767.790748683081</v>
      </c>
      <c r="BP138" s="225">
        <f t="shared" si="81"/>
        <v>92466.833146160992</v>
      </c>
      <c r="BS138" s="227"/>
      <c r="BT138" s="227"/>
    </row>
    <row r="139" spans="1:72" s="5" customFormat="1" x14ac:dyDescent="0.25">
      <c r="A139" s="226">
        <v>2008</v>
      </c>
      <c r="B139" s="67">
        <v>3</v>
      </c>
      <c r="C139" s="178">
        <f t="shared" si="51"/>
        <v>67.088827391532973</v>
      </c>
      <c r="D139" s="178"/>
      <c r="E139" s="178">
        <f t="shared" si="52"/>
        <v>34.723950066840629</v>
      </c>
      <c r="F139" s="67"/>
      <c r="G139" s="178">
        <v>56.93537592757194</v>
      </c>
      <c r="H139" s="178"/>
      <c r="I139" s="127">
        <v>62.724246691326655</v>
      </c>
      <c r="J139" s="91"/>
      <c r="K139" s="212">
        <f t="shared" si="43"/>
        <v>-820.13683196020963</v>
      </c>
      <c r="L139" s="70"/>
      <c r="M139" s="70">
        <f t="shared" si="45"/>
        <v>3956.3458979446782</v>
      </c>
      <c r="N139" s="180">
        <f t="shared" si="44"/>
        <v>3136.2090659844685</v>
      </c>
      <c r="O139" s="181">
        <v>3368</v>
      </c>
      <c r="P139" s="181">
        <f t="shared" si="56"/>
        <v>10562.752134235689</v>
      </c>
      <c r="Q139" s="181">
        <v>1145473.9380000001</v>
      </c>
      <c r="R139" s="183">
        <f t="shared" si="80"/>
        <v>1134911.1858657645</v>
      </c>
      <c r="S139" s="74">
        <f t="shared" si="46"/>
        <v>336968.87941382558</v>
      </c>
      <c r="T139"/>
      <c r="U139" s="184">
        <f t="shared" si="47"/>
        <v>67.088827391532973</v>
      </c>
      <c r="V139" s="213">
        <f t="shared" si="58"/>
        <v>34.723950066840629</v>
      </c>
      <c r="W139" s="75"/>
      <c r="X139" s="75"/>
      <c r="Y139" s="185">
        <f t="shared" si="48"/>
        <v>56.93537592757194</v>
      </c>
      <c r="Z139" s="214">
        <f t="shared" si="59"/>
        <v>62.724246691326655</v>
      </c>
      <c r="AA139" s="76"/>
      <c r="AB139" s="13"/>
      <c r="AC139" s="187">
        <f t="shared" si="49"/>
        <v>-92.140227754994498</v>
      </c>
      <c r="AD139" s="187">
        <f t="shared" si="60"/>
        <v>248.3117760661309</v>
      </c>
      <c r="AE139" s="187"/>
      <c r="AF139" s="180">
        <f t="shared" si="61"/>
        <v>156.17154831113641</v>
      </c>
      <c r="AG139" s="182">
        <v>98863</v>
      </c>
      <c r="AH139" s="182">
        <f t="shared" si="62"/>
        <v>15439.587780683878</v>
      </c>
      <c r="AI139" s="182">
        <v>1850950.5889999999</v>
      </c>
      <c r="AJ139" s="215">
        <f t="shared" si="63"/>
        <v>1835511.0012193162</v>
      </c>
      <c r="AK139" s="216">
        <f t="shared" si="64"/>
        <v>18566.207794820268</v>
      </c>
      <c r="AL139" s="190"/>
      <c r="AM139" s="191">
        <f t="shared" si="65"/>
        <v>67.088827391532973</v>
      </c>
      <c r="AN139" s="75">
        <f t="shared" si="79"/>
        <v>46.024503453365838</v>
      </c>
      <c r="AO139" s="75">
        <f t="shared" si="54"/>
        <v>34.723950066840629</v>
      </c>
      <c r="AP139" s="40"/>
      <c r="AQ139" s="214">
        <f t="shared" si="66"/>
        <v>56.93537592757194</v>
      </c>
      <c r="AR139" s="214">
        <v>43.841788686646638</v>
      </c>
      <c r="AS139" s="214">
        <f t="shared" si="55"/>
        <v>62.724246691326655</v>
      </c>
      <c r="AT139" s="13"/>
      <c r="AU139" s="192">
        <f t="shared" si="67"/>
        <v>-7.553109743690376</v>
      </c>
      <c r="AV139" s="192">
        <f t="shared" si="68"/>
        <v>-0.5627026276523075</v>
      </c>
      <c r="AW139" s="192">
        <f t="shared" si="69"/>
        <v>14.476293840608129</v>
      </c>
      <c r="AX139" s="180">
        <f t="shared" si="70"/>
        <v>6.3604814692654461</v>
      </c>
      <c r="AY139" s="182">
        <v>388441</v>
      </c>
      <c r="AZ139" s="217">
        <f t="shared" si="71"/>
        <v>2470.6717824029392</v>
      </c>
      <c r="BA139" s="182">
        <v>432004.99599999998</v>
      </c>
      <c r="BB139" s="218">
        <f t="shared" si="72"/>
        <v>429534.32421759702</v>
      </c>
      <c r="BC139" s="216">
        <f t="shared" si="73"/>
        <v>1105.790388289591</v>
      </c>
      <c r="BE139" s="219">
        <v>14175.671</v>
      </c>
      <c r="BG139" s="220">
        <f t="shared" si="74"/>
        <v>3442605.1940000001</v>
      </c>
      <c r="BH139" s="221">
        <f t="shared" si="75"/>
        <v>3414132.1823026775</v>
      </c>
      <c r="BI139" s="432">
        <f t="shared" si="76"/>
        <v>28473.011697322505</v>
      </c>
      <c r="BJ139" s="210">
        <v>39508</v>
      </c>
      <c r="BK139" s="224">
        <v>3442605.1940000001</v>
      </c>
      <c r="BL139" s="223">
        <f t="shared" si="77"/>
        <v>0</v>
      </c>
      <c r="BM139" s="147">
        <v>6897.9025286527212</v>
      </c>
      <c r="BN139" s="147">
        <v>6840.8515314231736</v>
      </c>
      <c r="BO139" s="225">
        <f t="shared" si="81"/>
        <v>92779.058591924957</v>
      </c>
      <c r="BP139" s="225">
        <f t="shared" si="81"/>
        <v>92367.551562403794</v>
      </c>
      <c r="BS139" s="227"/>
      <c r="BT139" s="227"/>
    </row>
    <row r="140" spans="1:72" s="5" customFormat="1" x14ac:dyDescent="0.25">
      <c r="A140" s="226">
        <v>2008</v>
      </c>
      <c r="B140" s="67">
        <v>4</v>
      </c>
      <c r="C140" s="178">
        <f t="shared" si="51"/>
        <v>117.42864691479581</v>
      </c>
      <c r="D140" s="178"/>
      <c r="E140" s="178">
        <f t="shared" si="52"/>
        <v>67.088827391532973</v>
      </c>
      <c r="F140" s="67"/>
      <c r="G140" s="178">
        <v>111.14006652165149</v>
      </c>
      <c r="H140" s="178"/>
      <c r="I140" s="127">
        <v>56.93537592757194</v>
      </c>
      <c r="J140" s="91"/>
      <c r="K140" s="212">
        <f t="shared" si="43"/>
        <v>-507.95499633465931</v>
      </c>
      <c r="L140" s="70"/>
      <c r="M140" s="70">
        <f t="shared" si="45"/>
        <v>-1434.6478749190749</v>
      </c>
      <c r="N140" s="180">
        <f t="shared" si="44"/>
        <v>-1942.6028712537341</v>
      </c>
      <c r="O140" s="181">
        <v>3377</v>
      </c>
      <c r="P140" s="181">
        <f t="shared" si="56"/>
        <v>-6560.1698962238597</v>
      </c>
      <c r="Q140" s="181">
        <v>1150544.523</v>
      </c>
      <c r="R140" s="183">
        <f t="shared" si="80"/>
        <v>1157104.6928962239</v>
      </c>
      <c r="S140" s="74">
        <f t="shared" si="46"/>
        <v>342642.78735452291</v>
      </c>
      <c r="T140"/>
      <c r="U140" s="184">
        <f t="shared" si="47"/>
        <v>117.42864691479581</v>
      </c>
      <c r="V140" s="213">
        <f t="shared" si="58"/>
        <v>67.088827391532973</v>
      </c>
      <c r="W140" s="75"/>
      <c r="X140" s="75"/>
      <c r="Y140" s="185">
        <f t="shared" si="48"/>
        <v>111.14006652165149</v>
      </c>
      <c r="Z140" s="214">
        <f t="shared" si="59"/>
        <v>56.93537592757194</v>
      </c>
      <c r="AA140" s="76"/>
      <c r="AB140" s="13"/>
      <c r="AC140" s="187">
        <f t="shared" si="49"/>
        <v>-57.067415128398522</v>
      </c>
      <c r="AD140" s="187">
        <f t="shared" si="60"/>
        <v>-90.042673476988597</v>
      </c>
      <c r="AE140" s="187"/>
      <c r="AF140" s="180">
        <f t="shared" si="61"/>
        <v>-147.11008860538712</v>
      </c>
      <c r="AG140" s="182">
        <v>99006</v>
      </c>
      <c r="AH140" s="182">
        <f t="shared" si="62"/>
        <v>-14564.781432464957</v>
      </c>
      <c r="AI140" s="182">
        <v>1899705.6040000001</v>
      </c>
      <c r="AJ140" s="215">
        <f t="shared" si="63"/>
        <v>1914270.385432465</v>
      </c>
      <c r="AK140" s="216">
        <f t="shared" si="64"/>
        <v>19334.892687639789</v>
      </c>
      <c r="AL140" s="190"/>
      <c r="AM140" s="191">
        <f t="shared" si="65"/>
        <v>117.42864691479581</v>
      </c>
      <c r="AN140" s="75">
        <f t="shared" si="79"/>
        <v>10.764282951672801</v>
      </c>
      <c r="AO140" s="75">
        <f t="shared" si="54"/>
        <v>67.088827391532973</v>
      </c>
      <c r="AP140" s="40"/>
      <c r="AQ140" s="214">
        <f t="shared" si="66"/>
        <v>111.14006652165149</v>
      </c>
      <c r="AR140" s="214">
        <v>14.603025443040657</v>
      </c>
      <c r="AS140" s="214">
        <f t="shared" si="55"/>
        <v>56.93537592757194</v>
      </c>
      <c r="AT140" s="13"/>
      <c r="AU140" s="192">
        <f t="shared" si="67"/>
        <v>-4.6780484458935572</v>
      </c>
      <c r="AV140" s="192">
        <f t="shared" si="68"/>
        <v>0.98962563487854216</v>
      </c>
      <c r="AW140" s="192">
        <f t="shared" si="69"/>
        <v>-5.2493853497293355</v>
      </c>
      <c r="AX140" s="180">
        <f t="shared" si="70"/>
        <v>-8.9378081607443498</v>
      </c>
      <c r="AY140" s="182">
        <v>388496</v>
      </c>
      <c r="AZ140" s="217">
        <f t="shared" si="71"/>
        <v>-3472.3027192165368</v>
      </c>
      <c r="BA140" s="182">
        <v>445715.01299999998</v>
      </c>
      <c r="BB140" s="218">
        <f t="shared" si="72"/>
        <v>449187.31571921654</v>
      </c>
      <c r="BC140" s="216">
        <f t="shared" si="73"/>
        <v>1156.2212113360665</v>
      </c>
      <c r="BE140" s="219">
        <v>13805.656000000001</v>
      </c>
      <c r="BG140" s="220">
        <f t="shared" si="74"/>
        <v>3509770.7960000001</v>
      </c>
      <c r="BH140" s="221">
        <f t="shared" si="75"/>
        <v>3534368.0500479052</v>
      </c>
      <c r="BI140" s="432">
        <f t="shared" si="76"/>
        <v>-24597.254047905353</v>
      </c>
      <c r="BJ140" s="210">
        <v>39539</v>
      </c>
      <c r="BK140" s="224">
        <v>3509770.7960000001</v>
      </c>
      <c r="BL140" s="223">
        <f t="shared" si="77"/>
        <v>0</v>
      </c>
      <c r="BM140" s="147">
        <v>7029.5375944593216</v>
      </c>
      <c r="BN140" s="147">
        <v>7078.8021567627266</v>
      </c>
      <c r="BO140" s="225">
        <f t="shared" si="81"/>
        <v>92775.946834833827</v>
      </c>
      <c r="BP140" s="225">
        <f t="shared" si="81"/>
        <v>92352.3861044199</v>
      </c>
      <c r="BS140" s="227"/>
      <c r="BT140" s="227"/>
    </row>
    <row r="141" spans="1:72" s="5" customFormat="1" x14ac:dyDescent="0.25">
      <c r="A141" s="226">
        <v>2008</v>
      </c>
      <c r="B141" s="67">
        <v>5</v>
      </c>
      <c r="C141" s="178">
        <f t="shared" si="51"/>
        <v>205.87235315982971</v>
      </c>
      <c r="D141" s="178"/>
      <c r="E141" s="178">
        <f t="shared" si="52"/>
        <v>117.42864691479581</v>
      </c>
      <c r="F141" s="67"/>
      <c r="G141" s="178">
        <v>216.40455680076681</v>
      </c>
      <c r="H141" s="178"/>
      <c r="I141" s="127">
        <v>111.14006652165149</v>
      </c>
      <c r="J141" s="91"/>
      <c r="K141" s="212">
        <f t="shared" si="43"/>
        <v>850.73023279791857</v>
      </c>
      <c r="L141" s="70"/>
      <c r="M141" s="70">
        <f t="shared" si="45"/>
        <v>-888.55484554240991</v>
      </c>
      <c r="N141" s="180">
        <f t="shared" si="44"/>
        <v>-37.824612744491333</v>
      </c>
      <c r="O141" s="181">
        <v>3390</v>
      </c>
      <c r="P141" s="181">
        <f t="shared" si="56"/>
        <v>-128.22543720382561</v>
      </c>
      <c r="Q141" s="181">
        <v>1211655.736</v>
      </c>
      <c r="R141" s="183">
        <f t="shared" si="80"/>
        <v>1211783.9614372039</v>
      </c>
      <c r="S141" s="74">
        <f t="shared" si="46"/>
        <v>357458.39570418996</v>
      </c>
      <c r="T141"/>
      <c r="U141" s="184">
        <f t="shared" si="47"/>
        <v>205.87235315982971</v>
      </c>
      <c r="V141" s="213">
        <f t="shared" si="58"/>
        <v>117.42864691479581</v>
      </c>
      <c r="W141" s="75"/>
      <c r="X141" s="75"/>
      <c r="Y141" s="185">
        <f t="shared" si="48"/>
        <v>216.40455680076681</v>
      </c>
      <c r="Z141" s="214">
        <f t="shared" si="59"/>
        <v>111.14006652165149</v>
      </c>
      <c r="AA141" s="76"/>
      <c r="AB141" s="13"/>
      <c r="AC141" s="187">
        <f t="shared" si="49"/>
        <v>95.577316312825658</v>
      </c>
      <c r="AD141" s="187">
        <f t="shared" si="60"/>
        <v>-55.768286575606091</v>
      </c>
      <c r="AE141" s="187"/>
      <c r="AF141" s="180">
        <f t="shared" si="61"/>
        <v>39.809029737219568</v>
      </c>
      <c r="AG141" s="182">
        <v>99283</v>
      </c>
      <c r="AH141" s="182">
        <f t="shared" si="62"/>
        <v>3952.3598994003701</v>
      </c>
      <c r="AI141" s="182">
        <v>2010732.7549999999</v>
      </c>
      <c r="AJ141" s="215">
        <f t="shared" si="63"/>
        <v>2006780.3951005996</v>
      </c>
      <c r="AK141" s="216">
        <f t="shared" si="64"/>
        <v>20212.729219509882</v>
      </c>
      <c r="AL141" s="190"/>
      <c r="AM141" s="191">
        <f t="shared" si="65"/>
        <v>205.87235315982971</v>
      </c>
      <c r="AN141" s="75">
        <f t="shared" si="79"/>
        <v>1.2492833206498815</v>
      </c>
      <c r="AO141" s="75">
        <f t="shared" si="54"/>
        <v>117.42864691479581</v>
      </c>
      <c r="AP141" s="40"/>
      <c r="AQ141" s="214">
        <f t="shared" si="66"/>
        <v>216.40455680076681</v>
      </c>
      <c r="AR141" s="214">
        <v>0.21746423078301488</v>
      </c>
      <c r="AS141" s="214">
        <f t="shared" si="55"/>
        <v>111.14006652165149</v>
      </c>
      <c r="AT141" s="13"/>
      <c r="AU141" s="192">
        <f t="shared" si="67"/>
        <v>7.8348618915699326</v>
      </c>
      <c r="AV141" s="192">
        <f t="shared" si="68"/>
        <v>-0.26600237556581829</v>
      </c>
      <c r="AW141" s="192">
        <f t="shared" si="69"/>
        <v>-3.2512276149187094</v>
      </c>
      <c r="AX141" s="180">
        <f t="shared" si="70"/>
        <v>4.3176319010854041</v>
      </c>
      <c r="AY141" s="182">
        <v>389240</v>
      </c>
      <c r="AZ141" s="217">
        <f t="shared" si="71"/>
        <v>1680.5950411784827</v>
      </c>
      <c r="BA141" s="182">
        <v>480718.61599999998</v>
      </c>
      <c r="BB141" s="218">
        <f t="shared" si="72"/>
        <v>479038.02095882152</v>
      </c>
      <c r="BC141" s="216">
        <f t="shared" si="73"/>
        <v>1230.7009067896965</v>
      </c>
      <c r="BE141" s="219">
        <v>14082.853999999999</v>
      </c>
      <c r="BG141" s="220">
        <f t="shared" si="74"/>
        <v>3717189.9609999997</v>
      </c>
      <c r="BH141" s="221">
        <f t="shared" si="75"/>
        <v>3711685.2314966251</v>
      </c>
      <c r="BI141" s="432">
        <f t="shared" si="76"/>
        <v>5504.729503375027</v>
      </c>
      <c r="BJ141" s="210">
        <v>39569</v>
      </c>
      <c r="BK141" s="224">
        <v>3717189.9610000001</v>
      </c>
      <c r="BL141" s="223">
        <f t="shared" si="77"/>
        <v>0</v>
      </c>
      <c r="BM141" s="147">
        <v>7429.5358646162695</v>
      </c>
      <c r="BN141" s="147">
        <v>7418.5335790996778</v>
      </c>
      <c r="BO141" s="225">
        <f t="shared" si="81"/>
        <v>92759.411550981618</v>
      </c>
      <c r="BP141" s="225">
        <f t="shared" si="81"/>
        <v>92131.921564170305</v>
      </c>
      <c r="BS141" s="227"/>
      <c r="BT141" s="227"/>
    </row>
    <row r="142" spans="1:72" s="5" customFormat="1" x14ac:dyDescent="0.25">
      <c r="A142" s="226">
        <v>2008</v>
      </c>
      <c r="B142" s="67">
        <v>6</v>
      </c>
      <c r="C142" s="178">
        <f t="shared" si="51"/>
        <v>273.79728737823223</v>
      </c>
      <c r="D142" s="178"/>
      <c r="E142" s="178">
        <f t="shared" si="52"/>
        <v>205.87235315982971</v>
      </c>
      <c r="F142" s="67"/>
      <c r="G142" s="178">
        <v>285.28102425075247</v>
      </c>
      <c r="H142" s="178"/>
      <c r="I142" s="127">
        <v>216.40455680076681</v>
      </c>
      <c r="J142" s="91"/>
      <c r="K142" s="212">
        <f t="shared" si="43"/>
        <v>927.58956017298794</v>
      </c>
      <c r="L142" s="70"/>
      <c r="M142" s="70">
        <f t="shared" si="45"/>
        <v>1488.1642587564684</v>
      </c>
      <c r="N142" s="180">
        <f t="shared" si="44"/>
        <v>2415.7538189294564</v>
      </c>
      <c r="O142" s="181">
        <v>3425</v>
      </c>
      <c r="P142" s="181">
        <f t="shared" si="56"/>
        <v>8273.9568298333888</v>
      </c>
      <c r="Q142" s="181">
        <v>1308902.524</v>
      </c>
      <c r="R142" s="183">
        <f t="shared" si="80"/>
        <v>1300628.5671701666</v>
      </c>
      <c r="S142" s="74">
        <f t="shared" si="46"/>
        <v>379745.56705698295</v>
      </c>
      <c r="T142"/>
      <c r="U142" s="184">
        <f t="shared" si="47"/>
        <v>273.79728737823223</v>
      </c>
      <c r="V142" s="213">
        <f t="shared" si="58"/>
        <v>205.87235315982971</v>
      </c>
      <c r="W142" s="75"/>
      <c r="X142" s="75"/>
      <c r="Y142" s="185">
        <f t="shared" si="48"/>
        <v>285.28102425075247</v>
      </c>
      <c r="Z142" s="214">
        <f t="shared" si="59"/>
        <v>216.40455680076681</v>
      </c>
      <c r="AA142" s="76"/>
      <c r="AB142" s="13"/>
      <c r="AC142" s="187">
        <f t="shared" si="49"/>
        <v>104.21226069461653</v>
      </c>
      <c r="AD142" s="187">
        <f t="shared" si="60"/>
        <v>93.401517385506168</v>
      </c>
      <c r="AE142" s="187"/>
      <c r="AF142" s="180">
        <f t="shared" si="61"/>
        <v>197.6137780801227</v>
      </c>
      <c r="AG142" s="182">
        <v>99666</v>
      </c>
      <c r="AH142" s="182">
        <f t="shared" si="62"/>
        <v>19695.37480613351</v>
      </c>
      <c r="AI142" s="182">
        <v>2241947.1770000001</v>
      </c>
      <c r="AJ142" s="215">
        <f t="shared" si="63"/>
        <v>2222251.8021938666</v>
      </c>
      <c r="AK142" s="216">
        <f t="shared" si="64"/>
        <v>22296.989968433234</v>
      </c>
      <c r="AL142" s="190"/>
      <c r="AM142" s="191">
        <f t="shared" si="65"/>
        <v>273.79728737823223</v>
      </c>
      <c r="AN142" s="75">
        <f t="shared" si="79"/>
        <v>0</v>
      </c>
      <c r="AO142" s="75">
        <f t="shared" si="54"/>
        <v>205.87235315982971</v>
      </c>
      <c r="AP142" s="40"/>
      <c r="AQ142" s="214">
        <f t="shared" si="66"/>
        <v>285.28102425075247</v>
      </c>
      <c r="AR142" s="214">
        <v>0</v>
      </c>
      <c r="AS142" s="214">
        <f t="shared" si="55"/>
        <v>216.40455680076681</v>
      </c>
      <c r="AT142" s="13"/>
      <c r="AU142" s="192">
        <f t="shared" si="67"/>
        <v>8.542703451499154</v>
      </c>
      <c r="AV142" s="192">
        <f t="shared" si="68"/>
        <v>0</v>
      </c>
      <c r="AW142" s="192">
        <f t="shared" si="69"/>
        <v>5.4452021255373726</v>
      </c>
      <c r="AX142" s="180">
        <f t="shared" si="70"/>
        <v>13.987905577036527</v>
      </c>
      <c r="AY142" s="182">
        <v>389216</v>
      </c>
      <c r="AZ142" s="217">
        <f t="shared" si="71"/>
        <v>5444.3166570718486</v>
      </c>
      <c r="BA142" s="182">
        <v>543621.66799999995</v>
      </c>
      <c r="BB142" s="218">
        <f t="shared" si="72"/>
        <v>538177.35134292813</v>
      </c>
      <c r="BC142" s="216">
        <f t="shared" si="73"/>
        <v>1382.721551382595</v>
      </c>
      <c r="BE142" s="219">
        <v>13783.725</v>
      </c>
      <c r="BG142" s="220">
        <f t="shared" si="74"/>
        <v>4108255.0940000005</v>
      </c>
      <c r="BH142" s="221">
        <f t="shared" si="75"/>
        <v>4074841.4457069617</v>
      </c>
      <c r="BI142" s="432">
        <f t="shared" si="76"/>
        <v>33413.64829303875</v>
      </c>
      <c r="BJ142" s="210">
        <v>39600</v>
      </c>
      <c r="BK142" s="224">
        <v>4108255.0940000005</v>
      </c>
      <c r="BL142" s="223">
        <f t="shared" si="77"/>
        <v>0</v>
      </c>
      <c r="BM142" s="147">
        <v>8204.6462694943111</v>
      </c>
      <c r="BN142" s="147">
        <v>8137.9154656505934</v>
      </c>
      <c r="BO142" s="225">
        <f t="shared" si="81"/>
        <v>93065.338684035873</v>
      </c>
      <c r="BP142" s="225">
        <f t="shared" si="81"/>
        <v>92167.369863147498</v>
      </c>
      <c r="BS142" s="227"/>
      <c r="BT142" s="227"/>
    </row>
    <row r="143" spans="1:72" s="5" customFormat="1" x14ac:dyDescent="0.25">
      <c r="A143" s="226">
        <v>2008</v>
      </c>
      <c r="B143" s="67">
        <v>7</v>
      </c>
      <c r="C143" s="178">
        <f t="shared" si="51"/>
        <v>323.21495100202412</v>
      </c>
      <c r="D143" s="178"/>
      <c r="E143" s="178">
        <f t="shared" si="52"/>
        <v>273.79728737823223</v>
      </c>
      <c r="F143" s="67"/>
      <c r="G143" s="178">
        <v>277.50678224326367</v>
      </c>
      <c r="H143" s="178"/>
      <c r="I143" s="127">
        <v>285.28102425075247</v>
      </c>
      <c r="J143" s="91"/>
      <c r="K143" s="212">
        <f t="shared" si="43"/>
        <v>-3692.0403720419349</v>
      </c>
      <c r="L143" s="70"/>
      <c r="M143" s="70">
        <f t="shared" si="45"/>
        <v>1622.612641501096</v>
      </c>
      <c r="N143" s="180">
        <f t="shared" si="44"/>
        <v>-2069.4277305408386</v>
      </c>
      <c r="O143" s="181">
        <v>3416</v>
      </c>
      <c r="P143" s="181">
        <f t="shared" si="56"/>
        <v>-7069.1651275275053</v>
      </c>
      <c r="Q143" s="181">
        <v>1320994.1599999999</v>
      </c>
      <c r="R143" s="183">
        <f t="shared" si="80"/>
        <v>1328063.3251275274</v>
      </c>
      <c r="S143" s="74">
        <f t="shared" si="46"/>
        <v>388777.32000220357</v>
      </c>
      <c r="T143"/>
      <c r="U143" s="184">
        <f t="shared" si="47"/>
        <v>323.21495100202412</v>
      </c>
      <c r="V143" s="213">
        <f t="shared" si="58"/>
        <v>273.79728737823223</v>
      </c>
      <c r="W143" s="75"/>
      <c r="X143" s="75"/>
      <c r="Y143" s="185">
        <f t="shared" si="48"/>
        <v>277.50678224326367</v>
      </c>
      <c r="Z143" s="214">
        <f t="shared" si="59"/>
        <v>285.28102425075247</v>
      </c>
      <c r="AA143" s="76"/>
      <c r="AB143" s="13"/>
      <c r="AC143" s="187">
        <f t="shared" si="49"/>
        <v>-414.791078151558</v>
      </c>
      <c r="AD143" s="187">
        <f t="shared" si="60"/>
        <v>101.83988894596074</v>
      </c>
      <c r="AE143" s="187"/>
      <c r="AF143" s="180">
        <f t="shared" si="61"/>
        <v>-312.95118920559725</v>
      </c>
      <c r="AG143" s="182">
        <v>99778</v>
      </c>
      <c r="AH143" s="182">
        <f t="shared" si="62"/>
        <v>-31225.643756556081</v>
      </c>
      <c r="AI143" s="182">
        <v>2228682.8080000002</v>
      </c>
      <c r="AJ143" s="215">
        <f t="shared" si="63"/>
        <v>2259908.4517565561</v>
      </c>
      <c r="AK143" s="216">
        <f t="shared" si="64"/>
        <v>22649.366110330495</v>
      </c>
      <c r="AL143" s="190"/>
      <c r="AM143" s="191">
        <f t="shared" si="65"/>
        <v>323.21495100202412</v>
      </c>
      <c r="AN143" s="75">
        <f t="shared" si="79"/>
        <v>0</v>
      </c>
      <c r="AO143" s="75">
        <f t="shared" si="54"/>
        <v>273.79728737823223</v>
      </c>
      <c r="AP143" s="40"/>
      <c r="AQ143" s="214">
        <f t="shared" si="66"/>
        <v>277.50678224326367</v>
      </c>
      <c r="AR143" s="214">
        <v>0</v>
      </c>
      <c r="AS143" s="214">
        <f t="shared" si="55"/>
        <v>285.28102425075247</v>
      </c>
      <c r="AT143" s="13"/>
      <c r="AU143" s="192">
        <f t="shared" si="67"/>
        <v>-34.002114063718984</v>
      </c>
      <c r="AV143" s="192">
        <f t="shared" si="68"/>
        <v>0</v>
      </c>
      <c r="AW143" s="192">
        <f t="shared" si="69"/>
        <v>5.9371495803888017</v>
      </c>
      <c r="AX143" s="180">
        <f t="shared" si="70"/>
        <v>-28.064964483330183</v>
      </c>
      <c r="AY143" s="182">
        <v>389655</v>
      </c>
      <c r="AZ143" s="217">
        <f t="shared" si="71"/>
        <v>-10935.653735752021</v>
      </c>
      <c r="BA143" s="182">
        <v>539149.92599999998</v>
      </c>
      <c r="BB143" s="218">
        <f t="shared" si="72"/>
        <v>550085.57973575196</v>
      </c>
      <c r="BC143" s="216">
        <f t="shared" si="73"/>
        <v>1411.7246788460357</v>
      </c>
      <c r="BE143" s="219">
        <v>14286.175999999999</v>
      </c>
      <c r="BG143" s="220">
        <f t="shared" si="74"/>
        <v>4103113.0700000003</v>
      </c>
      <c r="BH143" s="221">
        <f t="shared" si="75"/>
        <v>4152343.5326198349</v>
      </c>
      <c r="BI143" s="432">
        <f t="shared" si="76"/>
        <v>-49230.462619835613</v>
      </c>
      <c r="BJ143" s="210">
        <v>39630</v>
      </c>
      <c r="BK143" s="224">
        <v>4103113.0700000003</v>
      </c>
      <c r="BL143" s="223">
        <f t="shared" si="77"/>
        <v>0</v>
      </c>
      <c r="BM143" s="147">
        <v>8185.516782540175</v>
      </c>
      <c r="BN143" s="147">
        <v>8283.7292302870446</v>
      </c>
      <c r="BO143" s="225">
        <f t="shared" si="81"/>
        <v>92867.061399969316</v>
      </c>
      <c r="BP143" s="225">
        <f t="shared" si="81"/>
        <v>91956.51041938964</v>
      </c>
      <c r="BS143" s="227"/>
      <c r="BT143" s="227"/>
    </row>
    <row r="144" spans="1:72" s="5" customFormat="1" x14ac:dyDescent="0.25">
      <c r="A144" s="226">
        <v>2008</v>
      </c>
      <c r="B144" s="67">
        <v>8</v>
      </c>
      <c r="C144" s="178">
        <f t="shared" si="51"/>
        <v>329.73144935858772</v>
      </c>
      <c r="D144" s="178"/>
      <c r="E144" s="178">
        <f t="shared" si="52"/>
        <v>323.21495100202412</v>
      </c>
      <c r="F144" s="67"/>
      <c r="G144" s="178">
        <v>320.57276960580305</v>
      </c>
      <c r="H144" s="178"/>
      <c r="I144" s="127">
        <v>277.50678224326367</v>
      </c>
      <c r="J144" s="91"/>
      <c r="K144" s="212">
        <f t="shared" si="43"/>
        <v>-739.78495135846435</v>
      </c>
      <c r="L144" s="70"/>
      <c r="M144" s="70">
        <f t="shared" si="45"/>
        <v>-6458.4075089098969</v>
      </c>
      <c r="N144" s="180">
        <f t="shared" si="44"/>
        <v>-7198.1924602683612</v>
      </c>
      <c r="O144" s="181">
        <v>3396</v>
      </c>
      <c r="P144" s="181">
        <f t="shared" si="56"/>
        <v>-24445.061595071355</v>
      </c>
      <c r="Q144" s="181">
        <v>1267873.8330000001</v>
      </c>
      <c r="R144" s="183">
        <f t="shared" si="80"/>
        <v>1292318.8945950714</v>
      </c>
      <c r="S144" s="74">
        <f t="shared" si="46"/>
        <v>380541.48839666415</v>
      </c>
      <c r="T144"/>
      <c r="U144" s="184">
        <f t="shared" si="47"/>
        <v>329.73144935858772</v>
      </c>
      <c r="V144" s="213">
        <f t="shared" si="58"/>
        <v>323.21495100202412</v>
      </c>
      <c r="W144" s="75"/>
      <c r="X144" s="75"/>
      <c r="Y144" s="185">
        <f t="shared" si="48"/>
        <v>320.57276960580305</v>
      </c>
      <c r="Z144" s="214">
        <f t="shared" si="59"/>
        <v>277.50678224326367</v>
      </c>
      <c r="AA144" s="76"/>
      <c r="AB144" s="13"/>
      <c r="AC144" s="187">
        <f t="shared" si="49"/>
        <v>-83.112904154015027</v>
      </c>
      <c r="AD144" s="187">
        <f t="shared" si="60"/>
        <v>-405.3484403194812</v>
      </c>
      <c r="AE144" s="187"/>
      <c r="AF144" s="180">
        <f t="shared" si="61"/>
        <v>-488.46134447349624</v>
      </c>
      <c r="AG144" s="182">
        <v>99876</v>
      </c>
      <c r="AH144" s="182">
        <f t="shared" si="62"/>
        <v>-48785.565240634911</v>
      </c>
      <c r="AI144" s="182">
        <v>2199467.574</v>
      </c>
      <c r="AJ144" s="215">
        <f t="shared" si="63"/>
        <v>2248253.1392406351</v>
      </c>
      <c r="AK144" s="216">
        <f t="shared" si="64"/>
        <v>22510.444343392159</v>
      </c>
      <c r="AL144" s="190"/>
      <c r="AM144" s="191">
        <f t="shared" si="65"/>
        <v>329.73144935858772</v>
      </c>
      <c r="AN144" s="75">
        <f t="shared" si="79"/>
        <v>0</v>
      </c>
      <c r="AO144" s="75">
        <f t="shared" si="54"/>
        <v>323.21495100202412</v>
      </c>
      <c r="AP144" s="40"/>
      <c r="AQ144" s="214">
        <f t="shared" si="66"/>
        <v>320.57276960580305</v>
      </c>
      <c r="AR144" s="214">
        <v>0</v>
      </c>
      <c r="AS144" s="214">
        <f t="shared" si="55"/>
        <v>277.50678224326367</v>
      </c>
      <c r="AT144" s="13"/>
      <c r="AU144" s="192">
        <f t="shared" si="67"/>
        <v>-6.8131032610570816</v>
      </c>
      <c r="AV144" s="192">
        <f t="shared" si="68"/>
        <v>0</v>
      </c>
      <c r="AW144" s="192">
        <f t="shared" si="69"/>
        <v>-23.631352579646705</v>
      </c>
      <c r="AX144" s="180">
        <f t="shared" si="70"/>
        <v>-30.444455840703789</v>
      </c>
      <c r="AY144" s="182">
        <v>390153</v>
      </c>
      <c r="AZ144" s="217">
        <f t="shared" si="71"/>
        <v>-11877.995779618104</v>
      </c>
      <c r="BA144" s="182">
        <v>535182.14500000002</v>
      </c>
      <c r="BB144" s="218">
        <f t="shared" si="72"/>
        <v>547060.14077961817</v>
      </c>
      <c r="BC144" s="216">
        <f t="shared" si="73"/>
        <v>1402.1682283094535</v>
      </c>
      <c r="BE144" s="219">
        <v>14032.213</v>
      </c>
      <c r="BG144" s="220">
        <f t="shared" si="74"/>
        <v>4016555.7650000001</v>
      </c>
      <c r="BH144" s="221">
        <f t="shared" si="75"/>
        <v>4101664.3876153249</v>
      </c>
      <c r="BI144" s="432">
        <f t="shared" si="76"/>
        <v>-85108.622615324362</v>
      </c>
      <c r="BJ144" s="210">
        <v>39661</v>
      </c>
      <c r="BK144" s="224">
        <v>4016555.7649999997</v>
      </c>
      <c r="BL144" s="223">
        <f t="shared" si="77"/>
        <v>0</v>
      </c>
      <c r="BM144" s="147">
        <v>8003.5304813409648</v>
      </c>
      <c r="BN144" s="147">
        <v>8173.1209203091876</v>
      </c>
      <c r="BO144" s="225">
        <f t="shared" si="81"/>
        <v>92516.18730066446</v>
      </c>
      <c r="BP144" s="225">
        <f t="shared" si="81"/>
        <v>91805.098480705186</v>
      </c>
      <c r="BS144" s="227"/>
      <c r="BT144" s="227"/>
    </row>
    <row r="145" spans="1:72" s="5" customFormat="1" x14ac:dyDescent="0.25">
      <c r="A145" s="226">
        <v>2008</v>
      </c>
      <c r="B145" s="67">
        <v>9</v>
      </c>
      <c r="C145" s="178">
        <f t="shared" si="51"/>
        <v>278.21093356333773</v>
      </c>
      <c r="D145" s="178"/>
      <c r="E145" s="178">
        <f t="shared" si="52"/>
        <v>329.73144935858772</v>
      </c>
      <c r="F145" s="67"/>
      <c r="G145" s="178">
        <v>318.90589510911758</v>
      </c>
      <c r="H145" s="178"/>
      <c r="I145" s="127">
        <v>320.57276960580305</v>
      </c>
      <c r="J145" s="91"/>
      <c r="K145" s="212">
        <f t="shared" ref="K145:K208" si="82">+$B$4*(G145-C145)</f>
        <v>3287.1026130732216</v>
      </c>
      <c r="L145" s="70"/>
      <c r="M145" s="70">
        <f t="shared" si="45"/>
        <v>-1294.0900432758815</v>
      </c>
      <c r="N145" s="180">
        <f t="shared" ref="N145:N208" si="83">SUM(K145:M145)</f>
        <v>1993.0125697973401</v>
      </c>
      <c r="O145" s="181">
        <v>3403</v>
      </c>
      <c r="P145" s="181">
        <f t="shared" si="56"/>
        <v>6782.221775020349</v>
      </c>
      <c r="Q145" s="181">
        <v>1396475.2139999999</v>
      </c>
      <c r="R145" s="183">
        <f t="shared" si="80"/>
        <v>1389692.9922249797</v>
      </c>
      <c r="S145" s="74">
        <f t="shared" si="46"/>
        <v>408372.90397442837</v>
      </c>
      <c r="T145"/>
      <c r="U145" s="184">
        <f t="shared" si="47"/>
        <v>278.21093356333773</v>
      </c>
      <c r="V145" s="213">
        <f t="shared" si="58"/>
        <v>329.73144935858772</v>
      </c>
      <c r="W145" s="75"/>
      <c r="X145" s="75"/>
      <c r="Y145" s="185">
        <f t="shared" si="48"/>
        <v>318.90589510911758</v>
      </c>
      <c r="Z145" s="214">
        <f t="shared" si="59"/>
        <v>320.57276960580305</v>
      </c>
      <c r="AA145" s="76"/>
      <c r="AB145" s="13"/>
      <c r="AC145" s="187">
        <f t="shared" si="49"/>
        <v>369.29738016850661</v>
      </c>
      <c r="AD145" s="187">
        <f t="shared" si="60"/>
        <v>-81.220855133588131</v>
      </c>
      <c r="AE145" s="187"/>
      <c r="AF145" s="180">
        <f t="shared" si="61"/>
        <v>288.07652503491846</v>
      </c>
      <c r="AG145" s="182">
        <v>99811</v>
      </c>
      <c r="AH145" s="182">
        <f t="shared" si="62"/>
        <v>28753.206040260247</v>
      </c>
      <c r="AI145" s="182">
        <v>2297823.5449999999</v>
      </c>
      <c r="AJ145" s="215">
        <f t="shared" si="63"/>
        <v>2269070.3389597395</v>
      </c>
      <c r="AK145" s="216">
        <f t="shared" si="64"/>
        <v>22733.670025946434</v>
      </c>
      <c r="AL145" s="190"/>
      <c r="AM145" s="191">
        <f t="shared" si="65"/>
        <v>278.21093356333773</v>
      </c>
      <c r="AN145" s="75">
        <f t="shared" si="79"/>
        <v>0</v>
      </c>
      <c r="AO145" s="75">
        <f t="shared" si="54"/>
        <v>329.73144935858772</v>
      </c>
      <c r="AP145" s="40"/>
      <c r="AQ145" s="214">
        <f t="shared" si="66"/>
        <v>318.90589510911758</v>
      </c>
      <c r="AR145" s="214">
        <v>0</v>
      </c>
      <c r="AS145" s="214">
        <f t="shared" si="55"/>
        <v>320.57276960580305</v>
      </c>
      <c r="AT145" s="13"/>
      <c r="AU145" s="192">
        <f t="shared" si="67"/>
        <v>30.272810350405052</v>
      </c>
      <c r="AV145" s="192">
        <f t="shared" si="68"/>
        <v>0</v>
      </c>
      <c r="AW145" s="192">
        <f t="shared" si="69"/>
        <v>-4.7350833839880053</v>
      </c>
      <c r="AX145" s="180">
        <f t="shared" si="70"/>
        <v>25.537726966417047</v>
      </c>
      <c r="AY145" s="182">
        <v>390306</v>
      </c>
      <c r="AZ145" s="217">
        <f t="shared" si="71"/>
        <v>9967.5280613543728</v>
      </c>
      <c r="BA145" s="182">
        <v>552627.22900000005</v>
      </c>
      <c r="BB145" s="218">
        <f t="shared" si="72"/>
        <v>542659.70093864563</v>
      </c>
      <c r="BC145" s="216">
        <f t="shared" si="73"/>
        <v>1390.3442451272736</v>
      </c>
      <c r="BE145" s="219">
        <v>14144.796</v>
      </c>
      <c r="BG145" s="220">
        <f t="shared" si="74"/>
        <v>4261070.784</v>
      </c>
      <c r="BH145" s="221">
        <f t="shared" si="75"/>
        <v>4215567.8281233646</v>
      </c>
      <c r="BI145" s="432">
        <f t="shared" si="76"/>
        <v>45502.955876634973</v>
      </c>
      <c r="BJ145" s="210">
        <v>39692</v>
      </c>
      <c r="BK145" s="224">
        <v>4261070.784</v>
      </c>
      <c r="BL145" s="223">
        <f t="shared" si="77"/>
        <v>0</v>
      </c>
      <c r="BM145" s="147">
        <v>8489.1865458290922</v>
      </c>
      <c r="BN145" s="147">
        <v>8398.5325528764624</v>
      </c>
      <c r="BO145" s="225">
        <f t="shared" si="81"/>
        <v>92310.662282092322</v>
      </c>
      <c r="BP145" s="225">
        <f t="shared" si="81"/>
        <v>91663.503339661678</v>
      </c>
      <c r="BS145" s="227"/>
      <c r="BT145" s="227"/>
    </row>
    <row r="146" spans="1:72" s="5" customFormat="1" x14ac:dyDescent="0.25">
      <c r="A146" s="226">
        <v>2008</v>
      </c>
      <c r="B146" s="67">
        <v>10</v>
      </c>
      <c r="C146" s="178">
        <f t="shared" si="51"/>
        <v>198.83661390818892</v>
      </c>
      <c r="D146" s="178"/>
      <c r="E146" s="178">
        <f t="shared" si="52"/>
        <v>278.21093356333773</v>
      </c>
      <c r="F146" s="67"/>
      <c r="G146" s="178">
        <v>182.06087900820035</v>
      </c>
      <c r="H146" s="178"/>
      <c r="I146" s="127">
        <v>318.90589510911758</v>
      </c>
      <c r="J146" s="91"/>
      <c r="K146" s="212">
        <f t="shared" si="82"/>
        <v>-1355.0464217527831</v>
      </c>
      <c r="L146" s="70"/>
      <c r="M146" s="70">
        <f t="shared" ref="M146:M209" si="84">+$B$5*(I146-E146)</f>
        <v>5750.0585203753317</v>
      </c>
      <c r="N146" s="180">
        <f t="shared" si="83"/>
        <v>4395.0120986225484</v>
      </c>
      <c r="O146" s="181">
        <v>3407</v>
      </c>
      <c r="P146" s="181">
        <f t="shared" si="56"/>
        <v>14973.806220007024</v>
      </c>
      <c r="Q146" s="181">
        <v>1221917.122</v>
      </c>
      <c r="R146" s="183">
        <f t="shared" si="80"/>
        <v>1206943.3157799928</v>
      </c>
      <c r="S146" s="74">
        <f t="shared" ref="S146:S208" si="85">+R146/O146*1000</f>
        <v>354253.98173759697</v>
      </c>
      <c r="T146"/>
      <c r="U146" s="184">
        <f t="shared" ref="U146:U209" si="86">C146</f>
        <v>198.83661390818892</v>
      </c>
      <c r="V146" s="213">
        <f t="shared" si="58"/>
        <v>278.21093356333773</v>
      </c>
      <c r="W146" s="75"/>
      <c r="X146" s="75"/>
      <c r="Y146" s="185">
        <f t="shared" ref="Y146:Y209" si="87">G146</f>
        <v>182.06087900820035</v>
      </c>
      <c r="Z146" s="214">
        <f t="shared" si="59"/>
        <v>318.90589510911758</v>
      </c>
      <c r="AA146" s="76"/>
      <c r="AB146" s="13"/>
      <c r="AC146" s="187">
        <f t="shared" ref="AC146:AC209" si="88">+$V$4*(Y146-U146)</f>
        <v>-152.23592095050464</v>
      </c>
      <c r="AD146" s="187">
        <f t="shared" si="60"/>
        <v>360.89039748024391</v>
      </c>
      <c r="AE146" s="187"/>
      <c r="AF146" s="180">
        <f t="shared" si="61"/>
        <v>208.65447652973927</v>
      </c>
      <c r="AG146" s="182">
        <v>99721</v>
      </c>
      <c r="AH146" s="182">
        <f t="shared" si="62"/>
        <v>20807.23305402213</v>
      </c>
      <c r="AI146" s="182">
        <v>2179533.9300000002</v>
      </c>
      <c r="AJ146" s="215">
        <f t="shared" si="63"/>
        <v>2158726.6969459779</v>
      </c>
      <c r="AK146" s="216">
        <f t="shared" si="64"/>
        <v>21647.663951885541</v>
      </c>
      <c r="AL146" s="190"/>
      <c r="AM146" s="191">
        <f t="shared" si="65"/>
        <v>198.83661390818892</v>
      </c>
      <c r="AN146" s="75">
        <f t="shared" si="79"/>
        <v>3.8389772083761713</v>
      </c>
      <c r="AO146" s="75">
        <f t="shared" si="54"/>
        <v>278.21093356333773</v>
      </c>
      <c r="AP146" s="40"/>
      <c r="AQ146" s="214">
        <f t="shared" si="66"/>
        <v>182.06087900820035</v>
      </c>
      <c r="AR146" s="214">
        <v>5.4562840533098482</v>
      </c>
      <c r="AS146" s="214">
        <f t="shared" si="55"/>
        <v>318.90589510911758</v>
      </c>
      <c r="AT146" s="13"/>
      <c r="AU146" s="192">
        <f t="shared" si="67"/>
        <v>-12.479398476509692</v>
      </c>
      <c r="AV146" s="192">
        <f t="shared" si="68"/>
        <v>0.41694078641898868</v>
      </c>
      <c r="AW146" s="192">
        <f t="shared" si="69"/>
        <v>21.039499297796144</v>
      </c>
      <c r="AX146" s="180">
        <f t="shared" si="70"/>
        <v>8.9770416077054414</v>
      </c>
      <c r="AY146" s="182">
        <v>390919</v>
      </c>
      <c r="AZ146" s="217">
        <f t="shared" si="71"/>
        <v>3509.2961282426036</v>
      </c>
      <c r="BA146" s="182">
        <v>510750.87599999999</v>
      </c>
      <c r="BB146" s="218">
        <f t="shared" si="72"/>
        <v>507241.57987175736</v>
      </c>
      <c r="BC146" s="216">
        <f t="shared" si="73"/>
        <v>1297.5618475227793</v>
      </c>
      <c r="BE146" s="219">
        <v>13846.388000000001</v>
      </c>
      <c r="BG146" s="220">
        <f t="shared" si="74"/>
        <v>3926048.3160000001</v>
      </c>
      <c r="BH146" s="221">
        <f t="shared" si="75"/>
        <v>3886757.9805977279</v>
      </c>
      <c r="BI146" s="432">
        <f t="shared" si="76"/>
        <v>39290.335402271754</v>
      </c>
      <c r="BJ146" s="210">
        <v>39722</v>
      </c>
      <c r="BK146" s="224">
        <v>3926048.3160000001</v>
      </c>
      <c r="BL146" s="223">
        <f t="shared" si="77"/>
        <v>0</v>
      </c>
      <c r="BM146" s="147">
        <v>7813.482401969467</v>
      </c>
      <c r="BN146" s="147">
        <v>7735.2881670737779</v>
      </c>
      <c r="BO146" s="225">
        <f t="shared" si="81"/>
        <v>91889.506182593032</v>
      </c>
      <c r="BP146" s="225">
        <f t="shared" si="81"/>
        <v>91383.338323101852</v>
      </c>
      <c r="BS146" s="227"/>
      <c r="BT146" s="227"/>
    </row>
    <row r="147" spans="1:72" s="5" customFormat="1" x14ac:dyDescent="0.25">
      <c r="A147" s="226">
        <v>2008</v>
      </c>
      <c r="B147" s="67">
        <v>11</v>
      </c>
      <c r="C147" s="178">
        <f t="shared" si="51"/>
        <v>75.667245198869992</v>
      </c>
      <c r="D147" s="178"/>
      <c r="E147" s="178">
        <f t="shared" si="52"/>
        <v>198.83661390818892</v>
      </c>
      <c r="F147" s="67"/>
      <c r="G147" s="178">
        <v>53.240502772726046</v>
      </c>
      <c r="H147" s="178"/>
      <c r="I147" s="127">
        <v>182.06087900820035</v>
      </c>
      <c r="J147" s="91"/>
      <c r="K147" s="212">
        <f t="shared" si="82"/>
        <v>-1811.5019852953433</v>
      </c>
      <c r="L147" s="70"/>
      <c r="M147" s="70">
        <f t="shared" si="84"/>
        <v>-2370.353816128385</v>
      </c>
      <c r="N147" s="180">
        <f t="shared" si="83"/>
        <v>-4181.8558014237278</v>
      </c>
      <c r="O147" s="181">
        <v>3385</v>
      </c>
      <c r="P147" s="181">
        <f t="shared" si="56"/>
        <v>-14155.581887819319</v>
      </c>
      <c r="Q147" s="181">
        <v>1227501.7949999999</v>
      </c>
      <c r="R147" s="183">
        <f t="shared" si="80"/>
        <v>1241657.3768878193</v>
      </c>
      <c r="S147" s="74">
        <f t="shared" si="85"/>
        <v>366811.63275858766</v>
      </c>
      <c r="T147"/>
      <c r="U147" s="184">
        <f t="shared" si="86"/>
        <v>75.667245198869992</v>
      </c>
      <c r="V147" s="213">
        <f t="shared" si="58"/>
        <v>198.83661390818892</v>
      </c>
      <c r="W147" s="75"/>
      <c r="X147" s="75"/>
      <c r="Y147" s="185">
        <f t="shared" si="87"/>
        <v>53.240502772726046</v>
      </c>
      <c r="Z147" s="214">
        <f t="shared" si="59"/>
        <v>182.06087900820035</v>
      </c>
      <c r="AA147" s="76"/>
      <c r="AB147" s="13"/>
      <c r="AC147" s="187">
        <f t="shared" si="88"/>
        <v>-203.51750951704074</v>
      </c>
      <c r="AD147" s="187">
        <f t="shared" si="60"/>
        <v>-148.77029996132066</v>
      </c>
      <c r="AE147" s="187"/>
      <c r="AF147" s="180">
        <f t="shared" si="61"/>
        <v>-352.2878094783614</v>
      </c>
      <c r="AG147" s="182">
        <v>99588</v>
      </c>
      <c r="AH147" s="182">
        <f t="shared" si="62"/>
        <v>-35083.638370331057</v>
      </c>
      <c r="AI147" s="182">
        <v>1900272.4539999999</v>
      </c>
      <c r="AJ147" s="215">
        <f t="shared" si="63"/>
        <v>1935356.0923703311</v>
      </c>
      <c r="AK147" s="216">
        <f t="shared" si="64"/>
        <v>19433.627468875078</v>
      </c>
      <c r="AL147" s="190"/>
      <c r="AM147" s="191">
        <f t="shared" si="65"/>
        <v>75.667245198869992</v>
      </c>
      <c r="AN147" s="75">
        <f t="shared" si="79"/>
        <v>28.935219572893278</v>
      </c>
      <c r="AO147" s="75">
        <f t="shared" si="54"/>
        <v>198.83661390818892</v>
      </c>
      <c r="AP147" s="40"/>
      <c r="AQ147" s="214">
        <f t="shared" si="66"/>
        <v>53.240502772726046</v>
      </c>
      <c r="AR147" s="214">
        <v>74.937059717035353</v>
      </c>
      <c r="AS147" s="214">
        <f t="shared" si="55"/>
        <v>182.06087900820035</v>
      </c>
      <c r="AT147" s="13"/>
      <c r="AU147" s="192">
        <f t="shared" si="67"/>
        <v>-16.683159154242869</v>
      </c>
      <c r="AV147" s="192">
        <f t="shared" si="68"/>
        <v>11.859248272213764</v>
      </c>
      <c r="AW147" s="192">
        <f t="shared" si="69"/>
        <v>-8.6731391121052894</v>
      </c>
      <c r="AX147" s="180">
        <f t="shared" si="70"/>
        <v>-13.497049994134395</v>
      </c>
      <c r="AY147" s="182">
        <v>390804</v>
      </c>
      <c r="AZ147" s="217">
        <f t="shared" si="71"/>
        <v>-5274.701125907698</v>
      </c>
      <c r="BA147" s="182">
        <v>438552.13699999999</v>
      </c>
      <c r="BB147" s="218">
        <f t="shared" si="72"/>
        <v>443826.8381259077</v>
      </c>
      <c r="BC147" s="216">
        <f t="shared" si="73"/>
        <v>1135.6762932976828</v>
      </c>
      <c r="BE147" s="219">
        <v>14001.046</v>
      </c>
      <c r="BG147" s="220">
        <f t="shared" si="74"/>
        <v>3580327.432</v>
      </c>
      <c r="BH147" s="221">
        <f t="shared" si="75"/>
        <v>3634841.353384058</v>
      </c>
      <c r="BI147" s="432">
        <f t="shared" si="76"/>
        <v>-54513.921384058071</v>
      </c>
      <c r="BJ147" s="210">
        <v>39753</v>
      </c>
      <c r="BK147" s="224">
        <v>3580327.432</v>
      </c>
      <c r="BL147" s="223">
        <f t="shared" si="77"/>
        <v>0</v>
      </c>
      <c r="BM147" s="147">
        <v>7129.399576257686</v>
      </c>
      <c r="BN147" s="147">
        <v>7237.951527272553</v>
      </c>
      <c r="BO147" s="225">
        <f t="shared" si="81"/>
        <v>91333.274857243989</v>
      </c>
      <c r="BP147" s="225">
        <f t="shared" si="81"/>
        <v>91123.226357223364</v>
      </c>
      <c r="BS147" s="227"/>
      <c r="BT147" s="227"/>
    </row>
    <row r="148" spans="1:72" s="5" customFormat="1" x14ac:dyDescent="0.25">
      <c r="A148" s="226">
        <v>2008</v>
      </c>
      <c r="B148" s="67">
        <v>12</v>
      </c>
      <c r="C148" s="178">
        <f t="shared" si="51"/>
        <v>42.449672857488302</v>
      </c>
      <c r="D148" s="178"/>
      <c r="E148" s="178">
        <f t="shared" si="52"/>
        <v>75.667245198869992</v>
      </c>
      <c r="F148" s="67"/>
      <c r="G148" s="178">
        <v>36.448562002199012</v>
      </c>
      <c r="H148" s="178"/>
      <c r="I148" s="127">
        <v>53.240502772726046</v>
      </c>
      <c r="J148" s="91"/>
      <c r="K148" s="212">
        <f t="shared" si="82"/>
        <v>-484.73487686116658</v>
      </c>
      <c r="L148" s="70"/>
      <c r="M148" s="70">
        <f t="shared" si="84"/>
        <v>-3168.8218018499356</v>
      </c>
      <c r="N148" s="180">
        <f t="shared" si="83"/>
        <v>-3653.556678711102</v>
      </c>
      <c r="O148" s="181">
        <v>3399</v>
      </c>
      <c r="P148" s="181">
        <f t="shared" si="56"/>
        <v>-12418.439150939037</v>
      </c>
      <c r="Q148" s="181">
        <v>1224806.946</v>
      </c>
      <c r="R148" s="183">
        <f t="shared" si="80"/>
        <v>1237225.385150939</v>
      </c>
      <c r="S148" s="74">
        <f t="shared" si="85"/>
        <v>363996.87706706062</v>
      </c>
      <c r="T148"/>
      <c r="U148" s="184">
        <f t="shared" si="86"/>
        <v>42.449672857488302</v>
      </c>
      <c r="V148" s="213">
        <f t="shared" si="58"/>
        <v>75.667245198869992</v>
      </c>
      <c r="W148" s="75"/>
      <c r="X148" s="75"/>
      <c r="Y148" s="185">
        <f t="shared" si="87"/>
        <v>36.448562002199012</v>
      </c>
      <c r="Z148" s="214">
        <f t="shared" si="59"/>
        <v>53.240502772726046</v>
      </c>
      <c r="AA148" s="76"/>
      <c r="AB148" s="13"/>
      <c r="AC148" s="187">
        <f t="shared" si="88"/>
        <v>-54.458695444791374</v>
      </c>
      <c r="AD148" s="187">
        <f t="shared" si="60"/>
        <v>-198.88447318602911</v>
      </c>
      <c r="AE148" s="187"/>
      <c r="AF148" s="180">
        <f t="shared" si="61"/>
        <v>-253.34316863082049</v>
      </c>
      <c r="AG148" s="182">
        <v>99710</v>
      </c>
      <c r="AH148" s="182">
        <f t="shared" si="62"/>
        <v>-25260.847344179114</v>
      </c>
      <c r="AI148" s="182">
        <v>1943437.8189999999</v>
      </c>
      <c r="AJ148" s="215">
        <f t="shared" si="63"/>
        <v>1968698.6663441791</v>
      </c>
      <c r="AK148" s="216">
        <f t="shared" si="64"/>
        <v>19744.244973866003</v>
      </c>
      <c r="AL148" s="190"/>
      <c r="AM148" s="191">
        <f t="shared" si="65"/>
        <v>42.449672857488302</v>
      </c>
      <c r="AN148" s="75">
        <f t="shared" si="79"/>
        <v>82.304422731853208</v>
      </c>
      <c r="AO148" s="75">
        <f t="shared" si="54"/>
        <v>75.667245198869992</v>
      </c>
      <c r="AP148" s="40"/>
      <c r="AQ148" s="214">
        <f t="shared" si="66"/>
        <v>36.448562002199012</v>
      </c>
      <c r="AR148" s="214">
        <v>43.078696701188541</v>
      </c>
      <c r="AS148" s="214">
        <f t="shared" si="55"/>
        <v>53.240502772726046</v>
      </c>
      <c r="AT148" s="13"/>
      <c r="AU148" s="192">
        <f t="shared" si="67"/>
        <v>-4.4642010684678821</v>
      </c>
      <c r="AV148" s="192">
        <f t="shared" si="68"/>
        <v>-10.11236990080989</v>
      </c>
      <c r="AW148" s="192">
        <f t="shared" si="69"/>
        <v>-11.594738355899542</v>
      </c>
      <c r="AX148" s="180">
        <f t="shared" si="70"/>
        <v>-26.171309325177312</v>
      </c>
      <c r="AY148" s="182">
        <v>390180</v>
      </c>
      <c r="AZ148" s="217">
        <f t="shared" si="71"/>
        <v>-10211.521472497683</v>
      </c>
      <c r="BA148" s="182">
        <v>439329.40399999998</v>
      </c>
      <c r="BB148" s="218">
        <f t="shared" si="72"/>
        <v>449540.92547249765</v>
      </c>
      <c r="BC148" s="216">
        <f t="shared" si="73"/>
        <v>1152.1372840035308</v>
      </c>
      <c r="BE148" s="219">
        <v>14165.953</v>
      </c>
      <c r="BG148" s="220">
        <f t="shared" si="74"/>
        <v>3621740.122</v>
      </c>
      <c r="BH148" s="221">
        <f t="shared" si="75"/>
        <v>3669630.9299676158</v>
      </c>
      <c r="BI148" s="432">
        <f t="shared" si="76"/>
        <v>-47890.807967615838</v>
      </c>
      <c r="BJ148" s="210">
        <v>39783</v>
      </c>
      <c r="BK148" s="224">
        <v>3621740.1220000004</v>
      </c>
      <c r="BL148" s="223">
        <f t="shared" si="77"/>
        <v>0</v>
      </c>
      <c r="BM148" s="147">
        <v>7218.7919754439808</v>
      </c>
      <c r="BN148" s="147">
        <v>7314.2471347344399</v>
      </c>
      <c r="BO148" s="225">
        <f t="shared" si="81"/>
        <v>90978.706376962684</v>
      </c>
      <c r="BP148" s="225">
        <f t="shared" si="81"/>
        <v>90981.380880074881</v>
      </c>
      <c r="BS148" s="227"/>
      <c r="BT148" s="227"/>
    </row>
    <row r="149" spans="1:72" s="5" customFormat="1" x14ac:dyDescent="0.25">
      <c r="A149" s="226">
        <v>2009</v>
      </c>
      <c r="B149" s="67">
        <v>1</v>
      </c>
      <c r="C149" s="178">
        <f t="shared" si="51"/>
        <v>26.872581391315055</v>
      </c>
      <c r="D149" s="178"/>
      <c r="E149" s="178">
        <f t="shared" si="52"/>
        <v>42.449672857488302</v>
      </c>
      <c r="F149" s="67"/>
      <c r="G149" s="178">
        <v>24.483176423718522</v>
      </c>
      <c r="H149" s="178"/>
      <c r="I149" s="127">
        <v>36.448562002199012</v>
      </c>
      <c r="J149" s="91"/>
      <c r="K149" s="212">
        <f t="shared" si="82"/>
        <v>-193.00225419407479</v>
      </c>
      <c r="L149" s="70"/>
      <c r="M149" s="70">
        <f t="shared" si="84"/>
        <v>-847.93638559787507</v>
      </c>
      <c r="N149" s="180">
        <f t="shared" si="83"/>
        <v>-1040.9386397919498</v>
      </c>
      <c r="O149" s="181">
        <v>3390</v>
      </c>
      <c r="P149" s="181">
        <f t="shared" si="56"/>
        <v>-3528.7819888947097</v>
      </c>
      <c r="Q149" s="181">
        <v>1205262.024</v>
      </c>
      <c r="R149" s="183">
        <f t="shared" si="80"/>
        <v>1208790.8059888948</v>
      </c>
      <c r="S149" s="74">
        <f t="shared" si="85"/>
        <v>356575.45899377426</v>
      </c>
      <c r="T149"/>
      <c r="U149" s="184">
        <f t="shared" si="86"/>
        <v>26.872581391315055</v>
      </c>
      <c r="V149" s="213">
        <f t="shared" si="58"/>
        <v>42.449672857488302</v>
      </c>
      <c r="W149" s="75"/>
      <c r="X149" s="75"/>
      <c r="Y149" s="185">
        <f t="shared" si="87"/>
        <v>24.483176423718522</v>
      </c>
      <c r="Z149" s="214">
        <f t="shared" si="59"/>
        <v>36.448562002199012</v>
      </c>
      <c r="AA149" s="76"/>
      <c r="AB149" s="13"/>
      <c r="AC149" s="187">
        <f t="shared" si="88"/>
        <v>-21.683298402981833</v>
      </c>
      <c r="AD149" s="187">
        <f t="shared" si="60"/>
        <v>-53.2189538857778</v>
      </c>
      <c r="AE149" s="187"/>
      <c r="AF149" s="180">
        <f t="shared" si="61"/>
        <v>-74.902252288759627</v>
      </c>
      <c r="AG149" s="182">
        <v>99369</v>
      </c>
      <c r="AH149" s="182">
        <f t="shared" si="62"/>
        <v>-7442.9619076817553</v>
      </c>
      <c r="AI149" s="182">
        <v>1951013.554</v>
      </c>
      <c r="AJ149" s="215">
        <f t="shared" si="63"/>
        <v>1958456.5159076818</v>
      </c>
      <c r="AK149" s="216">
        <f t="shared" si="64"/>
        <v>19708.92849789856</v>
      </c>
      <c r="AL149" s="190"/>
      <c r="AM149" s="191">
        <f t="shared" si="65"/>
        <v>26.872581391315055</v>
      </c>
      <c r="AN149" s="75">
        <f t="shared" si="79"/>
        <v>123.83441885147447</v>
      </c>
      <c r="AO149" s="75">
        <f t="shared" si="54"/>
        <v>42.449672857488302</v>
      </c>
      <c r="AP149" s="40"/>
      <c r="AQ149" s="214">
        <f t="shared" si="66"/>
        <v>24.483176423718522</v>
      </c>
      <c r="AR149" s="214">
        <v>125.58110212551965</v>
      </c>
      <c r="AS149" s="214">
        <f t="shared" si="55"/>
        <v>36.448562002199012</v>
      </c>
      <c r="AT149" s="13"/>
      <c r="AU149" s="192">
        <f t="shared" si="67"/>
        <v>-1.7774682832171584</v>
      </c>
      <c r="AV149" s="192">
        <f t="shared" si="68"/>
        <v>0.45029395639215081</v>
      </c>
      <c r="AW149" s="192">
        <f t="shared" si="69"/>
        <v>-3.1026044215281807</v>
      </c>
      <c r="AX149" s="180">
        <f t="shared" si="70"/>
        <v>-4.4297787483531881</v>
      </c>
      <c r="AY149" s="182">
        <v>390070</v>
      </c>
      <c r="AZ149" s="217">
        <f t="shared" si="71"/>
        <v>-1727.9237963701282</v>
      </c>
      <c r="BA149" s="182">
        <v>446472.71100000001</v>
      </c>
      <c r="BB149" s="218">
        <f t="shared" si="72"/>
        <v>448200.63479637011</v>
      </c>
      <c r="BC149" s="216">
        <f t="shared" si="73"/>
        <v>1149.0261614488941</v>
      </c>
      <c r="BE149" s="219">
        <v>14047.169</v>
      </c>
      <c r="BG149" s="220">
        <f t="shared" si="74"/>
        <v>3616795.4579999996</v>
      </c>
      <c r="BH149" s="221">
        <f t="shared" si="75"/>
        <v>3629495.1256929468</v>
      </c>
      <c r="BI149" s="432">
        <f t="shared" si="76"/>
        <v>-12699.667692946594</v>
      </c>
      <c r="BJ149" s="210">
        <v>39814</v>
      </c>
      <c r="BK149" s="224">
        <v>3616795.4580000001</v>
      </c>
      <c r="BL149" s="223">
        <f t="shared" si="77"/>
        <v>0</v>
      </c>
      <c r="BM149" s="147">
        <v>7215.4944559045898</v>
      </c>
      <c r="BN149" s="147">
        <v>7240.8302491210979</v>
      </c>
      <c r="BO149" s="225">
        <f t="shared" ref="BO149:BP164" si="89">SUM(BM138:BM149)</f>
        <v>90607.181816435696</v>
      </c>
      <c r="BP149" s="225">
        <f t="shared" si="89"/>
        <v>90751.051446165613</v>
      </c>
      <c r="BS149" s="227"/>
      <c r="BT149" s="227"/>
    </row>
    <row r="150" spans="1:72" s="5" customFormat="1" x14ac:dyDescent="0.25">
      <c r="A150" s="226">
        <v>2009</v>
      </c>
      <c r="B150" s="67">
        <v>2</v>
      </c>
      <c r="C150" s="178">
        <f t="shared" si="51"/>
        <v>34.723950066840629</v>
      </c>
      <c r="D150" s="178"/>
      <c r="E150" s="178">
        <f t="shared" si="52"/>
        <v>26.872581391315055</v>
      </c>
      <c r="F150" s="67"/>
      <c r="G150" s="178">
        <v>18.140086514143775</v>
      </c>
      <c r="H150" s="178"/>
      <c r="I150" s="127">
        <v>24.483176423718522</v>
      </c>
      <c r="J150" s="91"/>
      <c r="K150" s="212">
        <f t="shared" si="82"/>
        <v>-1339.5481688217171</v>
      </c>
      <c r="L150" s="70"/>
      <c r="M150" s="70">
        <f t="shared" si="84"/>
        <v>-337.614728474424</v>
      </c>
      <c r="N150" s="180">
        <f t="shared" si="83"/>
        <v>-1677.1628972961412</v>
      </c>
      <c r="O150" s="181">
        <v>3398</v>
      </c>
      <c r="P150" s="181">
        <f t="shared" si="56"/>
        <v>-5698.9995250122874</v>
      </c>
      <c r="Q150" s="181">
        <v>1080090.6580000001</v>
      </c>
      <c r="R150" s="183">
        <f t="shared" si="80"/>
        <v>1085789.6575250123</v>
      </c>
      <c r="S150" s="74">
        <f t="shared" si="85"/>
        <v>319537.86272072169</v>
      </c>
      <c r="T150"/>
      <c r="U150" s="184">
        <f t="shared" si="86"/>
        <v>34.723950066840629</v>
      </c>
      <c r="V150" s="213">
        <f t="shared" si="58"/>
        <v>26.872581391315055</v>
      </c>
      <c r="W150" s="75"/>
      <c r="X150" s="75"/>
      <c r="Y150" s="185">
        <f t="shared" si="87"/>
        <v>18.140086514143775</v>
      </c>
      <c r="Z150" s="214">
        <f t="shared" si="59"/>
        <v>24.483176423718522</v>
      </c>
      <c r="AA150" s="76"/>
      <c r="AB150" s="13"/>
      <c r="AC150" s="187">
        <f t="shared" si="88"/>
        <v>-150.49473277406358</v>
      </c>
      <c r="AD150" s="187">
        <f t="shared" si="60"/>
        <v>-21.189682352374799</v>
      </c>
      <c r="AE150" s="187"/>
      <c r="AF150" s="180">
        <f t="shared" si="61"/>
        <v>-171.68441512643838</v>
      </c>
      <c r="AG150" s="182">
        <v>100217</v>
      </c>
      <c r="AH150" s="182">
        <f t="shared" si="62"/>
        <v>-17205.697030726275</v>
      </c>
      <c r="AI150" s="182">
        <v>1746978.7080000001</v>
      </c>
      <c r="AJ150" s="215">
        <f t="shared" si="63"/>
        <v>1764184.4050307265</v>
      </c>
      <c r="AK150" s="216">
        <f t="shared" si="64"/>
        <v>17603.644142518002</v>
      </c>
      <c r="AL150" s="190"/>
      <c r="AM150" s="191">
        <f t="shared" si="65"/>
        <v>34.723950066840629</v>
      </c>
      <c r="AN150" s="75">
        <f t="shared" si="79"/>
        <v>77.741832906544204</v>
      </c>
      <c r="AO150" s="75">
        <f t="shared" si="54"/>
        <v>26.872581391315055</v>
      </c>
      <c r="AP150" s="40"/>
      <c r="AQ150" s="214">
        <f t="shared" si="66"/>
        <v>18.140086514143775</v>
      </c>
      <c r="AR150" s="214">
        <v>120.20204050590399</v>
      </c>
      <c r="AS150" s="214">
        <f t="shared" si="55"/>
        <v>24.483176423718522</v>
      </c>
      <c r="AT150" s="13"/>
      <c r="AU150" s="192">
        <f t="shared" si="67"/>
        <v>-12.336666190064236</v>
      </c>
      <c r="AV150" s="192">
        <f t="shared" si="68"/>
        <v>10.946217412884677</v>
      </c>
      <c r="AW150" s="192">
        <f t="shared" si="69"/>
        <v>-1.235334356597056</v>
      </c>
      <c r="AX150" s="180">
        <f t="shared" si="70"/>
        <v>-2.6257831337766149</v>
      </c>
      <c r="AY150" s="182">
        <v>389449</v>
      </c>
      <c r="AZ150" s="217">
        <f t="shared" si="71"/>
        <v>-1022.6086156661688</v>
      </c>
      <c r="BA150" s="182">
        <v>403124.04200000002</v>
      </c>
      <c r="BB150" s="218">
        <f t="shared" si="72"/>
        <v>404146.65061566618</v>
      </c>
      <c r="BC150" s="216">
        <f t="shared" si="73"/>
        <v>1037.7396029150575</v>
      </c>
      <c r="BE150" s="219">
        <v>13810.751</v>
      </c>
      <c r="BG150" s="220">
        <f t="shared" si="74"/>
        <v>3244004.159</v>
      </c>
      <c r="BH150" s="221">
        <f t="shared" si="75"/>
        <v>3267931.464171405</v>
      </c>
      <c r="BI150" s="432">
        <f t="shared" si="76"/>
        <v>-23927.305171404732</v>
      </c>
      <c r="BJ150" s="210">
        <v>39845</v>
      </c>
      <c r="BK150" s="224">
        <v>3244004.1589999995</v>
      </c>
      <c r="BL150" s="223">
        <f t="shared" si="77"/>
        <v>0</v>
      </c>
      <c r="BM150" s="147">
        <v>6468.7701954387649</v>
      </c>
      <c r="BN150" s="147">
        <v>6516.4829081739008</v>
      </c>
      <c r="BO150" s="225">
        <f t="shared" si="89"/>
        <v>90085.794671947326</v>
      </c>
      <c r="BP150" s="225">
        <f t="shared" si="89"/>
        <v>90376.285422784626</v>
      </c>
      <c r="BS150" s="227"/>
      <c r="BT150" s="227"/>
    </row>
    <row r="151" spans="1:72" s="5" customFormat="1" x14ac:dyDescent="0.25">
      <c r="A151" s="226">
        <v>2009</v>
      </c>
      <c r="B151" s="67">
        <v>3</v>
      </c>
      <c r="C151" s="178">
        <f t="shared" si="51"/>
        <v>67.088827391532973</v>
      </c>
      <c r="D151" s="178"/>
      <c r="E151" s="178">
        <f t="shared" si="52"/>
        <v>34.723950066840629</v>
      </c>
      <c r="F151" s="67"/>
      <c r="G151" s="178">
        <v>49.882568605072933</v>
      </c>
      <c r="H151" s="178"/>
      <c r="I151" s="127">
        <v>18.140086514143775</v>
      </c>
      <c r="J151" s="91"/>
      <c r="K151" s="212">
        <f t="shared" si="82"/>
        <v>-1389.8216405625806</v>
      </c>
      <c r="L151" s="70"/>
      <c r="M151" s="70">
        <f t="shared" si="84"/>
        <v>-2343.2430526971539</v>
      </c>
      <c r="N151" s="180">
        <f t="shared" si="83"/>
        <v>-3733.0646932597347</v>
      </c>
      <c r="O151" s="181">
        <v>3390</v>
      </c>
      <c r="P151" s="181">
        <f t="shared" si="56"/>
        <v>-12655.089310150501</v>
      </c>
      <c r="Q151" s="181">
        <v>1065009.7819999999</v>
      </c>
      <c r="R151" s="183">
        <f t="shared" si="80"/>
        <v>1077664.8713101505</v>
      </c>
      <c r="S151" s="74">
        <f t="shared" si="85"/>
        <v>317895.2422743807</v>
      </c>
      <c r="T151"/>
      <c r="U151" s="184">
        <f t="shared" si="86"/>
        <v>67.088827391532973</v>
      </c>
      <c r="V151" s="213">
        <f t="shared" si="58"/>
        <v>34.723950066840629</v>
      </c>
      <c r="W151" s="75"/>
      <c r="X151" s="75"/>
      <c r="Y151" s="185">
        <f t="shared" si="87"/>
        <v>49.882568605072933</v>
      </c>
      <c r="Z151" s="214">
        <f t="shared" si="59"/>
        <v>18.140086514143775</v>
      </c>
      <c r="AA151" s="76"/>
      <c r="AB151" s="13"/>
      <c r="AC151" s="187">
        <f t="shared" si="88"/>
        <v>-156.14282581869125</v>
      </c>
      <c r="AD151" s="187">
        <f t="shared" si="60"/>
        <v>-147.0687495934383</v>
      </c>
      <c r="AE151" s="187"/>
      <c r="AF151" s="180">
        <f t="shared" si="61"/>
        <v>-303.21157541212955</v>
      </c>
      <c r="AG151" s="182">
        <v>100155</v>
      </c>
      <c r="AH151" s="182">
        <f t="shared" si="62"/>
        <v>-30368.155335401832</v>
      </c>
      <c r="AI151" s="182">
        <v>1749044.65</v>
      </c>
      <c r="AJ151" s="215">
        <f t="shared" si="63"/>
        <v>1779412.8053354018</v>
      </c>
      <c r="AK151" s="216">
        <f t="shared" si="64"/>
        <v>17766.589839103406</v>
      </c>
      <c r="AL151" s="190"/>
      <c r="AM151" s="191">
        <f t="shared" si="65"/>
        <v>67.088827391532973</v>
      </c>
      <c r="AN151" s="75">
        <f t="shared" si="79"/>
        <v>46.024503453365838</v>
      </c>
      <c r="AO151" s="75">
        <f t="shared" si="54"/>
        <v>34.723950066840629</v>
      </c>
      <c r="AP151" s="40"/>
      <c r="AQ151" s="214">
        <f t="shared" si="66"/>
        <v>49.882568605072933</v>
      </c>
      <c r="AR151" s="214">
        <v>42.947968805174277</v>
      </c>
      <c r="AS151" s="214">
        <f t="shared" si="55"/>
        <v>18.140086514143775</v>
      </c>
      <c r="AT151" s="13"/>
      <c r="AU151" s="192">
        <f t="shared" si="67"/>
        <v>-12.799663380847006</v>
      </c>
      <c r="AV151" s="192">
        <f t="shared" si="68"/>
        <v>-0.7931288856412767</v>
      </c>
      <c r="AW151" s="192">
        <f t="shared" si="69"/>
        <v>-8.5739406628803128</v>
      </c>
      <c r="AX151" s="180">
        <f t="shared" si="70"/>
        <v>-22.166732929368596</v>
      </c>
      <c r="AY151" s="182">
        <v>389130</v>
      </c>
      <c r="AZ151" s="217">
        <f t="shared" si="71"/>
        <v>-8625.7407848052007</v>
      </c>
      <c r="BA151" s="182">
        <v>397919.09399999998</v>
      </c>
      <c r="BB151" s="218">
        <f t="shared" si="72"/>
        <v>406544.83478480519</v>
      </c>
      <c r="BC151" s="216">
        <f t="shared" si="73"/>
        <v>1044.7532567131941</v>
      </c>
      <c r="BE151" s="219">
        <v>13919.976000000001</v>
      </c>
      <c r="BG151" s="220">
        <f t="shared" si="74"/>
        <v>3225893.5019999994</v>
      </c>
      <c r="BH151" s="221">
        <f t="shared" si="75"/>
        <v>3277542.4874303574</v>
      </c>
      <c r="BI151" s="432">
        <f t="shared" si="76"/>
        <v>-51648.985430357534</v>
      </c>
      <c r="BJ151" s="210">
        <v>39873</v>
      </c>
      <c r="BK151" s="224">
        <v>3225893.5020000003</v>
      </c>
      <c r="BL151" s="223">
        <f t="shared" si="77"/>
        <v>0</v>
      </c>
      <c r="BM151" s="147">
        <v>6437.7912458315614</v>
      </c>
      <c r="BN151" s="147">
        <v>6540.8651340592696</v>
      </c>
      <c r="BO151" s="225">
        <f t="shared" si="89"/>
        <v>89625.683389126163</v>
      </c>
      <c r="BP151" s="225">
        <f t="shared" si="89"/>
        <v>90076.29902542074</v>
      </c>
      <c r="BS151" s="227"/>
      <c r="BT151" s="227"/>
    </row>
    <row r="152" spans="1:72" s="5" customFormat="1" x14ac:dyDescent="0.25">
      <c r="A152" s="226">
        <v>2009</v>
      </c>
      <c r="B152" s="67">
        <v>4</v>
      </c>
      <c r="C152" s="178">
        <f t="shared" si="51"/>
        <v>117.42864691479581</v>
      </c>
      <c r="D152" s="178"/>
      <c r="E152" s="178">
        <f t="shared" si="52"/>
        <v>67.088827391532973</v>
      </c>
      <c r="F152" s="67"/>
      <c r="G152" s="178">
        <v>126.25523475594419</v>
      </c>
      <c r="H152" s="178"/>
      <c r="I152" s="127">
        <v>49.882568605072933</v>
      </c>
      <c r="J152" s="91"/>
      <c r="K152" s="212">
        <f t="shared" si="82"/>
        <v>712.96049572426671</v>
      </c>
      <c r="L152" s="70"/>
      <c r="M152" s="70">
        <f t="shared" si="84"/>
        <v>-2431.1853649884438</v>
      </c>
      <c r="N152" s="180">
        <f t="shared" si="83"/>
        <v>-1718.224869264177</v>
      </c>
      <c r="O152" s="181">
        <v>3398</v>
      </c>
      <c r="P152" s="181">
        <f t="shared" si="56"/>
        <v>-5838.528105759674</v>
      </c>
      <c r="Q152" s="181">
        <v>1124653.5349999999</v>
      </c>
      <c r="R152" s="183">
        <f t="shared" si="80"/>
        <v>1130492.0631057597</v>
      </c>
      <c r="S152" s="74">
        <f t="shared" si="85"/>
        <v>332693.36760028242</v>
      </c>
      <c r="T152"/>
      <c r="U152" s="184">
        <f t="shared" si="86"/>
        <v>117.42864691479581</v>
      </c>
      <c r="V152" s="213">
        <f t="shared" si="58"/>
        <v>67.088827391532973</v>
      </c>
      <c r="W152" s="75"/>
      <c r="X152" s="75"/>
      <c r="Y152" s="185">
        <f t="shared" si="87"/>
        <v>126.25523475594419</v>
      </c>
      <c r="Z152" s="214">
        <f t="shared" si="59"/>
        <v>49.882568605072933</v>
      </c>
      <c r="AA152" s="76"/>
      <c r="AB152" s="13"/>
      <c r="AC152" s="187">
        <f t="shared" si="88"/>
        <v>80.099246730983154</v>
      </c>
      <c r="AD152" s="187">
        <f t="shared" si="60"/>
        <v>-152.58826490370402</v>
      </c>
      <c r="AE152" s="187"/>
      <c r="AF152" s="180">
        <f t="shared" si="61"/>
        <v>-72.489018172720861</v>
      </c>
      <c r="AG152" s="182">
        <v>100172</v>
      </c>
      <c r="AH152" s="182">
        <f t="shared" si="62"/>
        <v>-7261.369928397794</v>
      </c>
      <c r="AI152" s="182">
        <v>1868276.4720000001</v>
      </c>
      <c r="AJ152" s="215">
        <f t="shared" si="63"/>
        <v>1875537.8419283978</v>
      </c>
      <c r="AK152" s="216">
        <f t="shared" si="64"/>
        <v>18723.174559042422</v>
      </c>
      <c r="AL152" s="190"/>
      <c r="AM152" s="191">
        <f t="shared" si="65"/>
        <v>117.42864691479581</v>
      </c>
      <c r="AN152" s="75">
        <f t="shared" si="79"/>
        <v>10.764282951672801</v>
      </c>
      <c r="AO152" s="75">
        <f t="shared" si="54"/>
        <v>67.088827391532973</v>
      </c>
      <c r="AP152" s="40"/>
      <c r="AQ152" s="214">
        <f t="shared" si="66"/>
        <v>126.25523475594419</v>
      </c>
      <c r="AR152" s="214">
        <v>14.754047231067908</v>
      </c>
      <c r="AS152" s="214">
        <f t="shared" si="55"/>
        <v>49.882568605072933</v>
      </c>
      <c r="AT152" s="13"/>
      <c r="AU152" s="192">
        <f t="shared" si="67"/>
        <v>6.5660614878744346</v>
      </c>
      <c r="AV152" s="192">
        <f t="shared" si="68"/>
        <v>1.0285589660913126</v>
      </c>
      <c r="AW152" s="192">
        <f t="shared" si="69"/>
        <v>-8.8957221214763873</v>
      </c>
      <c r="AX152" s="180">
        <f t="shared" si="70"/>
        <v>-1.3011016675106397</v>
      </c>
      <c r="AY152" s="182">
        <v>388742</v>
      </c>
      <c r="AZ152" s="217">
        <f t="shared" si="71"/>
        <v>-505.79286443142109</v>
      </c>
      <c r="BA152" s="182">
        <v>427729.397</v>
      </c>
      <c r="BB152" s="218">
        <f t="shared" si="72"/>
        <v>428235.18986443139</v>
      </c>
      <c r="BC152" s="216">
        <f t="shared" si="73"/>
        <v>1101.5922896533727</v>
      </c>
      <c r="BE152" s="219">
        <v>13839.14</v>
      </c>
      <c r="BG152" s="220">
        <f t="shared" si="74"/>
        <v>3434498.5439999998</v>
      </c>
      <c r="BH152" s="221">
        <f t="shared" si="75"/>
        <v>3448104.2348985891</v>
      </c>
      <c r="BI152" s="432">
        <f t="shared" si="76"/>
        <v>-13605.690898588888</v>
      </c>
      <c r="BJ152" s="210">
        <v>39904</v>
      </c>
      <c r="BK152" s="224">
        <v>3434498.5440000002</v>
      </c>
      <c r="BL152" s="223">
        <f t="shared" si="77"/>
        <v>0</v>
      </c>
      <c r="BM152" s="147">
        <v>6858.9966708538941</v>
      </c>
      <c r="BN152" s="147">
        <v>6886.1684362171727</v>
      </c>
      <c r="BO152" s="225">
        <f t="shared" si="89"/>
        <v>89455.142465520752</v>
      </c>
      <c r="BP152" s="225">
        <f t="shared" si="89"/>
        <v>89883.665304875176</v>
      </c>
      <c r="BS152" s="227"/>
      <c r="BT152" s="227"/>
    </row>
    <row r="153" spans="1:72" s="5" customFormat="1" x14ac:dyDescent="0.25">
      <c r="A153" s="226">
        <v>2009</v>
      </c>
      <c r="B153" s="67">
        <v>5</v>
      </c>
      <c r="C153" s="178">
        <f t="shared" si="51"/>
        <v>205.87235315982971</v>
      </c>
      <c r="D153" s="178"/>
      <c r="E153" s="178">
        <f t="shared" si="52"/>
        <v>117.42864691479581</v>
      </c>
      <c r="F153" s="67"/>
      <c r="G153" s="178">
        <v>193.36367005912052</v>
      </c>
      <c r="H153" s="178"/>
      <c r="I153" s="127">
        <v>126.25523475594419</v>
      </c>
      <c r="J153" s="91"/>
      <c r="K153" s="212">
        <f t="shared" si="82"/>
        <v>-1010.3787629874289</v>
      </c>
      <c r="L153" s="70"/>
      <c r="M153" s="70">
        <f t="shared" si="84"/>
        <v>1247.1665949294843</v>
      </c>
      <c r="N153" s="180">
        <f t="shared" si="83"/>
        <v>236.78783194205539</v>
      </c>
      <c r="O153" s="181">
        <v>3381</v>
      </c>
      <c r="P153" s="181">
        <f t="shared" si="56"/>
        <v>800.57965979608923</v>
      </c>
      <c r="Q153" s="181">
        <v>1192752.254</v>
      </c>
      <c r="R153" s="183">
        <f t="shared" si="80"/>
        <v>1191951.6743402039</v>
      </c>
      <c r="S153" s="74">
        <f t="shared" si="85"/>
        <v>352544.12136651989</v>
      </c>
      <c r="T153"/>
      <c r="U153" s="184">
        <f t="shared" si="86"/>
        <v>205.87235315982971</v>
      </c>
      <c r="V153" s="213">
        <f t="shared" si="58"/>
        <v>117.42864691479581</v>
      </c>
      <c r="W153" s="75"/>
      <c r="X153" s="75"/>
      <c r="Y153" s="185">
        <f t="shared" si="87"/>
        <v>193.36367005912052</v>
      </c>
      <c r="Z153" s="214">
        <f t="shared" si="59"/>
        <v>126.25523475594419</v>
      </c>
      <c r="AA153" s="76"/>
      <c r="AB153" s="13"/>
      <c r="AC153" s="187">
        <f t="shared" si="88"/>
        <v>-113.51341107063953</v>
      </c>
      <c r="AD153" s="187">
        <f t="shared" si="60"/>
        <v>78.275803032836706</v>
      </c>
      <c r="AE153" s="187"/>
      <c r="AF153" s="180">
        <f t="shared" si="61"/>
        <v>-35.237608037802829</v>
      </c>
      <c r="AG153" s="182">
        <v>100241</v>
      </c>
      <c r="AH153" s="182">
        <f t="shared" si="62"/>
        <v>-3532.2530673173937</v>
      </c>
      <c r="AI153" s="182">
        <v>1998720.22</v>
      </c>
      <c r="AJ153" s="215">
        <f t="shared" si="63"/>
        <v>2002252.4730673174</v>
      </c>
      <c r="AK153" s="216">
        <f t="shared" si="64"/>
        <v>19974.386459306246</v>
      </c>
      <c r="AL153" s="190"/>
      <c r="AM153" s="191">
        <f t="shared" si="65"/>
        <v>205.87235315982971</v>
      </c>
      <c r="AN153" s="75">
        <f t="shared" si="79"/>
        <v>1.2492833206498815</v>
      </c>
      <c r="AO153" s="75">
        <f t="shared" si="54"/>
        <v>117.42864691479581</v>
      </c>
      <c r="AP153" s="40"/>
      <c r="AQ153" s="214">
        <f t="shared" si="66"/>
        <v>193.36367005912052</v>
      </c>
      <c r="AR153" s="214">
        <v>0</v>
      </c>
      <c r="AS153" s="214">
        <f t="shared" si="55"/>
        <v>126.25523475594419</v>
      </c>
      <c r="AT153" s="13"/>
      <c r="AU153" s="192">
        <f t="shared" si="67"/>
        <v>-9.3051566301419744</v>
      </c>
      <c r="AV153" s="192">
        <f t="shared" si="68"/>
        <v>-0.32206453079919256</v>
      </c>
      <c r="AW153" s="192">
        <f t="shared" si="69"/>
        <v>4.5633901994689445</v>
      </c>
      <c r="AX153" s="180">
        <f t="shared" si="70"/>
        <v>-5.0638309614722221</v>
      </c>
      <c r="AY153" s="182">
        <v>388684</v>
      </c>
      <c r="AZ153" s="217">
        <f t="shared" si="71"/>
        <v>-1968.2300734288692</v>
      </c>
      <c r="BA153" s="182">
        <v>462967.32699999999</v>
      </c>
      <c r="BB153" s="218">
        <f t="shared" si="72"/>
        <v>464935.55707342888</v>
      </c>
      <c r="BC153" s="216">
        <f t="shared" si="73"/>
        <v>1196.1787906716738</v>
      </c>
      <c r="BE153" s="219">
        <v>14209.071</v>
      </c>
      <c r="BG153" s="220">
        <f t="shared" si="74"/>
        <v>3668648.8719999995</v>
      </c>
      <c r="BH153" s="221">
        <f t="shared" si="75"/>
        <v>3673348.7754809503</v>
      </c>
      <c r="BI153" s="432">
        <f t="shared" si="76"/>
        <v>-4699.9034809501736</v>
      </c>
      <c r="BJ153" s="210">
        <v>39934</v>
      </c>
      <c r="BK153" s="224">
        <v>3668648.872</v>
      </c>
      <c r="BL153" s="223">
        <f t="shared" si="77"/>
        <v>0</v>
      </c>
      <c r="BM153" s="147">
        <v>7326.820390841096</v>
      </c>
      <c r="BN153" s="147">
        <v>7336.2067752732592</v>
      </c>
      <c r="BO153" s="225">
        <f t="shared" si="89"/>
        <v>89352.426991745568</v>
      </c>
      <c r="BP153" s="225">
        <f t="shared" si="89"/>
        <v>89801.338501048769</v>
      </c>
      <c r="BS153" s="227"/>
      <c r="BT153" s="227"/>
    </row>
    <row r="154" spans="1:72" s="5" customFormat="1" x14ac:dyDescent="0.25">
      <c r="A154" s="226">
        <v>2009</v>
      </c>
      <c r="B154" s="67">
        <v>6</v>
      </c>
      <c r="C154" s="178">
        <f t="shared" si="51"/>
        <v>273.79728737823223</v>
      </c>
      <c r="D154" s="178"/>
      <c r="E154" s="178">
        <f t="shared" si="52"/>
        <v>205.87235315982971</v>
      </c>
      <c r="F154" s="67"/>
      <c r="G154" s="178">
        <v>290.69629221537059</v>
      </c>
      <c r="H154" s="178"/>
      <c r="I154" s="127">
        <v>193.36367005912052</v>
      </c>
      <c r="J154" s="91"/>
      <c r="K154" s="212">
        <f t="shared" si="82"/>
        <v>1365.0034512504669</v>
      </c>
      <c r="L154" s="70"/>
      <c r="M154" s="70">
        <f t="shared" si="84"/>
        <v>-1767.434028927511</v>
      </c>
      <c r="N154" s="180">
        <f t="shared" si="83"/>
        <v>-402.43057767704408</v>
      </c>
      <c r="O154" s="181">
        <v>3408</v>
      </c>
      <c r="P154" s="181">
        <f t="shared" si="56"/>
        <v>-1371.4834087233662</v>
      </c>
      <c r="Q154" s="181">
        <v>1274143.175</v>
      </c>
      <c r="R154" s="183">
        <f t="shared" si="80"/>
        <v>1275514.6584087233</v>
      </c>
      <c r="S154" s="74">
        <f t="shared" si="85"/>
        <v>374270.73310115124</v>
      </c>
      <c r="T154"/>
      <c r="U154" s="184">
        <f t="shared" si="86"/>
        <v>273.79728737823223</v>
      </c>
      <c r="V154" s="213">
        <f t="shared" si="58"/>
        <v>205.87235315982971</v>
      </c>
      <c r="W154" s="75"/>
      <c r="X154" s="75"/>
      <c r="Y154" s="185">
        <f t="shared" si="87"/>
        <v>290.69629221537059</v>
      </c>
      <c r="Z154" s="214">
        <f t="shared" si="59"/>
        <v>193.36367005912052</v>
      </c>
      <c r="AA154" s="76"/>
      <c r="AB154" s="13"/>
      <c r="AC154" s="187">
        <f t="shared" si="88"/>
        <v>153.35456716894964</v>
      </c>
      <c r="AD154" s="187">
        <f t="shared" si="60"/>
        <v>-110.92930045138446</v>
      </c>
      <c r="AE154" s="187"/>
      <c r="AF154" s="180">
        <f t="shared" si="61"/>
        <v>42.425266717565179</v>
      </c>
      <c r="AG154" s="182">
        <v>99753</v>
      </c>
      <c r="AH154" s="182">
        <f t="shared" si="62"/>
        <v>4232.0476308772795</v>
      </c>
      <c r="AI154" s="182">
        <v>2136341.8250000002</v>
      </c>
      <c r="AJ154" s="215">
        <f t="shared" si="63"/>
        <v>2132109.777369123</v>
      </c>
      <c r="AK154" s="216">
        <f t="shared" si="64"/>
        <v>21373.891285165588</v>
      </c>
      <c r="AL154" s="190"/>
      <c r="AM154" s="191">
        <f t="shared" si="65"/>
        <v>273.79728737823223</v>
      </c>
      <c r="AN154" s="75">
        <f t="shared" si="79"/>
        <v>0</v>
      </c>
      <c r="AO154" s="75">
        <f t="shared" si="54"/>
        <v>205.87235315982971</v>
      </c>
      <c r="AP154" s="40"/>
      <c r="AQ154" s="214">
        <f t="shared" si="66"/>
        <v>290.69629221537059</v>
      </c>
      <c r="AR154" s="214">
        <v>0</v>
      </c>
      <c r="AS154" s="214">
        <f t="shared" si="55"/>
        <v>193.36367005912052</v>
      </c>
      <c r="AT154" s="13"/>
      <c r="AU154" s="192">
        <f t="shared" si="67"/>
        <v>12.571098463129506</v>
      </c>
      <c r="AV154" s="192">
        <f t="shared" si="68"/>
        <v>0</v>
      </c>
      <c r="AW154" s="192">
        <f t="shared" si="69"/>
        <v>-6.4670519228200982</v>
      </c>
      <c r="AX154" s="180">
        <f t="shared" si="70"/>
        <v>6.1040465403094073</v>
      </c>
      <c r="AY154" s="182">
        <v>388608</v>
      </c>
      <c r="AZ154" s="217">
        <f t="shared" si="71"/>
        <v>2372.0813179365582</v>
      </c>
      <c r="BA154" s="182">
        <v>496681.505</v>
      </c>
      <c r="BB154" s="218">
        <f t="shared" si="72"/>
        <v>494309.42368206347</v>
      </c>
      <c r="BC154" s="216">
        <f t="shared" si="73"/>
        <v>1272.0001226996444</v>
      </c>
      <c r="BE154" s="219">
        <v>13983.093999999999</v>
      </c>
      <c r="BG154" s="220">
        <f t="shared" si="74"/>
        <v>3921149.5990000004</v>
      </c>
      <c r="BH154" s="221">
        <f t="shared" si="75"/>
        <v>3915916.9534599097</v>
      </c>
      <c r="BI154" s="432">
        <f t="shared" si="76"/>
        <v>5232.6455400904706</v>
      </c>
      <c r="BJ154" s="210">
        <v>39965</v>
      </c>
      <c r="BK154" s="224">
        <v>3921149.5989999995</v>
      </c>
      <c r="BL154" s="223">
        <f t="shared" si="77"/>
        <v>0</v>
      </c>
      <c r="BM154" s="147">
        <v>7839.508333033441</v>
      </c>
      <c r="BN154" s="147">
        <v>7829.0467662710271</v>
      </c>
      <c r="BO154" s="225">
        <f t="shared" si="89"/>
        <v>88987.289055284724</v>
      </c>
      <c r="BP154" s="225">
        <f t="shared" si="89"/>
        <v>89492.469801669184</v>
      </c>
      <c r="BS154" s="227"/>
      <c r="BT154" s="227"/>
    </row>
    <row r="155" spans="1:72" s="5" customFormat="1" x14ac:dyDescent="0.25">
      <c r="A155" s="226">
        <v>2009</v>
      </c>
      <c r="B155" s="67">
        <v>7</v>
      </c>
      <c r="C155" s="178">
        <f t="shared" si="51"/>
        <v>323.21495100202412</v>
      </c>
      <c r="D155" s="178"/>
      <c r="E155" s="178">
        <f t="shared" si="52"/>
        <v>273.79728737823223</v>
      </c>
      <c r="F155" s="67"/>
      <c r="G155" s="178">
        <v>318.41148260028547</v>
      </c>
      <c r="H155" s="178"/>
      <c r="I155" s="127">
        <v>290.69629221537059</v>
      </c>
      <c r="J155" s="91"/>
      <c r="K155" s="212">
        <f t="shared" si="82"/>
        <v>-387.99627608462964</v>
      </c>
      <c r="L155" s="70"/>
      <c r="M155" s="70">
        <f t="shared" si="84"/>
        <v>2387.7714355458866</v>
      </c>
      <c r="N155" s="180">
        <f t="shared" si="83"/>
        <v>1999.7751594612569</v>
      </c>
      <c r="O155" s="181">
        <v>3443</v>
      </c>
      <c r="P155" s="181">
        <f t="shared" si="56"/>
        <v>6885.2258740251073</v>
      </c>
      <c r="Q155" s="181">
        <v>1321668.5859999999</v>
      </c>
      <c r="R155" s="183">
        <f t="shared" si="80"/>
        <v>1314783.3601259748</v>
      </c>
      <c r="S155" s="74">
        <f t="shared" si="85"/>
        <v>381871.43773626914</v>
      </c>
      <c r="T155"/>
      <c r="U155" s="184">
        <f t="shared" si="86"/>
        <v>323.21495100202412</v>
      </c>
      <c r="V155" s="213">
        <f t="shared" si="58"/>
        <v>273.79728737823223</v>
      </c>
      <c r="W155" s="75"/>
      <c r="X155" s="75"/>
      <c r="Y155" s="185">
        <f t="shared" si="87"/>
        <v>318.41148260028547</v>
      </c>
      <c r="Z155" s="214">
        <f t="shared" si="59"/>
        <v>290.69629221537059</v>
      </c>
      <c r="AA155" s="76"/>
      <c r="AB155" s="13"/>
      <c r="AC155" s="187">
        <f t="shared" si="88"/>
        <v>-43.590366696592859</v>
      </c>
      <c r="AD155" s="187">
        <f t="shared" si="60"/>
        <v>149.86348041721826</v>
      </c>
      <c r="AE155" s="187"/>
      <c r="AF155" s="180">
        <f t="shared" si="61"/>
        <v>106.27311372062539</v>
      </c>
      <c r="AG155" s="182">
        <v>99953</v>
      </c>
      <c r="AH155" s="182">
        <f t="shared" si="62"/>
        <v>10622.316535717669</v>
      </c>
      <c r="AI155" s="182">
        <v>2244885.7590000001</v>
      </c>
      <c r="AJ155" s="215">
        <f t="shared" si="63"/>
        <v>2234263.4424642823</v>
      </c>
      <c r="AK155" s="216">
        <f t="shared" si="64"/>
        <v>22353.14040063112</v>
      </c>
      <c r="AL155" s="190"/>
      <c r="AM155" s="191">
        <f t="shared" si="65"/>
        <v>323.21495100202412</v>
      </c>
      <c r="AN155" s="75">
        <f t="shared" si="79"/>
        <v>0</v>
      </c>
      <c r="AO155" s="75">
        <f t="shared" si="54"/>
        <v>273.79728737823223</v>
      </c>
      <c r="AP155" s="40"/>
      <c r="AQ155" s="214">
        <f t="shared" si="66"/>
        <v>318.41148260028547</v>
      </c>
      <c r="AR155" s="214">
        <v>0</v>
      </c>
      <c r="AS155" s="214">
        <f t="shared" si="55"/>
        <v>290.69629221537059</v>
      </c>
      <c r="AT155" s="13"/>
      <c r="AU155" s="192">
        <f t="shared" si="67"/>
        <v>-3.5732798957535166</v>
      </c>
      <c r="AV155" s="192">
        <f t="shared" si="68"/>
        <v>0</v>
      </c>
      <c r="AW155" s="192">
        <f t="shared" si="69"/>
        <v>8.7368702880933711</v>
      </c>
      <c r="AX155" s="180">
        <f t="shared" si="70"/>
        <v>5.1635903923398541</v>
      </c>
      <c r="AY155" s="182">
        <v>388816</v>
      </c>
      <c r="AZ155" s="217">
        <f t="shared" si="71"/>
        <v>2007.6865619880127</v>
      </c>
      <c r="BA155" s="182">
        <v>536102.39</v>
      </c>
      <c r="BB155" s="218">
        <f t="shared" si="72"/>
        <v>534094.70343801205</v>
      </c>
      <c r="BC155" s="216">
        <f t="shared" si="73"/>
        <v>1373.6438403718264</v>
      </c>
      <c r="BE155" s="219">
        <v>13977.838</v>
      </c>
      <c r="BG155" s="220">
        <f t="shared" si="74"/>
        <v>4116634.5729999999</v>
      </c>
      <c r="BH155" s="221">
        <f t="shared" si="75"/>
        <v>4097119.3440282689</v>
      </c>
      <c r="BI155" s="432">
        <f t="shared" si="76"/>
        <v>19515.228971730787</v>
      </c>
      <c r="BJ155" s="210">
        <v>39995</v>
      </c>
      <c r="BK155" s="224">
        <v>4116634.5729999999</v>
      </c>
      <c r="BL155" s="223">
        <f t="shared" si="77"/>
        <v>0</v>
      </c>
      <c r="BM155" s="147">
        <v>8223.2039443720878</v>
      </c>
      <c r="BN155" s="147">
        <v>8184.2212013061389</v>
      </c>
      <c r="BO155" s="225">
        <f t="shared" si="89"/>
        <v>89024.976217116637</v>
      </c>
      <c r="BP155" s="225">
        <f t="shared" si="89"/>
        <v>89392.961772688286</v>
      </c>
      <c r="BS155" s="227"/>
      <c r="BT155" s="227"/>
    </row>
    <row r="156" spans="1:72" s="5" customFormat="1" x14ac:dyDescent="0.25">
      <c r="A156" s="226">
        <v>2009</v>
      </c>
      <c r="B156" s="67">
        <v>8</v>
      </c>
      <c r="C156" s="178">
        <f t="shared" si="51"/>
        <v>329.73144935858772</v>
      </c>
      <c r="D156" s="178"/>
      <c r="E156" s="178">
        <f t="shared" si="52"/>
        <v>323.21495100202412</v>
      </c>
      <c r="F156" s="67"/>
      <c r="G156" s="178">
        <v>356.05452345394741</v>
      </c>
      <c r="H156" s="178"/>
      <c r="I156" s="127">
        <v>318.41148260028547</v>
      </c>
      <c r="J156" s="91"/>
      <c r="K156" s="212">
        <f t="shared" si="82"/>
        <v>2126.2250253176576</v>
      </c>
      <c r="L156" s="70"/>
      <c r="M156" s="70">
        <f t="shared" si="84"/>
        <v>-678.71361371602791</v>
      </c>
      <c r="N156" s="180">
        <f t="shared" si="83"/>
        <v>1447.5114116016298</v>
      </c>
      <c r="O156" s="181">
        <v>3459</v>
      </c>
      <c r="P156" s="181">
        <f t="shared" si="56"/>
        <v>5006.9419727300374</v>
      </c>
      <c r="Q156" s="181">
        <v>1302463.9110000001</v>
      </c>
      <c r="R156" s="183">
        <f t="shared" si="80"/>
        <v>1297456.9690272701</v>
      </c>
      <c r="S156" s="74">
        <f t="shared" si="85"/>
        <v>375095.97254329867</v>
      </c>
      <c r="T156"/>
      <c r="U156" s="184">
        <f t="shared" si="86"/>
        <v>329.73144935858772</v>
      </c>
      <c r="V156" s="213">
        <f t="shared" si="58"/>
        <v>323.21495100202412</v>
      </c>
      <c r="W156" s="75"/>
      <c r="X156" s="75"/>
      <c r="Y156" s="185">
        <f t="shared" si="87"/>
        <v>356.05452345394741</v>
      </c>
      <c r="Z156" s="214">
        <f t="shared" si="59"/>
        <v>318.41148260028547</v>
      </c>
      <c r="AA156" s="76"/>
      <c r="AB156" s="13"/>
      <c r="AC156" s="187">
        <f t="shared" si="88"/>
        <v>238.87581981032508</v>
      </c>
      <c r="AD156" s="187">
        <f t="shared" si="60"/>
        <v>-42.598040517549656</v>
      </c>
      <c r="AE156" s="187"/>
      <c r="AF156" s="180">
        <f t="shared" si="61"/>
        <v>196.27777929277542</v>
      </c>
      <c r="AG156" s="182">
        <v>100010</v>
      </c>
      <c r="AH156" s="182">
        <f t="shared" si="62"/>
        <v>19629.740707070468</v>
      </c>
      <c r="AI156" s="182">
        <v>2193212.0759999999</v>
      </c>
      <c r="AJ156" s="215">
        <f t="shared" si="63"/>
        <v>2173582.3352929293</v>
      </c>
      <c r="AK156" s="216">
        <f t="shared" si="64"/>
        <v>21733.649987930501</v>
      </c>
      <c r="AL156" s="190"/>
      <c r="AM156" s="191">
        <f t="shared" si="65"/>
        <v>329.73144935858772</v>
      </c>
      <c r="AN156" s="75">
        <f t="shared" si="79"/>
        <v>0</v>
      </c>
      <c r="AO156" s="75">
        <f t="shared" si="54"/>
        <v>323.21495100202412</v>
      </c>
      <c r="AP156" s="40"/>
      <c r="AQ156" s="214">
        <f t="shared" si="66"/>
        <v>356.05452345394741</v>
      </c>
      <c r="AR156" s="214">
        <v>0</v>
      </c>
      <c r="AS156" s="214">
        <f t="shared" si="55"/>
        <v>318.41148260028547</v>
      </c>
      <c r="AT156" s="13"/>
      <c r="AU156" s="192">
        <f t="shared" si="67"/>
        <v>19.581623858571291</v>
      </c>
      <c r="AV156" s="192">
        <f t="shared" si="68"/>
        <v>0</v>
      </c>
      <c r="AW156" s="192">
        <f t="shared" si="69"/>
        <v>-2.4834172641169827</v>
      </c>
      <c r="AX156" s="180">
        <f t="shared" si="70"/>
        <v>17.098206594454307</v>
      </c>
      <c r="AY156" s="182">
        <v>389306</v>
      </c>
      <c r="AZ156" s="217">
        <f t="shared" si="71"/>
        <v>6656.4344164606282</v>
      </c>
      <c r="BA156" s="182">
        <v>527839.44700000004</v>
      </c>
      <c r="BB156" s="218">
        <f t="shared" si="72"/>
        <v>521183.01258353941</v>
      </c>
      <c r="BC156" s="216">
        <f t="shared" si="73"/>
        <v>1338.7489855885585</v>
      </c>
      <c r="BE156" s="219">
        <v>13937.31</v>
      </c>
      <c r="BG156" s="220">
        <f t="shared" si="74"/>
        <v>4037452.7439999999</v>
      </c>
      <c r="BH156" s="221">
        <f t="shared" si="75"/>
        <v>4006159.6269037388</v>
      </c>
      <c r="BI156" s="432">
        <f t="shared" si="76"/>
        <v>31293.117096261132</v>
      </c>
      <c r="BJ156" s="210">
        <v>40026</v>
      </c>
      <c r="BK156" s="224">
        <v>4037452.7439999999</v>
      </c>
      <c r="BL156" s="223">
        <f t="shared" si="77"/>
        <v>0</v>
      </c>
      <c r="BM156" s="147">
        <v>8056.0060976948089</v>
      </c>
      <c r="BN156" s="147">
        <v>7993.5663471570479</v>
      </c>
      <c r="BO156" s="225">
        <f t="shared" si="89"/>
        <v>89077.451833470477</v>
      </c>
      <c r="BP156" s="225">
        <f t="shared" si="89"/>
        <v>89213.407199536145</v>
      </c>
      <c r="BS156" s="227"/>
      <c r="BT156" s="227"/>
    </row>
    <row r="157" spans="1:72" s="5" customFormat="1" x14ac:dyDescent="0.25">
      <c r="A157" s="226">
        <v>2009</v>
      </c>
      <c r="B157" s="67">
        <v>9</v>
      </c>
      <c r="C157" s="178">
        <f t="shared" si="51"/>
        <v>278.21093356333773</v>
      </c>
      <c r="D157" s="178"/>
      <c r="E157" s="178">
        <f t="shared" si="52"/>
        <v>329.73144935858772</v>
      </c>
      <c r="F157" s="67"/>
      <c r="G157" s="178">
        <v>310.26409597364955</v>
      </c>
      <c r="H157" s="178"/>
      <c r="I157" s="127">
        <v>356.05452345394741</v>
      </c>
      <c r="J157" s="91"/>
      <c r="K157" s="212">
        <f t="shared" si="82"/>
        <v>2589.0682756308584</v>
      </c>
      <c r="L157" s="70"/>
      <c r="M157" s="70">
        <f t="shared" si="84"/>
        <v>3719.3601058996555</v>
      </c>
      <c r="N157" s="180">
        <f t="shared" si="83"/>
        <v>6308.4283815305134</v>
      </c>
      <c r="O157" s="181">
        <v>3428</v>
      </c>
      <c r="P157" s="181">
        <f t="shared" si="56"/>
        <v>21625.292491886601</v>
      </c>
      <c r="Q157" s="181">
        <v>1367080.71</v>
      </c>
      <c r="R157" s="183">
        <f t="shared" si="80"/>
        <v>1345455.4175081134</v>
      </c>
      <c r="S157" s="74">
        <f t="shared" si="85"/>
        <v>392489.91175849282</v>
      </c>
      <c r="T157"/>
      <c r="U157" s="184">
        <f t="shared" si="86"/>
        <v>278.21093356333773</v>
      </c>
      <c r="V157" s="213">
        <f t="shared" si="58"/>
        <v>329.73144935858772</v>
      </c>
      <c r="W157" s="75"/>
      <c r="X157" s="75"/>
      <c r="Y157" s="185">
        <f t="shared" si="87"/>
        <v>310.26409597364955</v>
      </c>
      <c r="Z157" s="214">
        <f t="shared" si="59"/>
        <v>356.05452345394741</v>
      </c>
      <c r="AA157" s="76"/>
      <c r="AB157" s="13"/>
      <c r="AC157" s="187">
        <f t="shared" si="88"/>
        <v>290.87504827661752</v>
      </c>
      <c r="AD157" s="187">
        <f t="shared" si="60"/>
        <v>233.43785845551221</v>
      </c>
      <c r="AE157" s="187"/>
      <c r="AF157" s="180">
        <f t="shared" si="61"/>
        <v>524.3129067321297</v>
      </c>
      <c r="AG157" s="182">
        <v>99800</v>
      </c>
      <c r="AH157" s="182">
        <f t="shared" si="62"/>
        <v>52326.428091866546</v>
      </c>
      <c r="AI157" s="182">
        <v>2273360.1540000001</v>
      </c>
      <c r="AJ157" s="215">
        <f t="shared" si="63"/>
        <v>2221033.7259081337</v>
      </c>
      <c r="AK157" s="216">
        <f t="shared" si="64"/>
        <v>22254.846952987311</v>
      </c>
      <c r="AL157" s="190"/>
      <c r="AM157" s="191">
        <f t="shared" si="65"/>
        <v>278.21093356333773</v>
      </c>
      <c r="AN157" s="75">
        <f t="shared" si="79"/>
        <v>0</v>
      </c>
      <c r="AO157" s="75">
        <f t="shared" si="54"/>
        <v>329.73144935858772</v>
      </c>
      <c r="AP157" s="40"/>
      <c r="AQ157" s="214">
        <f t="shared" si="66"/>
        <v>310.26409597364955</v>
      </c>
      <c r="AR157" s="214">
        <v>0</v>
      </c>
      <c r="AS157" s="214">
        <f t="shared" si="55"/>
        <v>356.05452345394741</v>
      </c>
      <c r="AT157" s="13"/>
      <c r="AU157" s="192">
        <f t="shared" si="67"/>
        <v>23.844212401737185</v>
      </c>
      <c r="AV157" s="192">
        <f t="shared" si="68"/>
        <v>0</v>
      </c>
      <c r="AW157" s="192">
        <f t="shared" si="69"/>
        <v>13.609161377929565</v>
      </c>
      <c r="AX157" s="180">
        <f t="shared" si="70"/>
        <v>37.453373779666748</v>
      </c>
      <c r="AY157" s="182">
        <v>389429</v>
      </c>
      <c r="AZ157" s="217">
        <f t="shared" si="71"/>
        <v>14585.429897641841</v>
      </c>
      <c r="BA157" s="182">
        <v>533321.75600000005</v>
      </c>
      <c r="BB157" s="218">
        <f t="shared" si="72"/>
        <v>518736.32610235823</v>
      </c>
      <c r="BC157" s="216">
        <f t="shared" si="73"/>
        <v>1332.0433919979207</v>
      </c>
      <c r="BE157" s="219">
        <v>13783.63</v>
      </c>
      <c r="BG157" s="220">
        <f t="shared" si="74"/>
        <v>4187546.25</v>
      </c>
      <c r="BH157" s="221">
        <f t="shared" si="75"/>
        <v>4099009.0995186055</v>
      </c>
      <c r="BI157" s="432">
        <f t="shared" si="76"/>
        <v>88537.150481394987</v>
      </c>
      <c r="BJ157" s="210">
        <v>40057</v>
      </c>
      <c r="BK157" s="224">
        <v>4187546.25</v>
      </c>
      <c r="BL157" s="223">
        <f t="shared" si="77"/>
        <v>0</v>
      </c>
      <c r="BM157" s="147">
        <v>8357.3748652855938</v>
      </c>
      <c r="BN157" s="147">
        <v>8180.6751676817257</v>
      </c>
      <c r="BO157" s="225">
        <f t="shared" si="89"/>
        <v>88945.640152926964</v>
      </c>
      <c r="BP157" s="225">
        <f t="shared" si="89"/>
        <v>88995.549814341415</v>
      </c>
      <c r="BS157" s="227"/>
      <c r="BT157" s="227"/>
    </row>
    <row r="158" spans="1:72" s="5" customFormat="1" x14ac:dyDescent="0.25">
      <c r="A158" s="226">
        <v>2009</v>
      </c>
      <c r="B158" s="67">
        <v>10</v>
      </c>
      <c r="C158" s="178">
        <f t="shared" ref="C158:C221" si="90">C146</f>
        <v>198.83661390818892</v>
      </c>
      <c r="D158" s="178"/>
      <c r="E158" s="178">
        <f t="shared" ref="E158:E221" si="91">E146</f>
        <v>278.21093356333773</v>
      </c>
      <c r="F158" s="67"/>
      <c r="G158" s="178">
        <v>253.98000492254022</v>
      </c>
      <c r="H158" s="178"/>
      <c r="I158" s="127">
        <v>310.26409597364955</v>
      </c>
      <c r="J158" s="91"/>
      <c r="K158" s="212">
        <f t="shared" si="82"/>
        <v>4454.1628204533781</v>
      </c>
      <c r="L158" s="70"/>
      <c r="M158" s="70">
        <f t="shared" si="84"/>
        <v>4529.0019359042944</v>
      </c>
      <c r="N158" s="180">
        <f t="shared" si="83"/>
        <v>8983.1647563576735</v>
      </c>
      <c r="O158" s="181">
        <v>3419</v>
      </c>
      <c r="P158" s="181">
        <f t="shared" si="56"/>
        <v>30713.440301986884</v>
      </c>
      <c r="Q158" s="181">
        <v>1321215.6680000001</v>
      </c>
      <c r="R158" s="183">
        <f t="shared" si="80"/>
        <v>1290502.2276980132</v>
      </c>
      <c r="S158" s="74">
        <f t="shared" si="85"/>
        <v>377450.19821527146</v>
      </c>
      <c r="T158"/>
      <c r="U158" s="184">
        <f t="shared" si="86"/>
        <v>198.83661390818892</v>
      </c>
      <c r="V158" s="213">
        <f t="shared" si="58"/>
        <v>278.21093356333773</v>
      </c>
      <c r="W158" s="75"/>
      <c r="X158" s="75"/>
      <c r="Y158" s="185">
        <f t="shared" si="87"/>
        <v>253.98000492254022</v>
      </c>
      <c r="Z158" s="214">
        <f t="shared" si="59"/>
        <v>310.26409597364955</v>
      </c>
      <c r="AA158" s="76"/>
      <c r="AB158" s="13"/>
      <c r="AC158" s="187">
        <f t="shared" si="88"/>
        <v>500.41354166900112</v>
      </c>
      <c r="AD158" s="187">
        <f t="shared" si="60"/>
        <v>284.25333464790646</v>
      </c>
      <c r="AE158" s="187"/>
      <c r="AF158" s="180">
        <f t="shared" si="61"/>
        <v>784.66687631690752</v>
      </c>
      <c r="AG158" s="182">
        <v>99597</v>
      </c>
      <c r="AH158" s="182">
        <f t="shared" si="62"/>
        <v>78150.466880535037</v>
      </c>
      <c r="AI158" s="182">
        <v>2187445.7450000001</v>
      </c>
      <c r="AJ158" s="215">
        <f t="shared" si="63"/>
        <v>2109295.2781194649</v>
      </c>
      <c r="AK158" s="216">
        <f t="shared" si="64"/>
        <v>21178.301335577024</v>
      </c>
      <c r="AL158" s="190"/>
      <c r="AM158" s="191">
        <f t="shared" si="65"/>
        <v>198.83661390818892</v>
      </c>
      <c r="AN158" s="75">
        <f t="shared" si="79"/>
        <v>3.8389772083761713</v>
      </c>
      <c r="AO158" s="75">
        <f t="shared" si="54"/>
        <v>278.21093356333773</v>
      </c>
      <c r="AP158" s="40"/>
      <c r="AQ158" s="214">
        <f t="shared" si="66"/>
        <v>253.98000492254022</v>
      </c>
      <c r="AR158" s="214">
        <v>7.8255867955241341</v>
      </c>
      <c r="AS158" s="214">
        <f t="shared" si="55"/>
        <v>310.26409597364955</v>
      </c>
      <c r="AT158" s="13"/>
      <c r="AU158" s="192">
        <f t="shared" si="67"/>
        <v>41.02093612689017</v>
      </c>
      <c r="AV158" s="192">
        <f t="shared" si="68"/>
        <v>1.0277456882210343</v>
      </c>
      <c r="AW158" s="192">
        <f t="shared" si="69"/>
        <v>16.571645786303392</v>
      </c>
      <c r="AX158" s="180">
        <f t="shared" si="70"/>
        <v>58.620327601414594</v>
      </c>
      <c r="AY158" s="182">
        <v>389956</v>
      </c>
      <c r="AZ158" s="217">
        <f t="shared" si="71"/>
        <v>22859.348470137233</v>
      </c>
      <c r="BA158" s="182">
        <v>512574.95699999999</v>
      </c>
      <c r="BB158" s="218">
        <f t="shared" si="72"/>
        <v>489715.60852986277</v>
      </c>
      <c r="BC158" s="216">
        <f t="shared" si="73"/>
        <v>1255.8227300768876</v>
      </c>
      <c r="BE158" s="219">
        <v>13893.412</v>
      </c>
      <c r="BG158" s="220">
        <f t="shared" si="74"/>
        <v>4035129.7820000001</v>
      </c>
      <c r="BH158" s="221">
        <f t="shared" si="75"/>
        <v>3903406.526347341</v>
      </c>
      <c r="BI158" s="432">
        <f t="shared" si="76"/>
        <v>131723.25565265917</v>
      </c>
      <c r="BJ158" s="210">
        <v>40087</v>
      </c>
      <c r="BK158" s="224">
        <v>4035129.7819999997</v>
      </c>
      <c r="BL158" s="223">
        <f t="shared" si="77"/>
        <v>0</v>
      </c>
      <c r="BM158" s="147">
        <v>8048.143266304196</v>
      </c>
      <c r="BN158" s="147">
        <v>7785.4187220464983</v>
      </c>
      <c r="BO158" s="225">
        <f t="shared" si="89"/>
        <v>89180.301017261692</v>
      </c>
      <c r="BP158" s="225">
        <f t="shared" si="89"/>
        <v>89045.680369314126</v>
      </c>
      <c r="BS158" s="227"/>
      <c r="BT158" s="227"/>
    </row>
    <row r="159" spans="1:72" s="5" customFormat="1" x14ac:dyDescent="0.25">
      <c r="A159" s="226">
        <v>2009</v>
      </c>
      <c r="B159" s="67">
        <v>11</v>
      </c>
      <c r="C159" s="178">
        <f t="shared" si="90"/>
        <v>75.667245198869992</v>
      </c>
      <c r="D159" s="178"/>
      <c r="E159" s="178">
        <f t="shared" si="91"/>
        <v>198.83661390818892</v>
      </c>
      <c r="F159" s="67"/>
      <c r="G159" s="178">
        <v>124.51115722310387</v>
      </c>
      <c r="H159" s="178"/>
      <c r="I159" s="127">
        <v>253.98000492254022</v>
      </c>
      <c r="J159" s="91"/>
      <c r="K159" s="212">
        <f t="shared" si="82"/>
        <v>3945.3274987607797</v>
      </c>
      <c r="L159" s="70"/>
      <c r="M159" s="70">
        <f t="shared" si="84"/>
        <v>7791.5720595475241</v>
      </c>
      <c r="N159" s="180">
        <f t="shared" si="83"/>
        <v>11736.899558308303</v>
      </c>
      <c r="O159" s="181">
        <v>3409</v>
      </c>
      <c r="P159" s="181">
        <f t="shared" si="56"/>
        <v>40011.09059427301</v>
      </c>
      <c r="Q159" s="181">
        <v>1240393.452</v>
      </c>
      <c r="R159" s="183">
        <f t="shared" si="80"/>
        <v>1200382.361405727</v>
      </c>
      <c r="S159" s="74">
        <f t="shared" si="85"/>
        <v>352121.54925366002</v>
      </c>
      <c r="T159"/>
      <c r="U159" s="184">
        <f t="shared" si="86"/>
        <v>75.667245198869992</v>
      </c>
      <c r="V159" s="213">
        <f t="shared" si="58"/>
        <v>198.83661390818892</v>
      </c>
      <c r="W159" s="75"/>
      <c r="X159" s="75"/>
      <c r="Y159" s="185">
        <f t="shared" si="87"/>
        <v>124.51115722310387</v>
      </c>
      <c r="Z159" s="214">
        <f t="shared" si="59"/>
        <v>253.98000492254022</v>
      </c>
      <c r="AA159" s="76"/>
      <c r="AB159" s="13"/>
      <c r="AC159" s="187">
        <f t="shared" si="88"/>
        <v>443.24722428939509</v>
      </c>
      <c r="AD159" s="187">
        <f t="shared" si="60"/>
        <v>489.02172518802871</v>
      </c>
      <c r="AE159" s="187"/>
      <c r="AF159" s="180">
        <f t="shared" si="61"/>
        <v>932.2689494774238</v>
      </c>
      <c r="AG159" s="182">
        <v>99535</v>
      </c>
      <c r="AH159" s="182">
        <f t="shared" si="62"/>
        <v>92793.389886235367</v>
      </c>
      <c r="AI159" s="182">
        <v>2048786.8840000001</v>
      </c>
      <c r="AJ159" s="215">
        <f t="shared" si="63"/>
        <v>1955993.4941137647</v>
      </c>
      <c r="AK159" s="216">
        <f t="shared" si="64"/>
        <v>19651.313549141152</v>
      </c>
      <c r="AL159" s="190"/>
      <c r="AM159" s="191">
        <f t="shared" si="65"/>
        <v>75.667245198869992</v>
      </c>
      <c r="AN159" s="75">
        <f t="shared" si="79"/>
        <v>28.935219572893278</v>
      </c>
      <c r="AO159" s="75">
        <f t="shared" si="54"/>
        <v>198.83661390818892</v>
      </c>
      <c r="AP159" s="40"/>
      <c r="AQ159" s="214">
        <f t="shared" si="66"/>
        <v>124.51115722310387</v>
      </c>
      <c r="AR159" s="214">
        <v>23.572700744468168</v>
      </c>
      <c r="AS159" s="214">
        <f t="shared" si="55"/>
        <v>253.98000492254022</v>
      </c>
      <c r="AT159" s="13"/>
      <c r="AU159" s="192">
        <f t="shared" si="67"/>
        <v>36.334780260649723</v>
      </c>
      <c r="AV159" s="192">
        <f t="shared" si="68"/>
        <v>-1.3824543094677173</v>
      </c>
      <c r="AW159" s="192">
        <f t="shared" si="69"/>
        <v>28.509409825080823</v>
      </c>
      <c r="AX159" s="180">
        <f t="shared" si="70"/>
        <v>63.461735776262827</v>
      </c>
      <c r="AY159" s="182">
        <v>390157</v>
      </c>
      <c r="AZ159" s="217">
        <f t="shared" si="71"/>
        <v>24760.040445259376</v>
      </c>
      <c r="BA159" s="182">
        <v>473343.18800000002</v>
      </c>
      <c r="BB159" s="218">
        <f t="shared" si="72"/>
        <v>448583.14755474066</v>
      </c>
      <c r="BC159" s="216">
        <f t="shared" si="73"/>
        <v>1149.7503506402311</v>
      </c>
      <c r="BE159" s="219">
        <v>14057.072</v>
      </c>
      <c r="BG159" s="220">
        <f t="shared" si="74"/>
        <v>3776580.5960000004</v>
      </c>
      <c r="BH159" s="221">
        <f t="shared" si="75"/>
        <v>3619016.0750742322</v>
      </c>
      <c r="BI159" s="432">
        <f t="shared" si="76"/>
        <v>157564.52092576775</v>
      </c>
      <c r="BJ159" s="210">
        <v>40118</v>
      </c>
      <c r="BK159" s="224">
        <v>3776580.5959999999</v>
      </c>
      <c r="BL159" s="223">
        <f t="shared" si="77"/>
        <v>0</v>
      </c>
      <c r="BM159" s="147">
        <v>7530.4944038444291</v>
      </c>
      <c r="BN159" s="147">
        <v>7216.3110538762967</v>
      </c>
      <c r="BO159" s="225">
        <f t="shared" si="89"/>
        <v>89581.395844848434</v>
      </c>
      <c r="BP159" s="225">
        <f t="shared" si="89"/>
        <v>89024.039895917871</v>
      </c>
      <c r="BS159" s="227"/>
      <c r="BT159" s="227"/>
    </row>
    <row r="160" spans="1:72" s="5" customFormat="1" x14ac:dyDescent="0.25">
      <c r="A160" s="226">
        <v>2009</v>
      </c>
      <c r="B160" s="67">
        <v>12</v>
      </c>
      <c r="C160" s="178">
        <f t="shared" si="90"/>
        <v>42.449672857488302</v>
      </c>
      <c r="D160" s="178"/>
      <c r="E160" s="178">
        <f t="shared" si="91"/>
        <v>75.667245198869992</v>
      </c>
      <c r="F160" s="67"/>
      <c r="G160" s="178">
        <v>64.378981964781048</v>
      </c>
      <c r="H160" s="178"/>
      <c r="I160" s="127">
        <v>124.51115722310387</v>
      </c>
      <c r="J160" s="91"/>
      <c r="K160" s="212">
        <f t="shared" si="82"/>
        <v>1771.3222111877785</v>
      </c>
      <c r="L160" s="70"/>
      <c r="M160" s="70">
        <f t="shared" si="84"/>
        <v>6901.4772796249117</v>
      </c>
      <c r="N160" s="180">
        <f t="shared" si="83"/>
        <v>8672.7994908126893</v>
      </c>
      <c r="O160" s="181">
        <v>3393</v>
      </c>
      <c r="P160" s="181">
        <f t="shared" si="56"/>
        <v>29426.808672327454</v>
      </c>
      <c r="Q160" s="181">
        <v>1267308.7250000001</v>
      </c>
      <c r="R160" s="183">
        <f t="shared" si="80"/>
        <v>1237881.9163276725</v>
      </c>
      <c r="S160" s="74">
        <f t="shared" si="85"/>
        <v>364834.04548413574</v>
      </c>
      <c r="T160"/>
      <c r="U160" s="184">
        <f t="shared" si="86"/>
        <v>42.449672857488302</v>
      </c>
      <c r="V160" s="213">
        <f t="shared" si="58"/>
        <v>75.667245198869992</v>
      </c>
      <c r="W160" s="75"/>
      <c r="X160" s="75"/>
      <c r="Y160" s="185">
        <f t="shared" si="87"/>
        <v>64.378981964781048</v>
      </c>
      <c r="Z160" s="214">
        <f t="shared" si="59"/>
        <v>124.51115722310387</v>
      </c>
      <c r="AA160" s="76"/>
      <c r="AB160" s="13"/>
      <c r="AC160" s="187">
        <f t="shared" si="88"/>
        <v>199.00341699839763</v>
      </c>
      <c r="AD160" s="187">
        <f t="shared" si="60"/>
        <v>433.1567878516355</v>
      </c>
      <c r="AE160" s="187"/>
      <c r="AF160" s="180">
        <f t="shared" si="61"/>
        <v>632.1602048500331</v>
      </c>
      <c r="AG160" s="182">
        <v>99587</v>
      </c>
      <c r="AH160" s="182">
        <f t="shared" si="62"/>
        <v>62954.938320400244</v>
      </c>
      <c r="AI160" s="182">
        <v>2024607.936</v>
      </c>
      <c r="AJ160" s="215">
        <f t="shared" si="63"/>
        <v>1961652.9976795998</v>
      </c>
      <c r="AK160" s="216">
        <f t="shared" si="64"/>
        <v>19697.882230407584</v>
      </c>
      <c r="AL160" s="190"/>
      <c r="AM160" s="191">
        <f t="shared" si="65"/>
        <v>42.449672857488302</v>
      </c>
      <c r="AN160" s="75">
        <f t="shared" si="79"/>
        <v>82.304422731853208</v>
      </c>
      <c r="AO160" s="75">
        <f t="shared" si="54"/>
        <v>75.667245198869992</v>
      </c>
      <c r="AP160" s="40"/>
      <c r="AQ160" s="214">
        <f t="shared" si="66"/>
        <v>64.378981964781048</v>
      </c>
      <c r="AR160" s="214">
        <v>50.576373705213825</v>
      </c>
      <c r="AS160" s="214">
        <f t="shared" si="55"/>
        <v>124.51115722310387</v>
      </c>
      <c r="AT160" s="13"/>
      <c r="AU160" s="192">
        <f t="shared" si="67"/>
        <v>16.313120605204933</v>
      </c>
      <c r="AV160" s="192">
        <f t="shared" si="68"/>
        <v>-8.1794730258807142</v>
      </c>
      <c r="AW160" s="192">
        <f t="shared" si="69"/>
        <v>25.25254758084554</v>
      </c>
      <c r="AX160" s="180">
        <f t="shared" si="70"/>
        <v>33.386195160169763</v>
      </c>
      <c r="AY160" s="182">
        <v>390107</v>
      </c>
      <c r="AZ160" s="217">
        <f t="shared" si="71"/>
        <v>13024.188435348346</v>
      </c>
      <c r="BA160" s="182">
        <v>454532.11900000001</v>
      </c>
      <c r="BB160" s="218">
        <f t="shared" si="72"/>
        <v>441507.93056465167</v>
      </c>
      <c r="BC160" s="216">
        <f t="shared" si="73"/>
        <v>1131.7611080156255</v>
      </c>
      <c r="BE160" s="219">
        <v>13929.983</v>
      </c>
      <c r="BG160" s="220">
        <f t="shared" si="74"/>
        <v>3760378.7630000003</v>
      </c>
      <c r="BH160" s="221">
        <f t="shared" si="75"/>
        <v>3654972.8275719238</v>
      </c>
      <c r="BI160" s="432">
        <f t="shared" si="76"/>
        <v>105405.93542807605</v>
      </c>
      <c r="BJ160" s="210">
        <v>40148</v>
      </c>
      <c r="BK160" s="224">
        <v>3760378.7629999998</v>
      </c>
      <c r="BL160" s="223">
        <f t="shared" si="77"/>
        <v>0</v>
      </c>
      <c r="BM160" s="147">
        <v>7498.5318775150463</v>
      </c>
      <c r="BN160" s="147">
        <v>7288.3430064726626</v>
      </c>
      <c r="BO160" s="225">
        <f t="shared" si="89"/>
        <v>89861.135746919506</v>
      </c>
      <c r="BP160" s="225">
        <f t="shared" si="89"/>
        <v>88998.135767656087</v>
      </c>
      <c r="BS160" s="227"/>
      <c r="BT160" s="227"/>
    </row>
    <row r="161" spans="1:72" s="5" customFormat="1" x14ac:dyDescent="0.25">
      <c r="A161" s="226">
        <v>2010</v>
      </c>
      <c r="B161" s="67">
        <v>1</v>
      </c>
      <c r="C161" s="178">
        <f t="shared" si="90"/>
        <v>26.872581391315055</v>
      </c>
      <c r="D161" s="178"/>
      <c r="E161" s="178">
        <f t="shared" si="91"/>
        <v>42.449672857488302</v>
      </c>
      <c r="F161" s="67"/>
      <c r="G161" s="178">
        <v>18.124593485966685</v>
      </c>
      <c r="H161" s="178"/>
      <c r="I161" s="127">
        <v>64.378981964781048</v>
      </c>
      <c r="J161" s="91"/>
      <c r="K161" s="212">
        <f t="shared" si="82"/>
        <v>-706.61164946562224</v>
      </c>
      <c r="L161" s="70"/>
      <c r="M161" s="70">
        <f t="shared" si="84"/>
        <v>3098.536179632029</v>
      </c>
      <c r="N161" s="180">
        <f t="shared" si="83"/>
        <v>2391.9245301664068</v>
      </c>
      <c r="O161" s="181">
        <v>3417</v>
      </c>
      <c r="P161" s="181">
        <f t="shared" si="56"/>
        <v>8173.2061195786118</v>
      </c>
      <c r="Q161" s="181">
        <v>1190236.2509999999</v>
      </c>
      <c r="R161" s="183">
        <f t="shared" si="80"/>
        <v>1182063.0448804214</v>
      </c>
      <c r="S161" s="74">
        <f t="shared" si="85"/>
        <v>345935.92182628665</v>
      </c>
      <c r="T161"/>
      <c r="U161" s="184">
        <f t="shared" si="86"/>
        <v>26.872581391315055</v>
      </c>
      <c r="V161" s="213">
        <f t="shared" si="58"/>
        <v>42.449672857488302</v>
      </c>
      <c r="W161" s="75"/>
      <c r="X161" s="75"/>
      <c r="Y161" s="185">
        <f t="shared" si="87"/>
        <v>18.124593485966685</v>
      </c>
      <c r="Z161" s="214">
        <f t="shared" si="59"/>
        <v>64.378981964781048</v>
      </c>
      <c r="AA161" s="76"/>
      <c r="AB161" s="13"/>
      <c r="AC161" s="187">
        <f t="shared" si="88"/>
        <v>-79.385970461150521</v>
      </c>
      <c r="AD161" s="187">
        <f t="shared" si="60"/>
        <v>194.47314310139009</v>
      </c>
      <c r="AE161" s="187"/>
      <c r="AF161" s="180">
        <f t="shared" si="61"/>
        <v>115.08717264023957</v>
      </c>
      <c r="AG161" s="182">
        <v>101083</v>
      </c>
      <c r="AH161" s="182">
        <f t="shared" si="62"/>
        <v>11633.356671993337</v>
      </c>
      <c r="AI161" s="182">
        <v>1940722.4709999999</v>
      </c>
      <c r="AJ161" s="215">
        <f t="shared" si="63"/>
        <v>1929089.1143280065</v>
      </c>
      <c r="AK161" s="216">
        <f t="shared" si="64"/>
        <v>19084.209158097867</v>
      </c>
      <c r="AL161" s="190"/>
      <c r="AM161" s="191">
        <f t="shared" si="65"/>
        <v>26.872581391315055</v>
      </c>
      <c r="AN161" s="75">
        <f t="shared" si="79"/>
        <v>123.83441885147447</v>
      </c>
      <c r="AO161" s="75">
        <f t="shared" si="54"/>
        <v>42.449672857488302</v>
      </c>
      <c r="AP161" s="40"/>
      <c r="AQ161" s="214">
        <f t="shared" si="66"/>
        <v>18.124593485966685</v>
      </c>
      <c r="AR161" s="214">
        <v>275.40272710222337</v>
      </c>
      <c r="AS161" s="214">
        <f t="shared" si="55"/>
        <v>64.378981964781048</v>
      </c>
      <c r="AT161" s="13"/>
      <c r="AU161" s="192">
        <f t="shared" si="67"/>
        <v>-6.5075913269590355</v>
      </c>
      <c r="AV161" s="192">
        <f t="shared" si="68"/>
        <v>39.074223816108599</v>
      </c>
      <c r="AW161" s="192">
        <f t="shared" si="69"/>
        <v>11.337562834283757</v>
      </c>
      <c r="AX161" s="180">
        <f t="shared" si="70"/>
        <v>43.904195323433321</v>
      </c>
      <c r="AY161" s="182">
        <v>388623</v>
      </c>
      <c r="AZ161" s="217">
        <f t="shared" si="71"/>
        <v>17062.180099178626</v>
      </c>
      <c r="BA161" s="182">
        <v>443187.109</v>
      </c>
      <c r="BB161" s="218">
        <f t="shared" si="72"/>
        <v>426124.92890082137</v>
      </c>
      <c r="BC161" s="216">
        <f t="shared" si="73"/>
        <v>1096.4995095525003</v>
      </c>
      <c r="BE161" s="219">
        <v>13926.18</v>
      </c>
      <c r="BG161" s="220">
        <f t="shared" si="74"/>
        <v>3588072.0109999999</v>
      </c>
      <c r="BH161" s="221">
        <f t="shared" si="75"/>
        <v>3551203.2681092494</v>
      </c>
      <c r="BI161" s="432">
        <f t="shared" si="76"/>
        <v>36868.742890750575</v>
      </c>
      <c r="BJ161" s="210">
        <v>40179</v>
      </c>
      <c r="BK161" s="224">
        <v>3588072.0110000004</v>
      </c>
      <c r="BL161" s="223">
        <f t="shared" si="77"/>
        <v>0</v>
      </c>
      <c r="BM161" s="147">
        <v>7154.4517243717046</v>
      </c>
      <c r="BN161" s="147">
        <v>7080.9371348257073</v>
      </c>
      <c r="BO161" s="225">
        <f t="shared" si="89"/>
        <v>89800.093015386607</v>
      </c>
      <c r="BP161" s="225">
        <f t="shared" si="89"/>
        <v>88838.242653360692</v>
      </c>
      <c r="BS161" s="227"/>
      <c r="BT161" s="227"/>
    </row>
    <row r="162" spans="1:72" s="5" customFormat="1" x14ac:dyDescent="0.25">
      <c r="A162" s="226">
        <v>2010</v>
      </c>
      <c r="B162" s="67">
        <v>2</v>
      </c>
      <c r="C162" s="178">
        <f t="shared" si="90"/>
        <v>34.723950066840629</v>
      </c>
      <c r="D162" s="178"/>
      <c r="E162" s="178">
        <f t="shared" si="91"/>
        <v>26.872581391315055</v>
      </c>
      <c r="F162" s="67"/>
      <c r="G162" s="178">
        <v>10.091272154204862</v>
      </c>
      <c r="H162" s="178"/>
      <c r="I162" s="127">
        <v>18.124593485966685</v>
      </c>
      <c r="J162" s="91"/>
      <c r="K162" s="212">
        <f t="shared" si="82"/>
        <v>-1989.6846405058916</v>
      </c>
      <c r="L162" s="70"/>
      <c r="M162" s="70">
        <f t="shared" si="84"/>
        <v>-1236.0606935259559</v>
      </c>
      <c r="N162" s="180">
        <f t="shared" si="83"/>
        <v>-3225.7453340318475</v>
      </c>
      <c r="O162" s="181">
        <v>3415</v>
      </c>
      <c r="P162" s="181">
        <f t="shared" si="56"/>
        <v>-11015.920315718759</v>
      </c>
      <c r="Q162" s="181">
        <v>1075515.6229999999</v>
      </c>
      <c r="R162" s="183">
        <f t="shared" si="80"/>
        <v>1086531.5433157186</v>
      </c>
      <c r="S162" s="74">
        <f t="shared" si="85"/>
        <v>318164.4343530655</v>
      </c>
      <c r="T162"/>
      <c r="U162" s="184">
        <f t="shared" si="86"/>
        <v>34.723950066840629</v>
      </c>
      <c r="V162" s="213">
        <f t="shared" si="58"/>
        <v>26.872581391315055</v>
      </c>
      <c r="W162" s="75"/>
      <c r="X162" s="75"/>
      <c r="Y162" s="185">
        <f t="shared" si="87"/>
        <v>10.091272154204862</v>
      </c>
      <c r="Z162" s="214">
        <f t="shared" si="59"/>
        <v>18.124593485966685</v>
      </c>
      <c r="AA162" s="76"/>
      <c r="AB162" s="13"/>
      <c r="AC162" s="187">
        <f t="shared" si="88"/>
        <v>-223.53586473936312</v>
      </c>
      <c r="AD162" s="187">
        <f t="shared" si="60"/>
        <v>-77.578764357892211</v>
      </c>
      <c r="AE162" s="187"/>
      <c r="AF162" s="180">
        <f t="shared" si="61"/>
        <v>-301.11462909725532</v>
      </c>
      <c r="AG162" s="182">
        <v>101043</v>
      </c>
      <c r="AH162" s="182">
        <f t="shared" si="62"/>
        <v>-30425.525467873969</v>
      </c>
      <c r="AI162" s="182">
        <v>1725394.21</v>
      </c>
      <c r="AJ162" s="215">
        <f t="shared" si="63"/>
        <v>1755819.735467874</v>
      </c>
      <c r="AK162" s="216">
        <f t="shared" si="64"/>
        <v>17376.955706658293</v>
      </c>
      <c r="AL162" s="190"/>
      <c r="AM162" s="191">
        <f t="shared" si="65"/>
        <v>34.723950066840629</v>
      </c>
      <c r="AN162" s="75">
        <f t="shared" si="79"/>
        <v>77.741832906544204</v>
      </c>
      <c r="AO162" s="75">
        <f t="shared" si="54"/>
        <v>26.872581391315055</v>
      </c>
      <c r="AP162" s="40"/>
      <c r="AQ162" s="214">
        <f t="shared" si="66"/>
        <v>10.091272154204862</v>
      </c>
      <c r="AR162" s="214">
        <v>158.64482318120247</v>
      </c>
      <c r="AS162" s="214">
        <f t="shared" si="55"/>
        <v>18.124593485966685</v>
      </c>
      <c r="AT162" s="13"/>
      <c r="AU162" s="192">
        <f t="shared" si="67"/>
        <v>-18.324145263854284</v>
      </c>
      <c r="AV162" s="192">
        <f t="shared" si="68"/>
        <v>20.856744961187061</v>
      </c>
      <c r="AW162" s="192">
        <f t="shared" si="69"/>
        <v>-4.522753638301273</v>
      </c>
      <c r="AX162" s="180">
        <f t="shared" si="70"/>
        <v>-1.9901539409684954</v>
      </c>
      <c r="AY162" s="182">
        <v>388521</v>
      </c>
      <c r="AZ162" s="217">
        <f t="shared" si="71"/>
        <v>-773.2165992990208</v>
      </c>
      <c r="BA162" s="182">
        <v>387237.05099999998</v>
      </c>
      <c r="BB162" s="218">
        <f t="shared" si="72"/>
        <v>388010.26759929903</v>
      </c>
      <c r="BC162" s="216">
        <f t="shared" si="73"/>
        <v>998.68544454302094</v>
      </c>
      <c r="BE162" s="219">
        <v>13401.045</v>
      </c>
      <c r="BG162" s="220">
        <f t="shared" si="74"/>
        <v>3201547.9289999995</v>
      </c>
      <c r="BH162" s="221">
        <f t="shared" si="75"/>
        <v>3243762.5913828919</v>
      </c>
      <c r="BI162" s="432">
        <f t="shared" si="76"/>
        <v>-42214.662382891751</v>
      </c>
      <c r="BJ162" s="210">
        <v>40210</v>
      </c>
      <c r="BK162" s="224">
        <v>3201547.929</v>
      </c>
      <c r="BL162" s="223">
        <f t="shared" si="77"/>
        <v>0</v>
      </c>
      <c r="BM162" s="147">
        <v>6385.6120522010733</v>
      </c>
      <c r="BN162" s="147">
        <v>6469.810840683991</v>
      </c>
      <c r="BO162" s="225">
        <f t="shared" si="89"/>
        <v>89716.934872148922</v>
      </c>
      <c r="BP162" s="225">
        <f t="shared" si="89"/>
        <v>88791.570585870781</v>
      </c>
      <c r="BS162" s="227"/>
      <c r="BT162" s="227"/>
    </row>
    <row r="163" spans="1:72" s="5" customFormat="1" x14ac:dyDescent="0.25">
      <c r="A163" s="226">
        <v>2010</v>
      </c>
      <c r="B163" s="67">
        <v>3</v>
      </c>
      <c r="C163" s="178">
        <f t="shared" si="90"/>
        <v>67.088827391532973</v>
      </c>
      <c r="D163" s="178"/>
      <c r="E163" s="178">
        <f t="shared" si="91"/>
        <v>34.723950066840629</v>
      </c>
      <c r="F163" s="67"/>
      <c r="G163" s="178">
        <v>14.192357639291513</v>
      </c>
      <c r="H163" s="178"/>
      <c r="I163" s="127">
        <v>10.091272154204862</v>
      </c>
      <c r="J163" s="91"/>
      <c r="K163" s="212">
        <f t="shared" si="82"/>
        <v>-4272.6695723582234</v>
      </c>
      <c r="L163" s="70"/>
      <c r="M163" s="70">
        <f t="shared" si="84"/>
        <v>-3480.5129217747308</v>
      </c>
      <c r="N163" s="180">
        <f t="shared" si="83"/>
        <v>-7753.1824941329542</v>
      </c>
      <c r="O163" s="181">
        <v>3415</v>
      </c>
      <c r="P163" s="181">
        <f t="shared" si="56"/>
        <v>-26477.118217464038</v>
      </c>
      <c r="Q163" s="181">
        <v>1038141.009</v>
      </c>
      <c r="R163" s="183">
        <f t="shared" si="80"/>
        <v>1064618.1272174639</v>
      </c>
      <c r="S163" s="74">
        <f t="shared" si="85"/>
        <v>311747.62143996014</v>
      </c>
      <c r="T163"/>
      <c r="U163" s="184">
        <f t="shared" si="86"/>
        <v>67.088827391532973</v>
      </c>
      <c r="V163" s="213">
        <f t="shared" si="58"/>
        <v>34.723950066840629</v>
      </c>
      <c r="W163" s="75"/>
      <c r="X163" s="75"/>
      <c r="Y163" s="185">
        <f t="shared" si="87"/>
        <v>14.192357639291513</v>
      </c>
      <c r="Z163" s="214">
        <f t="shared" si="59"/>
        <v>10.091272154204862</v>
      </c>
      <c r="AA163" s="76"/>
      <c r="AB163" s="13"/>
      <c r="AC163" s="187">
        <f t="shared" si="88"/>
        <v>-480.02324999594936</v>
      </c>
      <c r="AD163" s="187">
        <f t="shared" si="60"/>
        <v>-218.44711446387464</v>
      </c>
      <c r="AE163" s="187"/>
      <c r="AF163" s="180">
        <f t="shared" si="61"/>
        <v>-698.47036445982394</v>
      </c>
      <c r="AG163" s="182">
        <v>100830</v>
      </c>
      <c r="AH163" s="182">
        <f t="shared" si="62"/>
        <v>-70426.766848484054</v>
      </c>
      <c r="AI163" s="182">
        <v>1648087.5449999999</v>
      </c>
      <c r="AJ163" s="215">
        <f t="shared" si="63"/>
        <v>1718514.311848484</v>
      </c>
      <c r="AK163" s="216">
        <f t="shared" si="64"/>
        <v>17043.680569755867</v>
      </c>
      <c r="AL163" s="190"/>
      <c r="AM163" s="191">
        <f t="shared" si="65"/>
        <v>67.088827391532973</v>
      </c>
      <c r="AN163" s="75">
        <f t="shared" si="79"/>
        <v>46.024503453365838</v>
      </c>
      <c r="AO163" s="75">
        <f t="shared" si="54"/>
        <v>34.723950066840629</v>
      </c>
      <c r="AP163" s="40"/>
      <c r="AQ163" s="214">
        <f t="shared" si="66"/>
        <v>14.192357639291513</v>
      </c>
      <c r="AR163" s="214">
        <v>152.51385483672678</v>
      </c>
      <c r="AS163" s="214">
        <f t="shared" si="55"/>
        <v>10.091272154204862</v>
      </c>
      <c r="AT163" s="13"/>
      <c r="AU163" s="192">
        <f t="shared" si="67"/>
        <v>-39.349460871565903</v>
      </c>
      <c r="AV163" s="192">
        <f t="shared" si="68"/>
        <v>27.452894328687076</v>
      </c>
      <c r="AW163" s="192">
        <f t="shared" si="69"/>
        <v>-12.735218070244947</v>
      </c>
      <c r="AX163" s="180">
        <f t="shared" si="70"/>
        <v>-24.631784613123774</v>
      </c>
      <c r="AY163" s="182">
        <v>389486</v>
      </c>
      <c r="AZ163" s="217">
        <f t="shared" si="71"/>
        <v>-9593.735261827127</v>
      </c>
      <c r="BA163" s="182">
        <v>371891.23100000003</v>
      </c>
      <c r="BB163" s="218">
        <f t="shared" si="72"/>
        <v>381484.96626182715</v>
      </c>
      <c r="BC163" s="216">
        <f t="shared" si="73"/>
        <v>979.45745485544319</v>
      </c>
      <c r="BE163" s="219">
        <v>14456.977000000001</v>
      </c>
      <c r="BG163" s="220">
        <f t="shared" si="74"/>
        <v>3072576.7620000001</v>
      </c>
      <c r="BH163" s="221">
        <f t="shared" si="75"/>
        <v>3179074.3823277755</v>
      </c>
      <c r="BI163" s="432">
        <f t="shared" si="76"/>
        <v>-106497.62032777522</v>
      </c>
      <c r="BJ163" s="210">
        <v>40238</v>
      </c>
      <c r="BK163" s="224">
        <v>3072576.7620000001</v>
      </c>
      <c r="BL163" s="223">
        <f t="shared" si="77"/>
        <v>0</v>
      </c>
      <c r="BM163" s="147">
        <v>6119.1837083417977</v>
      </c>
      <c r="BN163" s="147">
        <v>6331.2788173546978</v>
      </c>
      <c r="BO163" s="225">
        <f t="shared" si="89"/>
        <v>89398.32733465916</v>
      </c>
      <c r="BP163" s="225">
        <f t="shared" si="89"/>
        <v>88581.98426916622</v>
      </c>
      <c r="BS163" s="227"/>
      <c r="BT163" s="227"/>
    </row>
    <row r="164" spans="1:72" s="5" customFormat="1" x14ac:dyDescent="0.25">
      <c r="A164" s="226">
        <v>2010</v>
      </c>
      <c r="B164" s="67">
        <v>4</v>
      </c>
      <c r="C164" s="178">
        <f t="shared" si="90"/>
        <v>117.42864691479581</v>
      </c>
      <c r="D164" s="178"/>
      <c r="E164" s="178">
        <f t="shared" si="91"/>
        <v>67.088827391532973</v>
      </c>
      <c r="F164" s="67"/>
      <c r="G164" s="178">
        <v>81.765451730198578</v>
      </c>
      <c r="H164" s="178"/>
      <c r="I164" s="127">
        <v>14.192357639291513</v>
      </c>
      <c r="J164" s="91"/>
      <c r="K164" s="212">
        <f t="shared" si="82"/>
        <v>-2880.6657539153452</v>
      </c>
      <c r="L164" s="70"/>
      <c r="M164" s="70">
        <f t="shared" si="84"/>
        <v>-7474.0897900711689</v>
      </c>
      <c r="N164" s="180">
        <f t="shared" si="83"/>
        <v>-10354.755543986514</v>
      </c>
      <c r="O164" s="181">
        <v>3418</v>
      </c>
      <c r="P164" s="181">
        <f t="shared" si="56"/>
        <v>-35392.554449345902</v>
      </c>
      <c r="Q164" s="181">
        <v>1086887.0209999999</v>
      </c>
      <c r="R164" s="183">
        <f t="shared" si="80"/>
        <v>1122279.5754493459</v>
      </c>
      <c r="S164" s="74">
        <f t="shared" si="85"/>
        <v>328343.936644045</v>
      </c>
      <c r="T164"/>
      <c r="U164" s="184">
        <f t="shared" si="86"/>
        <v>117.42864691479581</v>
      </c>
      <c r="V164" s="213">
        <f t="shared" si="58"/>
        <v>67.088827391532973</v>
      </c>
      <c r="W164" s="75"/>
      <c r="X164" s="75"/>
      <c r="Y164" s="185">
        <f t="shared" si="87"/>
        <v>81.765451730198578</v>
      </c>
      <c r="Z164" s="214">
        <f t="shared" si="59"/>
        <v>14.192357639291513</v>
      </c>
      <c r="AA164" s="76"/>
      <c r="AB164" s="13"/>
      <c r="AC164" s="187">
        <f t="shared" si="88"/>
        <v>-323.6352622005524</v>
      </c>
      <c r="AD164" s="187">
        <f t="shared" si="60"/>
        <v>-469.09561452006761</v>
      </c>
      <c r="AE164" s="187"/>
      <c r="AF164" s="180">
        <f t="shared" si="61"/>
        <v>-792.73087672062002</v>
      </c>
      <c r="AG164" s="182">
        <v>100752</v>
      </c>
      <c r="AH164" s="182">
        <f t="shared" si="62"/>
        <v>-79869.221291355905</v>
      </c>
      <c r="AI164" s="182">
        <v>1756228.3559999999</v>
      </c>
      <c r="AJ164" s="215">
        <f t="shared" si="63"/>
        <v>1836097.5772913559</v>
      </c>
      <c r="AK164" s="216">
        <f t="shared" si="64"/>
        <v>18223.931805734439</v>
      </c>
      <c r="AL164" s="190"/>
      <c r="AM164" s="191">
        <f t="shared" si="65"/>
        <v>117.42864691479581</v>
      </c>
      <c r="AN164" s="75">
        <f t="shared" si="79"/>
        <v>10.764282951672801</v>
      </c>
      <c r="AO164" s="75">
        <f t="shared" si="54"/>
        <v>67.088827391532973</v>
      </c>
      <c r="AP164" s="40"/>
      <c r="AQ164" s="214">
        <f t="shared" si="66"/>
        <v>81.765451730198578</v>
      </c>
      <c r="AR164" s="214">
        <v>11.347920791340039</v>
      </c>
      <c r="AS164" s="214">
        <f t="shared" si="55"/>
        <v>14.192357639291513</v>
      </c>
      <c r="AT164" s="13"/>
      <c r="AU164" s="192">
        <f t="shared" si="67"/>
        <v>-26.529700564976945</v>
      </c>
      <c r="AV164" s="192">
        <f t="shared" si="68"/>
        <v>0.15046150371342618</v>
      </c>
      <c r="AW164" s="192">
        <f t="shared" si="69"/>
        <v>-27.347740259103176</v>
      </c>
      <c r="AX164" s="180">
        <f t="shared" si="70"/>
        <v>-53.726979320366695</v>
      </c>
      <c r="AY164" s="182">
        <v>389793</v>
      </c>
      <c r="AZ164" s="217">
        <f t="shared" si="71"/>
        <v>-20942.400450223697</v>
      </c>
      <c r="BA164" s="182">
        <v>388729.86700000003</v>
      </c>
      <c r="BB164" s="218">
        <f t="shared" si="72"/>
        <v>409672.26745022374</v>
      </c>
      <c r="BC164" s="216">
        <f t="shared" si="73"/>
        <v>1050.9995496333277</v>
      </c>
      <c r="BE164" s="219">
        <v>13366.768</v>
      </c>
      <c r="BG164" s="220">
        <f t="shared" si="74"/>
        <v>3245212.0120000001</v>
      </c>
      <c r="BH164" s="221">
        <f t="shared" si="75"/>
        <v>3381416.1881909259</v>
      </c>
      <c r="BI164" s="432">
        <f t="shared" si="76"/>
        <v>-136204.1761909255</v>
      </c>
      <c r="BJ164" s="210">
        <v>40269</v>
      </c>
      <c r="BK164" s="224">
        <v>3245212.0120000001</v>
      </c>
      <c r="BL164" s="223">
        <f t="shared" si="77"/>
        <v>0</v>
      </c>
      <c r="BM164" s="147">
        <v>6460.061733850901</v>
      </c>
      <c r="BN164" s="147">
        <v>6731.1957563271144</v>
      </c>
      <c r="BO164" s="225">
        <f t="shared" si="89"/>
        <v>88999.392397656164</v>
      </c>
      <c r="BP164" s="225">
        <f t="shared" si="89"/>
        <v>88427.011589276168</v>
      </c>
      <c r="BS164" s="227"/>
      <c r="BT164" s="227"/>
    </row>
    <row r="165" spans="1:72" s="5" customFormat="1" x14ac:dyDescent="0.25">
      <c r="A165" s="226">
        <v>2010</v>
      </c>
      <c r="B165" s="67">
        <v>5</v>
      </c>
      <c r="C165" s="178">
        <f t="shared" si="90"/>
        <v>205.87235315982971</v>
      </c>
      <c r="D165" s="178"/>
      <c r="E165" s="178">
        <f t="shared" si="91"/>
        <v>117.42864691479581</v>
      </c>
      <c r="F165" s="67"/>
      <c r="G165" s="178">
        <v>235.20518287858062</v>
      </c>
      <c r="H165" s="178"/>
      <c r="I165" s="127">
        <v>81.765451730198578</v>
      </c>
      <c r="J165" s="91"/>
      <c r="K165" s="212">
        <f t="shared" si="82"/>
        <v>2369.3356021204277</v>
      </c>
      <c r="L165" s="70"/>
      <c r="M165" s="70">
        <f t="shared" si="84"/>
        <v>-5039.0871878405178</v>
      </c>
      <c r="N165" s="180">
        <f t="shared" si="83"/>
        <v>-2669.7515857200901</v>
      </c>
      <c r="O165" s="181">
        <v>3434</v>
      </c>
      <c r="P165" s="181">
        <f t="shared" si="56"/>
        <v>-9167.9269453627894</v>
      </c>
      <c r="Q165" s="181">
        <v>1210298.1240000001</v>
      </c>
      <c r="R165" s="183">
        <f t="shared" si="80"/>
        <v>1219466.0509453628</v>
      </c>
      <c r="S165" s="74">
        <f t="shared" si="85"/>
        <v>355115.33224966883</v>
      </c>
      <c r="T165"/>
      <c r="U165" s="184">
        <f t="shared" si="86"/>
        <v>205.87235315982971</v>
      </c>
      <c r="V165" s="213">
        <f t="shared" si="58"/>
        <v>117.42864691479581</v>
      </c>
      <c r="W165" s="75"/>
      <c r="X165" s="75"/>
      <c r="Y165" s="185">
        <f t="shared" si="87"/>
        <v>235.20518287858062</v>
      </c>
      <c r="Z165" s="214">
        <f t="shared" si="59"/>
        <v>81.765451730198578</v>
      </c>
      <c r="AA165" s="76"/>
      <c r="AB165" s="13"/>
      <c r="AC165" s="187">
        <f t="shared" si="88"/>
        <v>266.18865718493294</v>
      </c>
      <c r="AD165" s="187">
        <f t="shared" si="60"/>
        <v>-316.26776870414596</v>
      </c>
      <c r="AE165" s="187"/>
      <c r="AF165" s="180">
        <f t="shared" si="61"/>
        <v>-50.079111519213029</v>
      </c>
      <c r="AG165" s="182">
        <v>100868</v>
      </c>
      <c r="AH165" s="182">
        <f t="shared" si="62"/>
        <v>-5051.3798207199798</v>
      </c>
      <c r="AI165" s="182">
        <v>2008492.129</v>
      </c>
      <c r="AJ165" s="215">
        <f t="shared" si="63"/>
        <v>2013543.50882072</v>
      </c>
      <c r="AK165" s="216">
        <f t="shared" si="64"/>
        <v>19962.163508949518</v>
      </c>
      <c r="AL165" s="190"/>
      <c r="AM165" s="191">
        <f t="shared" si="65"/>
        <v>205.87235315982971</v>
      </c>
      <c r="AN165" s="75">
        <f t="shared" si="79"/>
        <v>1.2492833206498815</v>
      </c>
      <c r="AO165" s="75">
        <f t="shared" si="54"/>
        <v>117.42864691479581</v>
      </c>
      <c r="AP165" s="40"/>
      <c r="AQ165" s="214">
        <f t="shared" si="66"/>
        <v>235.20518287858062</v>
      </c>
      <c r="AR165" s="214">
        <v>0</v>
      </c>
      <c r="AS165" s="214">
        <f t="shared" si="55"/>
        <v>81.765451730198578</v>
      </c>
      <c r="AT165" s="13"/>
      <c r="AU165" s="192">
        <f t="shared" si="67"/>
        <v>21.820568379639059</v>
      </c>
      <c r="AV165" s="192">
        <f t="shared" si="68"/>
        <v>-0.32206453079919256</v>
      </c>
      <c r="AW165" s="192">
        <f t="shared" si="69"/>
        <v>-18.438050843208416</v>
      </c>
      <c r="AX165" s="180">
        <f t="shared" si="70"/>
        <v>3.0604530056314516</v>
      </c>
      <c r="AY165" s="182">
        <v>390141</v>
      </c>
      <c r="AZ165" s="217">
        <f t="shared" si="71"/>
        <v>1194.0081960700602</v>
      </c>
      <c r="BA165" s="182">
        <v>453491.38299999997</v>
      </c>
      <c r="BB165" s="218">
        <f t="shared" si="72"/>
        <v>452297.37480392994</v>
      </c>
      <c r="BC165" s="216">
        <f t="shared" si="73"/>
        <v>1159.3177205265017</v>
      </c>
      <c r="BE165" s="219">
        <v>14459.269</v>
      </c>
      <c r="BG165" s="220">
        <f t="shared" si="74"/>
        <v>3686740.9050000003</v>
      </c>
      <c r="BH165" s="221">
        <f t="shared" si="75"/>
        <v>3699766.2035700129</v>
      </c>
      <c r="BI165" s="432">
        <f t="shared" si="76"/>
        <v>-13025.29857001271</v>
      </c>
      <c r="BJ165" s="210">
        <v>40299</v>
      </c>
      <c r="BK165" s="224">
        <v>3686740.9049999993</v>
      </c>
      <c r="BL165" s="223">
        <f t="shared" si="77"/>
        <v>0</v>
      </c>
      <c r="BM165" s="147">
        <v>7331.9390433802082</v>
      </c>
      <c r="BN165" s="147">
        <v>7357.8428694417689</v>
      </c>
      <c r="BO165" s="225">
        <f t="shared" ref="BO165:BP180" si="92">SUM(BM154:BM165)</f>
        <v>89004.511050195273</v>
      </c>
      <c r="BP165" s="225">
        <f t="shared" si="92"/>
        <v>88448.64768344468</v>
      </c>
      <c r="BS165" s="227"/>
      <c r="BT165" s="227"/>
    </row>
    <row r="166" spans="1:72" s="5" customFormat="1" x14ac:dyDescent="0.25">
      <c r="A166" s="226">
        <v>2010</v>
      </c>
      <c r="B166" s="67">
        <v>6</v>
      </c>
      <c r="C166" s="178">
        <f t="shared" si="90"/>
        <v>273.79728737823223</v>
      </c>
      <c r="D166" s="178"/>
      <c r="E166" s="178">
        <f t="shared" si="91"/>
        <v>205.87235315982971</v>
      </c>
      <c r="F166" s="67"/>
      <c r="G166" s="178">
        <v>361.4550489293996</v>
      </c>
      <c r="H166" s="178"/>
      <c r="I166" s="127">
        <v>235.20518287858062</v>
      </c>
      <c r="J166" s="91"/>
      <c r="K166" s="212">
        <f t="shared" si="82"/>
        <v>7080.484809571527</v>
      </c>
      <c r="L166" s="70"/>
      <c r="M166" s="70">
        <f t="shared" si="84"/>
        <v>4144.6282548094296</v>
      </c>
      <c r="N166" s="180">
        <f t="shared" si="83"/>
        <v>11225.113064380956</v>
      </c>
      <c r="O166" s="181">
        <v>3444</v>
      </c>
      <c r="P166" s="181">
        <f t="shared" si="56"/>
        <v>38659.28939372801</v>
      </c>
      <c r="Q166" s="181">
        <v>1344422.9439999999</v>
      </c>
      <c r="R166" s="183">
        <f t="shared" si="80"/>
        <v>1305763.654606272</v>
      </c>
      <c r="S166" s="74">
        <f t="shared" si="85"/>
        <v>379141.5954141324</v>
      </c>
      <c r="T166"/>
      <c r="U166" s="184">
        <f t="shared" si="86"/>
        <v>273.79728737823223</v>
      </c>
      <c r="V166" s="213">
        <f t="shared" si="58"/>
        <v>205.87235315982971</v>
      </c>
      <c r="W166" s="75"/>
      <c r="X166" s="75"/>
      <c r="Y166" s="185">
        <f t="shared" si="87"/>
        <v>361.4550489293996</v>
      </c>
      <c r="Z166" s="214">
        <f t="shared" si="59"/>
        <v>235.20518287858062</v>
      </c>
      <c r="AA166" s="76"/>
      <c r="AB166" s="13"/>
      <c r="AC166" s="187">
        <f t="shared" si="88"/>
        <v>795.47394720756972</v>
      </c>
      <c r="AD166" s="187">
        <f t="shared" si="60"/>
        <v>260.12892442499697</v>
      </c>
      <c r="AE166" s="187"/>
      <c r="AF166" s="180">
        <f t="shared" si="61"/>
        <v>1055.6028716325668</v>
      </c>
      <c r="AG166" s="182">
        <v>101091</v>
      </c>
      <c r="AH166" s="182">
        <f t="shared" si="62"/>
        <v>106711.94989620781</v>
      </c>
      <c r="AI166" s="182">
        <v>2267254.8089999999</v>
      </c>
      <c r="AJ166" s="215">
        <f t="shared" si="63"/>
        <v>2160542.8591037919</v>
      </c>
      <c r="AK166" s="216">
        <f t="shared" si="64"/>
        <v>21372.257264284573</v>
      </c>
      <c r="AL166" s="190"/>
      <c r="AM166" s="191">
        <f t="shared" si="65"/>
        <v>273.79728737823223</v>
      </c>
      <c r="AN166" s="75">
        <f t="shared" si="79"/>
        <v>0</v>
      </c>
      <c r="AO166" s="75">
        <f t="shared" si="54"/>
        <v>205.87235315982971</v>
      </c>
      <c r="AP166" s="40"/>
      <c r="AQ166" s="214">
        <f t="shared" si="66"/>
        <v>361.4550489293996</v>
      </c>
      <c r="AR166" s="214">
        <v>0</v>
      </c>
      <c r="AS166" s="214">
        <f t="shared" si="55"/>
        <v>235.20518287858062</v>
      </c>
      <c r="AT166" s="13"/>
      <c r="AU166" s="192">
        <f t="shared" si="67"/>
        <v>65.208239309780268</v>
      </c>
      <c r="AV166" s="192">
        <f t="shared" si="68"/>
        <v>0</v>
      </c>
      <c r="AW166" s="192">
        <f t="shared" si="69"/>
        <v>15.16522013605473</v>
      </c>
      <c r="AX166" s="180">
        <f t="shared" si="70"/>
        <v>80.373459445834996</v>
      </c>
      <c r="AY166" s="182">
        <v>390414</v>
      </c>
      <c r="AZ166" s="217">
        <f t="shared" si="71"/>
        <v>31378.923796086227</v>
      </c>
      <c r="BA166" s="182">
        <v>524965.92500000005</v>
      </c>
      <c r="BB166" s="218">
        <f t="shared" si="72"/>
        <v>493587.00120391382</v>
      </c>
      <c r="BC166" s="216">
        <f t="shared" si="73"/>
        <v>1264.2656288040741</v>
      </c>
      <c r="BE166" s="219">
        <v>13956.136</v>
      </c>
      <c r="BG166" s="220">
        <f t="shared" si="74"/>
        <v>4150599.8140000002</v>
      </c>
      <c r="BH166" s="221">
        <f t="shared" si="75"/>
        <v>3973849.6509139775</v>
      </c>
      <c r="BI166" s="432">
        <f t="shared" si="76"/>
        <v>176750.16308602205</v>
      </c>
      <c r="BJ166" s="210">
        <v>40330</v>
      </c>
      <c r="BK166" s="224">
        <v>4150599.8140000002</v>
      </c>
      <c r="BL166" s="223">
        <f t="shared" si="77"/>
        <v>0</v>
      </c>
      <c r="BM166" s="147">
        <v>8246.1155759526355</v>
      </c>
      <c r="BN166" s="147">
        <v>7894.9609625978019</v>
      </c>
      <c r="BO166" s="225">
        <f t="shared" si="92"/>
        <v>89411.118293114472</v>
      </c>
      <c r="BP166" s="225">
        <f t="shared" si="92"/>
        <v>88514.561879771456</v>
      </c>
      <c r="BS166" s="227"/>
      <c r="BT166" s="227"/>
    </row>
    <row r="167" spans="1:72" s="5" customFormat="1" x14ac:dyDescent="0.25">
      <c r="A167" s="226">
        <v>2010</v>
      </c>
      <c r="B167" s="67">
        <v>7</v>
      </c>
      <c r="C167" s="178">
        <f t="shared" si="90"/>
        <v>323.21495100202412</v>
      </c>
      <c r="D167" s="178"/>
      <c r="E167" s="178">
        <f t="shared" si="91"/>
        <v>273.79728737823223</v>
      </c>
      <c r="F167" s="67"/>
      <c r="G167" s="178">
        <v>352.69258151610575</v>
      </c>
      <c r="H167" s="178"/>
      <c r="I167" s="127">
        <v>361.4550489293996</v>
      </c>
      <c r="J167" s="91"/>
      <c r="K167" s="212">
        <f t="shared" si="82"/>
        <v>2381.0317692779086</v>
      </c>
      <c r="L167" s="70"/>
      <c r="M167" s="70">
        <f t="shared" si="84"/>
        <v>12385.741122209974</v>
      </c>
      <c r="N167" s="180">
        <f t="shared" si="83"/>
        <v>14766.772891487883</v>
      </c>
      <c r="O167" s="181">
        <v>3431</v>
      </c>
      <c r="P167" s="181">
        <f t="shared" si="56"/>
        <v>50664.797790694924</v>
      </c>
      <c r="Q167" s="181">
        <v>1348414.8940000001</v>
      </c>
      <c r="R167" s="183">
        <f t="shared" si="80"/>
        <v>1297750.0962093051</v>
      </c>
      <c r="S167" s="74">
        <f t="shared" si="85"/>
        <v>378242.52294063102</v>
      </c>
      <c r="T167"/>
      <c r="U167" s="184">
        <f t="shared" si="86"/>
        <v>323.21495100202412</v>
      </c>
      <c r="V167" s="213">
        <f t="shared" si="58"/>
        <v>273.79728737823223</v>
      </c>
      <c r="W167" s="75"/>
      <c r="X167" s="75"/>
      <c r="Y167" s="185">
        <f t="shared" si="87"/>
        <v>352.69258151610575</v>
      </c>
      <c r="Z167" s="214">
        <f t="shared" si="59"/>
        <v>361.4550489293996</v>
      </c>
      <c r="AA167" s="76"/>
      <c r="AB167" s="13"/>
      <c r="AC167" s="187">
        <f t="shared" si="88"/>
        <v>267.50269097021607</v>
      </c>
      <c r="AD167" s="187">
        <f t="shared" si="60"/>
        <v>777.36513825775648</v>
      </c>
      <c r="AE167" s="187"/>
      <c r="AF167" s="180">
        <f t="shared" si="61"/>
        <v>1044.8678292279726</v>
      </c>
      <c r="AG167" s="182">
        <v>101216</v>
      </c>
      <c r="AH167" s="182">
        <f t="shared" si="62"/>
        <v>105757.34220313847</v>
      </c>
      <c r="AI167" s="182">
        <v>2329971.8769999999</v>
      </c>
      <c r="AJ167" s="215">
        <f t="shared" si="63"/>
        <v>2224214.5347968615</v>
      </c>
      <c r="AK167" s="216">
        <f t="shared" si="64"/>
        <v>21974.930196775818</v>
      </c>
      <c r="AL167" s="190"/>
      <c r="AM167" s="191">
        <f t="shared" si="65"/>
        <v>323.21495100202412</v>
      </c>
      <c r="AN167" s="75">
        <f t="shared" si="79"/>
        <v>0</v>
      </c>
      <c r="AO167" s="75">
        <f t="shared" si="54"/>
        <v>273.79728737823223</v>
      </c>
      <c r="AP167" s="40"/>
      <c r="AQ167" s="214">
        <f t="shared" si="66"/>
        <v>352.69258151610575</v>
      </c>
      <c r="AR167" s="214">
        <v>0</v>
      </c>
      <c r="AS167" s="214">
        <f t="shared" si="55"/>
        <v>361.4550489293996</v>
      </c>
      <c r="AT167" s="13"/>
      <c r="AU167" s="192">
        <f t="shared" si="67"/>
        <v>21.928285080899574</v>
      </c>
      <c r="AV167" s="192">
        <f t="shared" si="68"/>
        <v>0</v>
      </c>
      <c r="AW167" s="192">
        <f t="shared" si="69"/>
        <v>45.31950252680415</v>
      </c>
      <c r="AX167" s="180">
        <f t="shared" si="70"/>
        <v>67.247787607703728</v>
      </c>
      <c r="AY167" s="182">
        <v>391059</v>
      </c>
      <c r="AZ167" s="217">
        <f t="shared" si="71"/>
        <v>26297.852574081011</v>
      </c>
      <c r="BA167" s="182">
        <v>547704.446</v>
      </c>
      <c r="BB167" s="218">
        <f t="shared" si="72"/>
        <v>521406.59342591901</v>
      </c>
      <c r="BC167" s="216">
        <f t="shared" si="73"/>
        <v>1333.3195078643353</v>
      </c>
      <c r="BE167" s="219">
        <v>13855.175999999999</v>
      </c>
      <c r="BG167" s="220">
        <f t="shared" si="74"/>
        <v>4239946.3930000002</v>
      </c>
      <c r="BH167" s="221">
        <f t="shared" si="75"/>
        <v>4057226.4004320856</v>
      </c>
      <c r="BI167" s="432">
        <f t="shared" si="76"/>
        <v>182719.99256791439</v>
      </c>
      <c r="BJ167" s="210">
        <v>40360</v>
      </c>
      <c r="BK167" s="224">
        <v>4239946.3930000002</v>
      </c>
      <c r="BL167" s="223">
        <f t="shared" si="77"/>
        <v>0</v>
      </c>
      <c r="BM167" s="147">
        <v>8411.0733835755855</v>
      </c>
      <c r="BN167" s="147">
        <v>8048.5991625164615</v>
      </c>
      <c r="BO167" s="225">
        <f t="shared" si="92"/>
        <v>89598.987732317968</v>
      </c>
      <c r="BP167" s="225">
        <f t="shared" si="92"/>
        <v>88378.939840981766</v>
      </c>
      <c r="BS167" s="227"/>
      <c r="BT167" s="227"/>
    </row>
    <row r="168" spans="1:72" s="5" customFormat="1" x14ac:dyDescent="0.25">
      <c r="A168" s="226">
        <v>2010</v>
      </c>
      <c r="B168" s="67">
        <v>8</v>
      </c>
      <c r="C168" s="178">
        <f t="shared" si="90"/>
        <v>329.73144935858772</v>
      </c>
      <c r="D168" s="178"/>
      <c r="E168" s="178">
        <f t="shared" si="91"/>
        <v>323.21495100202412</v>
      </c>
      <c r="F168" s="67"/>
      <c r="G168" s="178">
        <v>362.03321597310298</v>
      </c>
      <c r="H168" s="178"/>
      <c r="I168" s="127">
        <v>352.69258151610575</v>
      </c>
      <c r="J168" s="91"/>
      <c r="K168" s="212">
        <f t="shared" si="82"/>
        <v>2609.1490792050022</v>
      </c>
      <c r="L168" s="70"/>
      <c r="M168" s="70">
        <f t="shared" si="84"/>
        <v>4165.0881106569868</v>
      </c>
      <c r="N168" s="180">
        <f t="shared" si="83"/>
        <v>6774.2371898619895</v>
      </c>
      <c r="O168" s="181">
        <v>3419</v>
      </c>
      <c r="P168" s="181">
        <f t="shared" si="56"/>
        <v>23161.116952138142</v>
      </c>
      <c r="Q168" s="181">
        <v>1331990.0630000001</v>
      </c>
      <c r="R168" s="183">
        <f t="shared" si="80"/>
        <v>1308828.9460478618</v>
      </c>
      <c r="S168" s="74">
        <f t="shared" si="85"/>
        <v>382810.45511783031</v>
      </c>
      <c r="T168"/>
      <c r="U168" s="184">
        <f t="shared" si="86"/>
        <v>329.73144935858772</v>
      </c>
      <c r="V168" s="213">
        <f t="shared" si="58"/>
        <v>323.21495100202412</v>
      </c>
      <c r="W168" s="75"/>
      <c r="X168" s="75"/>
      <c r="Y168" s="185">
        <f t="shared" si="87"/>
        <v>362.03321597310298</v>
      </c>
      <c r="Z168" s="214">
        <f t="shared" si="59"/>
        <v>352.69258151610575</v>
      </c>
      <c r="AA168" s="76"/>
      <c r="AB168" s="13"/>
      <c r="AC168" s="187">
        <f t="shared" si="88"/>
        <v>293.13107403076231</v>
      </c>
      <c r="AD168" s="187">
        <f t="shared" si="60"/>
        <v>261.4130444879579</v>
      </c>
      <c r="AE168" s="187"/>
      <c r="AF168" s="180">
        <f t="shared" si="61"/>
        <v>554.54411851872021</v>
      </c>
      <c r="AG168" s="182">
        <v>101295</v>
      </c>
      <c r="AH168" s="182">
        <f t="shared" si="62"/>
        <v>56172.546485353763</v>
      </c>
      <c r="AI168" s="182">
        <v>2296729.9750000001</v>
      </c>
      <c r="AJ168" s="215">
        <f t="shared" si="63"/>
        <v>2240557.4285146464</v>
      </c>
      <c r="AK168" s="216">
        <f t="shared" si="64"/>
        <v>22119.131531809529</v>
      </c>
      <c r="AL168" s="190"/>
      <c r="AM168" s="191">
        <f t="shared" si="65"/>
        <v>329.73144935858772</v>
      </c>
      <c r="AN168" s="75">
        <f t="shared" si="79"/>
        <v>0</v>
      </c>
      <c r="AO168" s="75">
        <f t="shared" si="54"/>
        <v>323.21495100202412</v>
      </c>
      <c r="AP168" s="40"/>
      <c r="AQ168" s="214">
        <f t="shared" si="66"/>
        <v>362.03321597310298</v>
      </c>
      <c r="AR168" s="214">
        <v>0</v>
      </c>
      <c r="AS168" s="214">
        <f t="shared" si="55"/>
        <v>352.69258151610575</v>
      </c>
      <c r="AT168" s="13"/>
      <c r="AU168" s="192">
        <f t="shared" si="67"/>
        <v>24.029148021290428</v>
      </c>
      <c r="AV168" s="192">
        <f t="shared" si="68"/>
        <v>0</v>
      </c>
      <c r="AW168" s="192">
        <f t="shared" si="69"/>
        <v>15.240082873749023</v>
      </c>
      <c r="AX168" s="180">
        <f t="shared" si="70"/>
        <v>39.269230895039449</v>
      </c>
      <c r="AY168" s="182">
        <v>391776</v>
      </c>
      <c r="AZ168" s="217">
        <f t="shared" si="71"/>
        <v>15384.742203134974</v>
      </c>
      <c r="BA168" s="182">
        <v>540237.45299999998</v>
      </c>
      <c r="BB168" s="218">
        <f t="shared" si="72"/>
        <v>524852.71079686505</v>
      </c>
      <c r="BC168" s="216">
        <f t="shared" si="73"/>
        <v>1339.6755053828338</v>
      </c>
      <c r="BE168" s="219">
        <v>13956.790999999999</v>
      </c>
      <c r="BG168" s="220">
        <f t="shared" si="74"/>
        <v>4182914.2820000001</v>
      </c>
      <c r="BH168" s="221">
        <f t="shared" si="75"/>
        <v>4088195.8763593733</v>
      </c>
      <c r="BI168" s="432">
        <f t="shared" si="76"/>
        <v>94718.405640626879</v>
      </c>
      <c r="BJ168" s="210">
        <v>40391</v>
      </c>
      <c r="BK168" s="224">
        <v>4182914.2820000001</v>
      </c>
      <c r="BL168" s="223">
        <f t="shared" si="77"/>
        <v>0</v>
      </c>
      <c r="BM168" s="147">
        <v>8285.0001029951782</v>
      </c>
      <c r="BN168" s="147">
        <v>8097.3935809430668</v>
      </c>
      <c r="BO168" s="225">
        <f t="shared" si="92"/>
        <v>89827.981737618364</v>
      </c>
      <c r="BP168" s="225">
        <f t="shared" si="92"/>
        <v>88482.767074767791</v>
      </c>
      <c r="BS168" s="227"/>
      <c r="BT168" s="227"/>
    </row>
    <row r="169" spans="1:72" s="5" customFormat="1" x14ac:dyDescent="0.25">
      <c r="A169" s="226">
        <v>2010</v>
      </c>
      <c r="B169" s="67">
        <v>9</v>
      </c>
      <c r="C169" s="178">
        <f t="shared" si="90"/>
        <v>278.21093356333773</v>
      </c>
      <c r="D169" s="178"/>
      <c r="E169" s="178">
        <f t="shared" si="91"/>
        <v>329.73144935858772</v>
      </c>
      <c r="F169" s="67"/>
      <c r="G169" s="178">
        <v>329.82039538151969</v>
      </c>
      <c r="H169" s="178"/>
      <c r="I169" s="127">
        <v>362.03321597310298</v>
      </c>
      <c r="J169" s="91"/>
      <c r="K169" s="212">
        <f t="shared" si="82"/>
        <v>4168.7125471541613</v>
      </c>
      <c r="L169" s="70"/>
      <c r="M169" s="70">
        <f t="shared" si="84"/>
        <v>4564.1288574759747</v>
      </c>
      <c r="N169" s="180">
        <f t="shared" si="83"/>
        <v>8732.8414046301368</v>
      </c>
      <c r="O169" s="181">
        <v>3431</v>
      </c>
      <c r="P169" s="181">
        <f t="shared" si="56"/>
        <v>29962.378859286</v>
      </c>
      <c r="Q169" s="181">
        <v>1363807.1740000001</v>
      </c>
      <c r="R169" s="183">
        <f t="shared" si="80"/>
        <v>1333844.7951407142</v>
      </c>
      <c r="S169" s="74">
        <f t="shared" si="85"/>
        <v>388762.69167610438</v>
      </c>
      <c r="T169"/>
      <c r="U169" s="184">
        <f t="shared" si="86"/>
        <v>278.21093356333773</v>
      </c>
      <c r="V169" s="213">
        <f t="shared" si="58"/>
        <v>329.73144935858772</v>
      </c>
      <c r="W169" s="75"/>
      <c r="X169" s="75"/>
      <c r="Y169" s="185">
        <f t="shared" si="87"/>
        <v>329.82039538151969</v>
      </c>
      <c r="Z169" s="214">
        <f t="shared" si="59"/>
        <v>362.03321597310298</v>
      </c>
      <c r="AA169" s="76"/>
      <c r="AB169" s="13"/>
      <c r="AC169" s="187">
        <f t="shared" si="88"/>
        <v>468.34395014528894</v>
      </c>
      <c r="AD169" s="187">
        <f t="shared" si="60"/>
        <v>286.45800241665006</v>
      </c>
      <c r="AE169" s="187"/>
      <c r="AF169" s="180">
        <f t="shared" si="61"/>
        <v>754.80195256193906</v>
      </c>
      <c r="AG169" s="182">
        <v>101168</v>
      </c>
      <c r="AH169" s="182">
        <f t="shared" si="62"/>
        <v>76361.803936786251</v>
      </c>
      <c r="AI169" s="182">
        <v>2303519.8339999998</v>
      </c>
      <c r="AJ169" s="215">
        <f t="shared" si="63"/>
        <v>2227158.0300632138</v>
      </c>
      <c r="AK169" s="216">
        <f t="shared" si="64"/>
        <v>22014.451507030029</v>
      </c>
      <c r="AL169" s="190"/>
      <c r="AM169" s="191">
        <f t="shared" si="65"/>
        <v>278.21093356333773</v>
      </c>
      <c r="AN169" s="75">
        <f t="shared" si="79"/>
        <v>0</v>
      </c>
      <c r="AO169" s="75">
        <f t="shared" ref="AO169:AO232" si="93">+E169</f>
        <v>329.73144935858772</v>
      </c>
      <c r="AP169" s="40"/>
      <c r="AQ169" s="214">
        <f t="shared" si="66"/>
        <v>329.82039538151969</v>
      </c>
      <c r="AR169" s="214">
        <v>0</v>
      </c>
      <c r="AS169" s="214">
        <f t="shared" ref="AS169:AS232" si="94">+I169</f>
        <v>362.03321597310298</v>
      </c>
      <c r="AT169" s="13"/>
      <c r="AU169" s="192">
        <f t="shared" si="67"/>
        <v>38.392061094607755</v>
      </c>
      <c r="AV169" s="192">
        <f t="shared" si="68"/>
        <v>0</v>
      </c>
      <c r="AW169" s="192">
        <f t="shared" si="69"/>
        <v>16.700175407197207</v>
      </c>
      <c r="AX169" s="180">
        <f t="shared" si="70"/>
        <v>55.092236501804962</v>
      </c>
      <c r="AY169" s="182">
        <v>391982</v>
      </c>
      <c r="AZ169" s="217">
        <f t="shared" si="71"/>
        <v>21595.165048450512</v>
      </c>
      <c r="BA169" s="182">
        <v>535403.84400000004</v>
      </c>
      <c r="BB169" s="218">
        <f t="shared" si="72"/>
        <v>513808.67895154952</v>
      </c>
      <c r="BC169" s="216">
        <f t="shared" si="73"/>
        <v>1310.7966155373194</v>
      </c>
      <c r="BE169" s="219">
        <v>13965.11</v>
      </c>
      <c r="BG169" s="220">
        <f t="shared" si="74"/>
        <v>4216695.9619999994</v>
      </c>
      <c r="BH169" s="221">
        <f t="shared" si="75"/>
        <v>4088776.6141554778</v>
      </c>
      <c r="BI169" s="432">
        <f t="shared" si="76"/>
        <v>127919.34784452277</v>
      </c>
      <c r="BJ169" s="210">
        <v>40422</v>
      </c>
      <c r="BK169" s="224">
        <v>4216695.9620000003</v>
      </c>
      <c r="BL169" s="223">
        <f t="shared" si="77"/>
        <v>0</v>
      </c>
      <c r="BM169" s="147">
        <v>8350.6205728815949</v>
      </c>
      <c r="BN169" s="147">
        <v>8097.2928614680841</v>
      </c>
      <c r="BO169" s="225">
        <f t="shared" si="92"/>
        <v>89821.227445214376</v>
      </c>
      <c r="BP169" s="225">
        <f t="shared" si="92"/>
        <v>88399.384768554155</v>
      </c>
      <c r="BS169" s="227"/>
      <c r="BT169" s="227"/>
    </row>
    <row r="170" spans="1:72" s="5" customFormat="1" x14ac:dyDescent="0.25">
      <c r="A170" s="226">
        <v>2010</v>
      </c>
      <c r="B170" s="67">
        <v>10</v>
      </c>
      <c r="C170" s="178">
        <f t="shared" si="90"/>
        <v>198.83661390818892</v>
      </c>
      <c r="D170" s="178"/>
      <c r="E170" s="178">
        <f t="shared" si="91"/>
        <v>278.21093356333773</v>
      </c>
      <c r="F170" s="67"/>
      <c r="G170" s="178">
        <v>175.64700209624169</v>
      </c>
      <c r="H170" s="178"/>
      <c r="I170" s="127">
        <v>329.82039538151969</v>
      </c>
      <c r="J170" s="91"/>
      <c r="K170" s="212">
        <f t="shared" si="82"/>
        <v>-1873.1221430803944</v>
      </c>
      <c r="L170" s="70"/>
      <c r="M170" s="70">
        <f t="shared" si="84"/>
        <v>7292.2399822342841</v>
      </c>
      <c r="N170" s="180">
        <f t="shared" si="83"/>
        <v>5419.1178391538897</v>
      </c>
      <c r="O170" s="181">
        <v>3401</v>
      </c>
      <c r="P170" s="181">
        <f t="shared" ref="P170:P233" si="95">+O170*N170/1000</f>
        <v>18430.41977096238</v>
      </c>
      <c r="Q170" s="181">
        <v>1290183.9410000001</v>
      </c>
      <c r="R170" s="183">
        <f t="shared" si="80"/>
        <v>1271753.5212290378</v>
      </c>
      <c r="S170" s="74">
        <f t="shared" si="85"/>
        <v>373935.17236960825</v>
      </c>
      <c r="T170"/>
      <c r="U170" s="184">
        <f t="shared" si="86"/>
        <v>198.83661390818892</v>
      </c>
      <c r="V170" s="213">
        <f t="shared" ref="V170:V233" si="96">E170</f>
        <v>278.21093356333773</v>
      </c>
      <c r="W170" s="75"/>
      <c r="X170" s="75"/>
      <c r="Y170" s="185">
        <f t="shared" si="87"/>
        <v>175.64700209624169</v>
      </c>
      <c r="Z170" s="214">
        <f t="shared" ref="Z170:Z233" si="97">I170</f>
        <v>329.82039538151969</v>
      </c>
      <c r="AA170" s="76"/>
      <c r="AB170" s="13"/>
      <c r="AC170" s="187">
        <f t="shared" si="88"/>
        <v>-210.4403730580465</v>
      </c>
      <c r="AD170" s="187">
        <f t="shared" ref="AD170:AD233" si="98">+$V$5*(Z170-V170)</f>
        <v>457.68219164803821</v>
      </c>
      <c r="AE170" s="187"/>
      <c r="AF170" s="180">
        <f t="shared" ref="AF170:AF218" si="99">SUM(AC170:AE170)</f>
        <v>247.24181858999171</v>
      </c>
      <c r="AG170" s="182">
        <v>100965</v>
      </c>
      <c r="AH170" s="182">
        <f t="shared" ref="AH170:AH233" si="100">+AF170*AG170/1000</f>
        <v>24962.770213938511</v>
      </c>
      <c r="AI170" s="182">
        <v>2107285.3820000002</v>
      </c>
      <c r="AJ170" s="215">
        <f t="shared" ref="AJ170:AJ233" si="101">+AI170-AH170</f>
        <v>2082322.6117860617</v>
      </c>
      <c r="AK170" s="216">
        <f t="shared" ref="AK170:AK233" si="102">+AJ170/AG170*1000</f>
        <v>20624.202563126444</v>
      </c>
      <c r="AL170" s="190"/>
      <c r="AM170" s="191">
        <f t="shared" ref="AM170:AM233" si="103">+C170</f>
        <v>198.83661390818892</v>
      </c>
      <c r="AN170" s="75">
        <f t="shared" si="79"/>
        <v>3.8389772083761713</v>
      </c>
      <c r="AO170" s="75">
        <f t="shared" si="93"/>
        <v>278.21093356333773</v>
      </c>
      <c r="AP170" s="40"/>
      <c r="AQ170" s="214">
        <f t="shared" ref="AQ170:AQ233" si="104">+G170</f>
        <v>175.64700209624169</v>
      </c>
      <c r="AR170" s="214">
        <v>0.44350722722807107</v>
      </c>
      <c r="AS170" s="214">
        <f t="shared" si="94"/>
        <v>329.82039538151969</v>
      </c>
      <c r="AT170" s="13"/>
      <c r="AU170" s="192">
        <f t="shared" ref="AU170:AU233" si="105">+$AN$5*(AQ170-AM170)</f>
        <v>-17.250654474580571</v>
      </c>
      <c r="AV170" s="192">
        <f t="shared" ref="AV170:AV233" si="106">+$AN$6*(AR170-AN170)</f>
        <v>-0.87535023340608786</v>
      </c>
      <c r="AW170" s="192">
        <f t="shared" ref="AW170:AW233" si="107">+$AN$7*(AS170-AO170)</f>
        <v>26.682350699895913</v>
      </c>
      <c r="AX170" s="180">
        <f t="shared" ref="AX170:AX233" si="108">SUM(AU170:AW170)</f>
        <v>8.5563459919092537</v>
      </c>
      <c r="AY170" s="182">
        <v>392238</v>
      </c>
      <c r="AZ170" s="217">
        <f t="shared" ref="AZ170:AZ233" si="109">+AY170*AX170/1000</f>
        <v>3356.1240391745018</v>
      </c>
      <c r="BA170" s="182">
        <v>482514.07699999999</v>
      </c>
      <c r="BB170" s="218">
        <f t="shared" ref="BB170:BB233" si="110">+BA170-AZ170</f>
        <v>479157.95296082547</v>
      </c>
      <c r="BC170" s="216">
        <f t="shared" ref="BC170:BC233" si="111">+BB170/AY170*1000</f>
        <v>1221.6000310036902</v>
      </c>
      <c r="BE170" s="219">
        <v>13849.196</v>
      </c>
      <c r="BG170" s="220">
        <f t="shared" ref="BG170:BG233" si="112">+BE170+BA170+AI170+Q170</f>
        <v>3893832.5960000004</v>
      </c>
      <c r="BH170" s="221">
        <f t="shared" ref="BH170:BH233" si="113">+BE170+BB170+AJ170+R170</f>
        <v>3847083.281975925</v>
      </c>
      <c r="BI170" s="432">
        <f t="shared" ref="BI170:BI233" si="114">+AZ170+AH170+P170</f>
        <v>46749.314024075393</v>
      </c>
      <c r="BJ170" s="210">
        <v>40452</v>
      </c>
      <c r="BK170" s="224">
        <v>3893832.5959999999</v>
      </c>
      <c r="BL170" s="223">
        <f t="shared" ref="BL170:BL233" si="115">+BK170-BG170</f>
        <v>0</v>
      </c>
      <c r="BM170" s="147">
        <v>7710.95659578513</v>
      </c>
      <c r="BN170" s="147">
        <v>7618.378930352701</v>
      </c>
      <c r="BO170" s="225">
        <f t="shared" si="92"/>
        <v>89484.040774695299</v>
      </c>
      <c r="BP170" s="225">
        <f t="shared" si="92"/>
        <v>88232.34497686036</v>
      </c>
      <c r="BS170" s="227"/>
      <c r="BT170" s="227"/>
    </row>
    <row r="171" spans="1:72" s="5" customFormat="1" x14ac:dyDescent="0.25">
      <c r="A171" s="226">
        <v>2010</v>
      </c>
      <c r="B171" s="67">
        <v>11</v>
      </c>
      <c r="C171" s="178">
        <f t="shared" si="90"/>
        <v>75.667245198869992</v>
      </c>
      <c r="D171" s="178"/>
      <c r="E171" s="178">
        <f t="shared" si="91"/>
        <v>198.83661390818892</v>
      </c>
      <c r="F171" s="67"/>
      <c r="G171" s="178">
        <v>88.251825721408679</v>
      </c>
      <c r="H171" s="178"/>
      <c r="I171" s="127">
        <v>175.64700209624169</v>
      </c>
      <c r="J171" s="91"/>
      <c r="K171" s="212">
        <f t="shared" si="82"/>
        <v>1016.5093158653472</v>
      </c>
      <c r="L171" s="70"/>
      <c r="M171" s="70">
        <f t="shared" si="84"/>
        <v>-3276.6126301281984</v>
      </c>
      <c r="N171" s="180">
        <f t="shared" si="83"/>
        <v>-2260.1033142628512</v>
      </c>
      <c r="O171" s="181">
        <v>3433</v>
      </c>
      <c r="P171" s="181">
        <f t="shared" si="95"/>
        <v>-7758.9346778643685</v>
      </c>
      <c r="Q171" s="181">
        <v>1196237.341</v>
      </c>
      <c r="R171" s="183">
        <f t="shared" si="80"/>
        <v>1203996.2756778644</v>
      </c>
      <c r="S171" s="74">
        <f t="shared" si="85"/>
        <v>350712.57666118979</v>
      </c>
      <c r="T171"/>
      <c r="U171" s="184">
        <f t="shared" si="86"/>
        <v>75.667245198869992</v>
      </c>
      <c r="V171" s="213">
        <f t="shared" si="96"/>
        <v>198.83661390818892</v>
      </c>
      <c r="W171" s="75"/>
      <c r="X171" s="75"/>
      <c r="Y171" s="185">
        <f t="shared" si="87"/>
        <v>88.251825721408679</v>
      </c>
      <c r="Z171" s="214">
        <f t="shared" si="97"/>
        <v>175.64700209624169</v>
      </c>
      <c r="AA171" s="76"/>
      <c r="AB171" s="13"/>
      <c r="AC171" s="187">
        <f t="shared" si="88"/>
        <v>114.20216265015991</v>
      </c>
      <c r="AD171" s="187">
        <f t="shared" si="98"/>
        <v>-205.64973909144948</v>
      </c>
      <c r="AE171" s="187"/>
      <c r="AF171" s="180">
        <f t="shared" si="99"/>
        <v>-91.44757644128957</v>
      </c>
      <c r="AG171" s="182">
        <v>100761</v>
      </c>
      <c r="AH171" s="182">
        <f t="shared" si="100"/>
        <v>-9214.3492498007781</v>
      </c>
      <c r="AI171" s="182">
        <v>1956001.5020000001</v>
      </c>
      <c r="AJ171" s="215">
        <f t="shared" si="101"/>
        <v>1965215.8512498008</v>
      </c>
      <c r="AK171" s="216">
        <f t="shared" si="102"/>
        <v>19503.735088474717</v>
      </c>
      <c r="AL171" s="190"/>
      <c r="AM171" s="191">
        <f t="shared" si="103"/>
        <v>75.667245198869992</v>
      </c>
      <c r="AN171" s="75">
        <f t="shared" si="79"/>
        <v>28.935219572893278</v>
      </c>
      <c r="AO171" s="75">
        <f t="shared" si="93"/>
        <v>198.83661390818892</v>
      </c>
      <c r="AP171" s="40"/>
      <c r="AQ171" s="214">
        <f t="shared" si="104"/>
        <v>88.251825721408679</v>
      </c>
      <c r="AR171" s="214">
        <v>30.865949640609312</v>
      </c>
      <c r="AS171" s="214">
        <f t="shared" si="94"/>
        <v>175.64700209624169</v>
      </c>
      <c r="AT171" s="13"/>
      <c r="AU171" s="192">
        <f t="shared" si="105"/>
        <v>9.3616164023067476</v>
      </c>
      <c r="AV171" s="192">
        <f t="shared" si="106"/>
        <v>0.49774111531032461</v>
      </c>
      <c r="AW171" s="192">
        <f t="shared" si="107"/>
        <v>-11.989145655900613</v>
      </c>
      <c r="AX171" s="180">
        <f t="shared" si="108"/>
        <v>-2.1297881382835406</v>
      </c>
      <c r="AY171" s="182">
        <v>392498</v>
      </c>
      <c r="AZ171" s="217">
        <f t="shared" si="109"/>
        <v>-835.93758470001319</v>
      </c>
      <c r="BA171" s="182">
        <v>442647.435</v>
      </c>
      <c r="BB171" s="218">
        <f t="shared" si="110"/>
        <v>443483.3725847</v>
      </c>
      <c r="BC171" s="216">
        <f t="shared" si="111"/>
        <v>1129.8997003416578</v>
      </c>
      <c r="BE171" s="219">
        <v>13955.287</v>
      </c>
      <c r="BG171" s="220">
        <f t="shared" si="112"/>
        <v>3608841.5649999999</v>
      </c>
      <c r="BH171" s="221">
        <f t="shared" si="113"/>
        <v>3626650.7865123651</v>
      </c>
      <c r="BI171" s="432">
        <f t="shared" si="114"/>
        <v>-17809.221512365162</v>
      </c>
      <c r="BJ171" s="210">
        <v>40483</v>
      </c>
      <c r="BK171" s="224">
        <v>3608841.5649999999</v>
      </c>
      <c r="BL171" s="223">
        <f t="shared" si="115"/>
        <v>0</v>
      </c>
      <c r="BM171" s="147">
        <v>7145.3012285547402</v>
      </c>
      <c r="BN171" s="147">
        <v>7180.5624751514461</v>
      </c>
      <c r="BO171" s="225">
        <f t="shared" si="92"/>
        <v>89098.847599405621</v>
      </c>
      <c r="BP171" s="225">
        <f t="shared" si="92"/>
        <v>88196.596398135502</v>
      </c>
      <c r="BS171" s="227"/>
      <c r="BT171" s="227"/>
    </row>
    <row r="172" spans="1:72" s="5" customFormat="1" x14ac:dyDescent="0.25">
      <c r="A172" s="226">
        <v>2010</v>
      </c>
      <c r="B172" s="67">
        <v>12</v>
      </c>
      <c r="C172" s="178">
        <f t="shared" si="90"/>
        <v>42.449672857488302</v>
      </c>
      <c r="D172" s="178"/>
      <c r="E172" s="178">
        <f t="shared" si="91"/>
        <v>75.667245198869992</v>
      </c>
      <c r="F172" s="67"/>
      <c r="G172" s="178">
        <v>10.862833711145289</v>
      </c>
      <c r="H172" s="178"/>
      <c r="I172" s="127">
        <v>88.251825721408679</v>
      </c>
      <c r="J172" s="91"/>
      <c r="K172" s="212">
        <f t="shared" si="82"/>
        <v>-2551.4013910509507</v>
      </c>
      <c r="L172" s="70"/>
      <c r="M172" s="70">
        <f t="shared" si="84"/>
        <v>1778.1580743741265</v>
      </c>
      <c r="N172" s="180">
        <f t="shared" si="83"/>
        <v>-773.24331667682418</v>
      </c>
      <c r="O172" s="181">
        <v>3467</v>
      </c>
      <c r="P172" s="181">
        <f t="shared" si="95"/>
        <v>-2680.8345789185491</v>
      </c>
      <c r="Q172" s="181">
        <v>1158000.753</v>
      </c>
      <c r="R172" s="183">
        <f t="shared" si="80"/>
        <v>1160681.5875789186</v>
      </c>
      <c r="S172" s="74">
        <f t="shared" si="85"/>
        <v>334779.8060510293</v>
      </c>
      <c r="T172"/>
      <c r="U172" s="184">
        <f t="shared" si="86"/>
        <v>42.449672857488302</v>
      </c>
      <c r="V172" s="213">
        <f t="shared" si="96"/>
        <v>75.667245198869992</v>
      </c>
      <c r="W172" s="75"/>
      <c r="X172" s="75"/>
      <c r="Y172" s="185">
        <f t="shared" si="87"/>
        <v>10.862833711145289</v>
      </c>
      <c r="Z172" s="214">
        <f t="shared" si="97"/>
        <v>88.251825721408679</v>
      </c>
      <c r="AA172" s="76"/>
      <c r="AB172" s="13"/>
      <c r="AC172" s="187">
        <f t="shared" si="88"/>
        <v>-286.6432723231847</v>
      </c>
      <c r="AD172" s="187">
        <f t="shared" si="98"/>
        <v>111.60237273579882</v>
      </c>
      <c r="AE172" s="187"/>
      <c r="AF172" s="180">
        <f t="shared" si="99"/>
        <v>-175.04089958738587</v>
      </c>
      <c r="AG172" s="182">
        <v>100939</v>
      </c>
      <c r="AH172" s="182">
        <f t="shared" si="100"/>
        <v>-17668.453363451143</v>
      </c>
      <c r="AI172" s="182">
        <v>1861336.3030000001</v>
      </c>
      <c r="AJ172" s="215">
        <f t="shared" si="101"/>
        <v>1879004.7563634512</v>
      </c>
      <c r="AK172" s="216">
        <f t="shared" si="102"/>
        <v>18615.250362728493</v>
      </c>
      <c r="AL172" s="190"/>
      <c r="AM172" s="191">
        <f t="shared" si="103"/>
        <v>42.449672857488302</v>
      </c>
      <c r="AN172" s="75">
        <f t="shared" si="79"/>
        <v>82.304422731853208</v>
      </c>
      <c r="AO172" s="75">
        <f t="shared" si="93"/>
        <v>75.667245198869992</v>
      </c>
      <c r="AP172" s="40"/>
      <c r="AQ172" s="214">
        <f t="shared" si="104"/>
        <v>10.862833711145289</v>
      </c>
      <c r="AR172" s="214">
        <v>270.33875317322207</v>
      </c>
      <c r="AS172" s="214">
        <f t="shared" si="94"/>
        <v>88.251825721408679</v>
      </c>
      <c r="AT172" s="13"/>
      <c r="AU172" s="192">
        <f t="shared" si="105"/>
        <v>-23.497316491386503</v>
      </c>
      <c r="AV172" s="192">
        <f t="shared" si="106"/>
        <v>48.475143633740906</v>
      </c>
      <c r="AW172" s="192">
        <f t="shared" si="107"/>
        <v>6.5062912707057041</v>
      </c>
      <c r="AX172" s="180">
        <f t="shared" si="108"/>
        <v>31.484118413060109</v>
      </c>
      <c r="AY172" s="182">
        <v>392073</v>
      </c>
      <c r="AZ172" s="217">
        <f t="shared" si="109"/>
        <v>12344.072758563716</v>
      </c>
      <c r="BA172" s="182">
        <v>423893.022</v>
      </c>
      <c r="BB172" s="218">
        <f t="shared" si="110"/>
        <v>411548.94924143626</v>
      </c>
      <c r="BC172" s="216">
        <f t="shared" si="111"/>
        <v>1049.674293413309</v>
      </c>
      <c r="BE172" s="219">
        <v>13945.688</v>
      </c>
      <c r="BG172" s="220">
        <f t="shared" si="112"/>
        <v>3457175.7660000003</v>
      </c>
      <c r="BH172" s="228">
        <f t="shared" si="113"/>
        <v>3465180.9811838064</v>
      </c>
      <c r="BI172" s="432">
        <f t="shared" si="114"/>
        <v>-8005.2151838059763</v>
      </c>
      <c r="BJ172" s="210">
        <v>40513</v>
      </c>
      <c r="BK172" s="224">
        <v>3457175.7659999998</v>
      </c>
      <c r="BL172" s="223">
        <f t="shared" si="115"/>
        <v>0</v>
      </c>
      <c r="BM172" s="147">
        <v>6847.8181310388272</v>
      </c>
      <c r="BN172" s="147">
        <v>6863.6745009167062</v>
      </c>
      <c r="BO172" s="225">
        <f t="shared" si="92"/>
        <v>88448.133852929386</v>
      </c>
      <c r="BP172" s="225">
        <f t="shared" si="92"/>
        <v>87771.927892579537</v>
      </c>
      <c r="BS172" s="227"/>
      <c r="BT172" s="227"/>
    </row>
    <row r="173" spans="1:72" s="5" customFormat="1" x14ac:dyDescent="0.25">
      <c r="A173" s="226">
        <v>2011</v>
      </c>
      <c r="B173" s="67">
        <v>1</v>
      </c>
      <c r="C173" s="178">
        <f t="shared" si="90"/>
        <v>26.872581391315055</v>
      </c>
      <c r="D173" s="178"/>
      <c r="E173" s="178">
        <f t="shared" si="91"/>
        <v>42.449672857488302</v>
      </c>
      <c r="F173" s="67"/>
      <c r="G173" s="178">
        <v>14.087506468892272</v>
      </c>
      <c r="H173" s="178"/>
      <c r="I173" s="127">
        <v>10.862833711145289</v>
      </c>
      <c r="J173" s="91"/>
      <c r="K173" s="212">
        <f t="shared" si="82"/>
        <v>-1032.7040888969955</v>
      </c>
      <c r="L173" s="70"/>
      <c r="M173" s="70">
        <f t="shared" si="84"/>
        <v>-4463.1120577625834</v>
      </c>
      <c r="N173" s="180">
        <f t="shared" si="83"/>
        <v>-5495.8161466595793</v>
      </c>
      <c r="O173" s="181">
        <v>3473</v>
      </c>
      <c r="P173" s="181">
        <f t="shared" si="95"/>
        <v>-19086.969477348717</v>
      </c>
      <c r="Q173" s="181">
        <v>1146671.682</v>
      </c>
      <c r="R173" s="183">
        <f t="shared" si="80"/>
        <v>1165758.6514773488</v>
      </c>
      <c r="S173" s="74">
        <f t="shared" si="85"/>
        <v>335663.30304559419</v>
      </c>
      <c r="T173"/>
      <c r="U173" s="184">
        <f t="shared" si="86"/>
        <v>26.872581391315055</v>
      </c>
      <c r="V173" s="213">
        <f t="shared" si="96"/>
        <v>42.449672857488302</v>
      </c>
      <c r="W173" s="75"/>
      <c r="X173" s="75"/>
      <c r="Y173" s="185">
        <f t="shared" si="87"/>
        <v>14.087506468892272</v>
      </c>
      <c r="Z173" s="214">
        <f t="shared" si="97"/>
        <v>10.862833711145289</v>
      </c>
      <c r="AA173" s="76"/>
      <c r="AB173" s="13"/>
      <c r="AC173" s="187">
        <f t="shared" si="88"/>
        <v>-116.02160303794257</v>
      </c>
      <c r="AD173" s="187">
        <f t="shared" si="98"/>
        <v>-280.11789424704341</v>
      </c>
      <c r="AE173" s="187"/>
      <c r="AF173" s="180">
        <f t="shared" si="99"/>
        <v>-396.13949728498596</v>
      </c>
      <c r="AG173" s="182">
        <v>100570</v>
      </c>
      <c r="AH173" s="182">
        <f t="shared" si="100"/>
        <v>-39839.749241951038</v>
      </c>
      <c r="AI173" s="182">
        <v>1811578.0649999999</v>
      </c>
      <c r="AJ173" s="215">
        <f t="shared" si="101"/>
        <v>1851417.8142419509</v>
      </c>
      <c r="AK173" s="216">
        <f t="shared" si="102"/>
        <v>18409.245443392174</v>
      </c>
      <c r="AL173" s="190"/>
      <c r="AM173" s="191">
        <f t="shared" si="103"/>
        <v>26.872581391315055</v>
      </c>
      <c r="AN173" s="75">
        <f t="shared" si="79"/>
        <v>123.83441885147447</v>
      </c>
      <c r="AO173" s="75">
        <f t="shared" si="93"/>
        <v>42.449672857488302</v>
      </c>
      <c r="AP173" s="40"/>
      <c r="AQ173" s="214">
        <f t="shared" si="104"/>
        <v>14.087506468892272</v>
      </c>
      <c r="AR173" s="214">
        <v>134.00841226136086</v>
      </c>
      <c r="AS173" s="214">
        <f t="shared" si="94"/>
        <v>10.862833711145289</v>
      </c>
      <c r="AT173" s="13"/>
      <c r="AU173" s="192">
        <f t="shared" si="105"/>
        <v>-9.510763341226486</v>
      </c>
      <c r="AV173" s="192">
        <f t="shared" si="106"/>
        <v>2.6228497249163603</v>
      </c>
      <c r="AW173" s="192">
        <f t="shared" si="107"/>
        <v>-16.330554319150131</v>
      </c>
      <c r="AX173" s="180">
        <f t="shared" si="108"/>
        <v>-23.218467935460257</v>
      </c>
      <c r="AY173" s="182">
        <v>393324</v>
      </c>
      <c r="AZ173" s="217">
        <f t="shared" si="109"/>
        <v>-9132.3806822469705</v>
      </c>
      <c r="BA173" s="182">
        <v>419062.33399999997</v>
      </c>
      <c r="BB173" s="218">
        <f t="shared" si="110"/>
        <v>428194.71468224697</v>
      </c>
      <c r="BC173" s="216">
        <f t="shared" si="111"/>
        <v>1088.6564630743278</v>
      </c>
      <c r="BE173" s="219">
        <v>13951.1</v>
      </c>
      <c r="BG173" s="220">
        <f t="shared" si="112"/>
        <v>3391263.1809999999</v>
      </c>
      <c r="BH173" s="221">
        <f t="shared" si="113"/>
        <v>3459322.2804015465</v>
      </c>
      <c r="BI173" s="432">
        <f t="shared" si="114"/>
        <v>-68059.099401546729</v>
      </c>
      <c r="BJ173" s="210">
        <v>40544</v>
      </c>
      <c r="BK173" s="224">
        <v>3391263.1809999999</v>
      </c>
      <c r="BL173" s="223">
        <f t="shared" si="115"/>
        <v>0</v>
      </c>
      <c r="BM173" s="147">
        <v>6705.4936509380241</v>
      </c>
      <c r="BN173" s="147">
        <v>6840.0658839285225</v>
      </c>
      <c r="BO173" s="225">
        <f t="shared" si="92"/>
        <v>87999.175779495708</v>
      </c>
      <c r="BP173" s="225">
        <f t="shared" si="92"/>
        <v>87531.056641682357</v>
      </c>
      <c r="BS173" s="227"/>
      <c r="BT173" s="227"/>
    </row>
    <row r="174" spans="1:72" s="5" customFormat="1" x14ac:dyDescent="0.25">
      <c r="A174" s="226">
        <v>2011</v>
      </c>
      <c r="B174" s="67">
        <v>2</v>
      </c>
      <c r="C174" s="178">
        <f t="shared" si="90"/>
        <v>34.723950066840629</v>
      </c>
      <c r="D174" s="178"/>
      <c r="E174" s="178">
        <f t="shared" si="91"/>
        <v>26.872581391315055</v>
      </c>
      <c r="F174" s="67"/>
      <c r="G174" s="178">
        <v>33.297629086731071</v>
      </c>
      <c r="H174" s="178"/>
      <c r="I174" s="127">
        <v>14.087506468892272</v>
      </c>
      <c r="J174" s="91"/>
      <c r="K174" s="212">
        <f t="shared" si="82"/>
        <v>-115.20992385076947</v>
      </c>
      <c r="L174" s="70"/>
      <c r="M174" s="70">
        <f t="shared" si="84"/>
        <v>-1806.4872455675722</v>
      </c>
      <c r="N174" s="180">
        <f t="shared" si="83"/>
        <v>-1921.6971694183417</v>
      </c>
      <c r="O174" s="181">
        <v>3492</v>
      </c>
      <c r="P174" s="181">
        <f t="shared" si="95"/>
        <v>-6710.5665156088489</v>
      </c>
      <c r="Q174" s="181">
        <v>1087570.6100000001</v>
      </c>
      <c r="R174" s="183">
        <f t="shared" si="80"/>
        <v>1094281.176515609</v>
      </c>
      <c r="S174" s="74">
        <f t="shared" si="85"/>
        <v>313368.03451191552</v>
      </c>
      <c r="T174"/>
      <c r="U174" s="184">
        <f t="shared" si="86"/>
        <v>34.723950066840629</v>
      </c>
      <c r="V174" s="213">
        <f t="shared" si="96"/>
        <v>26.872581391315055</v>
      </c>
      <c r="W174" s="75"/>
      <c r="X174" s="75"/>
      <c r="Y174" s="185">
        <f t="shared" si="87"/>
        <v>33.297629086731071</v>
      </c>
      <c r="Z174" s="214">
        <f t="shared" si="97"/>
        <v>14.087506468892272</v>
      </c>
      <c r="AA174" s="76"/>
      <c r="AB174" s="13"/>
      <c r="AC174" s="187">
        <f t="shared" si="88"/>
        <v>-12.943533578260876</v>
      </c>
      <c r="AD174" s="187">
        <f t="shared" si="98"/>
        <v>-113.38039391872431</v>
      </c>
      <c r="AE174" s="187"/>
      <c r="AF174" s="180">
        <f t="shared" si="99"/>
        <v>-126.32392749698519</v>
      </c>
      <c r="AG174" s="182">
        <v>100061</v>
      </c>
      <c r="AH174" s="182">
        <f t="shared" si="100"/>
        <v>-12640.098509275835</v>
      </c>
      <c r="AI174" s="182">
        <v>1670817.3419999999</v>
      </c>
      <c r="AJ174" s="215">
        <f t="shared" si="101"/>
        <v>1683457.4405092758</v>
      </c>
      <c r="AK174" s="216">
        <f t="shared" si="102"/>
        <v>16824.311575031988</v>
      </c>
      <c r="AL174" s="190"/>
      <c r="AM174" s="191">
        <f t="shared" si="103"/>
        <v>34.723950066840629</v>
      </c>
      <c r="AN174" s="75">
        <f t="shared" si="79"/>
        <v>77.741832906544204</v>
      </c>
      <c r="AO174" s="75">
        <f t="shared" si="93"/>
        <v>26.872581391315055</v>
      </c>
      <c r="AP174" s="40"/>
      <c r="AQ174" s="214">
        <f t="shared" si="104"/>
        <v>33.297629086731071</v>
      </c>
      <c r="AR174" s="214">
        <v>66.01077578461107</v>
      </c>
      <c r="AS174" s="214">
        <f t="shared" si="94"/>
        <v>14.087506468892272</v>
      </c>
      <c r="AT174" s="13"/>
      <c r="AU174" s="192">
        <f t="shared" si="105"/>
        <v>-1.0610341646615524</v>
      </c>
      <c r="AV174" s="192">
        <f t="shared" si="106"/>
        <v>-3.0242598658793516</v>
      </c>
      <c r="AW174" s="192">
        <f t="shared" si="107"/>
        <v>-6.6099478813853363</v>
      </c>
      <c r="AX174" s="180">
        <f t="shared" si="108"/>
        <v>-10.695241911926241</v>
      </c>
      <c r="AY174" s="182">
        <v>393794</v>
      </c>
      <c r="AZ174" s="217">
        <f t="shared" si="109"/>
        <v>-4211.7220934650823</v>
      </c>
      <c r="BA174" s="182">
        <v>381111.24300000002</v>
      </c>
      <c r="BB174" s="218">
        <f t="shared" si="110"/>
        <v>385322.96509346511</v>
      </c>
      <c r="BC174" s="216">
        <f t="shared" si="111"/>
        <v>978.48866436122728</v>
      </c>
      <c r="BE174" s="219">
        <v>13570.463</v>
      </c>
      <c r="BG174" s="220">
        <f t="shared" si="112"/>
        <v>3153069.6579999998</v>
      </c>
      <c r="BH174" s="221">
        <f t="shared" si="113"/>
        <v>3176632.0451183496</v>
      </c>
      <c r="BI174" s="432">
        <f t="shared" si="114"/>
        <v>-23562.387118349769</v>
      </c>
      <c r="BJ174" s="210">
        <v>40575</v>
      </c>
      <c r="BK174" s="224">
        <v>3153069.6579999998</v>
      </c>
      <c r="BL174" s="223">
        <f t="shared" si="115"/>
        <v>0</v>
      </c>
      <c r="BM174" s="147">
        <v>6234.800726092054</v>
      </c>
      <c r="BN174" s="147">
        <v>6281.3923984140465</v>
      </c>
      <c r="BO174" s="225">
        <f t="shared" si="92"/>
        <v>87848.36445338669</v>
      </c>
      <c r="BP174" s="225">
        <f t="shared" si="92"/>
        <v>87342.638199412409</v>
      </c>
      <c r="BS174" s="227"/>
      <c r="BT174" s="227"/>
    </row>
    <row r="175" spans="1:72" s="5" customFormat="1" x14ac:dyDescent="0.25">
      <c r="A175" s="226">
        <v>2011</v>
      </c>
      <c r="B175" s="67">
        <v>3</v>
      </c>
      <c r="C175" s="178">
        <f t="shared" si="90"/>
        <v>67.088827391532973</v>
      </c>
      <c r="D175" s="178"/>
      <c r="E175" s="178">
        <f t="shared" si="91"/>
        <v>34.723950066840629</v>
      </c>
      <c r="F175" s="67"/>
      <c r="G175" s="178">
        <v>71.929921377919044</v>
      </c>
      <c r="H175" s="178"/>
      <c r="I175" s="127">
        <v>33.297629086731071</v>
      </c>
      <c r="J175" s="91"/>
      <c r="K175" s="212">
        <f t="shared" si="82"/>
        <v>391.03545226062369</v>
      </c>
      <c r="L175" s="70"/>
      <c r="M175" s="70">
        <f t="shared" si="84"/>
        <v>-201.53426352898387</v>
      </c>
      <c r="N175" s="180">
        <f t="shared" si="83"/>
        <v>189.50118873163981</v>
      </c>
      <c r="O175" s="181">
        <v>3494</v>
      </c>
      <c r="P175" s="181">
        <f t="shared" si="95"/>
        <v>662.11715342834952</v>
      </c>
      <c r="Q175" s="181">
        <v>1115424.7720000001</v>
      </c>
      <c r="R175" s="183">
        <f t="shared" si="80"/>
        <v>1114762.6548465719</v>
      </c>
      <c r="S175" s="74">
        <f t="shared" si="85"/>
        <v>319050.55948671204</v>
      </c>
      <c r="T175"/>
      <c r="U175" s="184">
        <f t="shared" si="86"/>
        <v>67.088827391532973</v>
      </c>
      <c r="V175" s="213">
        <f t="shared" si="96"/>
        <v>34.723950066840629</v>
      </c>
      <c r="W175" s="75"/>
      <c r="X175" s="75"/>
      <c r="Y175" s="185">
        <f t="shared" si="87"/>
        <v>71.929921377919044</v>
      </c>
      <c r="Z175" s="214">
        <f t="shared" si="97"/>
        <v>33.297629086731071</v>
      </c>
      <c r="AA175" s="76"/>
      <c r="AB175" s="13"/>
      <c r="AC175" s="187">
        <f t="shared" si="88"/>
        <v>43.931810190082039</v>
      </c>
      <c r="AD175" s="187">
        <f t="shared" si="98"/>
        <v>-12.64887656588853</v>
      </c>
      <c r="AE175" s="187"/>
      <c r="AF175" s="180">
        <f t="shared" si="99"/>
        <v>31.282933624193511</v>
      </c>
      <c r="AG175" s="182">
        <v>99827</v>
      </c>
      <c r="AH175" s="182">
        <f t="shared" si="100"/>
        <v>3122.8814149023656</v>
      </c>
      <c r="AI175" s="182">
        <v>1773394.76</v>
      </c>
      <c r="AJ175" s="215">
        <f t="shared" si="101"/>
        <v>1770271.8785850976</v>
      </c>
      <c r="AK175" s="216">
        <f t="shared" si="102"/>
        <v>17733.397563636066</v>
      </c>
      <c r="AL175" s="190"/>
      <c r="AM175" s="191">
        <f t="shared" si="103"/>
        <v>67.088827391532973</v>
      </c>
      <c r="AN175" s="75">
        <f t="shared" si="79"/>
        <v>46.024503453365838</v>
      </c>
      <c r="AO175" s="75">
        <f t="shared" si="93"/>
        <v>34.723950066840629</v>
      </c>
      <c r="AP175" s="40"/>
      <c r="AQ175" s="214">
        <f t="shared" si="104"/>
        <v>71.929921377919044</v>
      </c>
      <c r="AR175" s="214">
        <v>28.616357058568507</v>
      </c>
      <c r="AS175" s="214">
        <f t="shared" si="94"/>
        <v>33.297629086731071</v>
      </c>
      <c r="AT175" s="13"/>
      <c r="AU175" s="192">
        <f t="shared" si="105"/>
        <v>3.6012694095677258</v>
      </c>
      <c r="AV175" s="192">
        <f t="shared" si="106"/>
        <v>-4.4878102573301897</v>
      </c>
      <c r="AW175" s="192">
        <f t="shared" si="107"/>
        <v>-0.73741510298979418</v>
      </c>
      <c r="AX175" s="180">
        <f t="shared" si="108"/>
        <v>-1.6239559507522581</v>
      </c>
      <c r="AY175" s="182">
        <v>394733</v>
      </c>
      <c r="AZ175" s="217">
        <f t="shared" si="109"/>
        <v>-641.02900430829118</v>
      </c>
      <c r="BA175" s="182">
        <v>405625.554</v>
      </c>
      <c r="BB175" s="218">
        <f t="shared" si="110"/>
        <v>406266.58300430828</v>
      </c>
      <c r="BC175" s="216">
        <f t="shared" si="111"/>
        <v>1029.2186946728759</v>
      </c>
      <c r="BE175" s="219">
        <v>14179.444</v>
      </c>
      <c r="BG175" s="220">
        <f t="shared" si="112"/>
        <v>3308624.5300000003</v>
      </c>
      <c r="BH175" s="221">
        <f t="shared" si="113"/>
        <v>3305480.5604359778</v>
      </c>
      <c r="BI175" s="432">
        <f t="shared" si="114"/>
        <v>3143.9695640224236</v>
      </c>
      <c r="BJ175" s="210">
        <v>40603</v>
      </c>
      <c r="BK175" s="224">
        <v>3308624.53</v>
      </c>
      <c r="BL175" s="223">
        <f t="shared" si="115"/>
        <v>0</v>
      </c>
      <c r="BM175" s="147">
        <v>6533.3478074566419</v>
      </c>
      <c r="BN175" s="147">
        <v>6527.1395942031977</v>
      </c>
      <c r="BO175" s="225">
        <f t="shared" si="92"/>
        <v>88262.528552501506</v>
      </c>
      <c r="BP175" s="225">
        <f t="shared" si="92"/>
        <v>87538.498976260904</v>
      </c>
      <c r="BS175" s="227"/>
      <c r="BT175" s="227"/>
    </row>
    <row r="176" spans="1:72" s="5" customFormat="1" x14ac:dyDescent="0.25">
      <c r="A176" s="226">
        <v>2011</v>
      </c>
      <c r="B176" s="67">
        <v>4</v>
      </c>
      <c r="C176" s="178">
        <f t="shared" si="90"/>
        <v>117.42864691479581</v>
      </c>
      <c r="D176" s="178"/>
      <c r="E176" s="178">
        <f t="shared" si="91"/>
        <v>67.088827391532973</v>
      </c>
      <c r="F176" s="67"/>
      <c r="G176" s="178">
        <v>194.05680206145911</v>
      </c>
      <c r="H176" s="178"/>
      <c r="I176" s="127">
        <v>71.929921377919044</v>
      </c>
      <c r="J176" s="91"/>
      <c r="K176" s="212">
        <f t="shared" si="82"/>
        <v>6189.5772707444203</v>
      </c>
      <c r="L176" s="70"/>
      <c r="M176" s="70">
        <f t="shared" si="84"/>
        <v>684.0299798057855</v>
      </c>
      <c r="N176" s="180">
        <f t="shared" si="83"/>
        <v>6873.6072505502061</v>
      </c>
      <c r="O176" s="181">
        <v>3499</v>
      </c>
      <c r="P176" s="181">
        <f t="shared" si="95"/>
        <v>24050.751769675171</v>
      </c>
      <c r="Q176" s="181">
        <v>1253955.6259999999</v>
      </c>
      <c r="R176" s="183">
        <f t="shared" si="80"/>
        <v>1229904.8742303248</v>
      </c>
      <c r="S176" s="74">
        <f t="shared" si="85"/>
        <v>351501.82172915828</v>
      </c>
      <c r="T176"/>
      <c r="U176" s="184">
        <f t="shared" si="86"/>
        <v>117.42864691479581</v>
      </c>
      <c r="V176" s="213">
        <f t="shared" si="96"/>
        <v>67.088827391532973</v>
      </c>
      <c r="W176" s="75"/>
      <c r="X176" s="75"/>
      <c r="Y176" s="185">
        <f t="shared" si="87"/>
        <v>194.05680206145911</v>
      </c>
      <c r="Z176" s="214">
        <f t="shared" si="97"/>
        <v>71.929921377919044</v>
      </c>
      <c r="AA176" s="76"/>
      <c r="AB176" s="13"/>
      <c r="AC176" s="187">
        <f t="shared" si="88"/>
        <v>695.38281565825059</v>
      </c>
      <c r="AD176" s="187">
        <f t="shared" si="98"/>
        <v>42.931711116637381</v>
      </c>
      <c r="AE176" s="187"/>
      <c r="AF176" s="180">
        <f t="shared" si="99"/>
        <v>738.31452677488801</v>
      </c>
      <c r="AG176" s="182">
        <v>100008</v>
      </c>
      <c r="AH176" s="182">
        <f t="shared" si="100"/>
        <v>73837.359193703</v>
      </c>
      <c r="AI176" s="182">
        <v>2000760.838</v>
      </c>
      <c r="AJ176" s="215">
        <f t="shared" si="101"/>
        <v>1926923.4788062971</v>
      </c>
      <c r="AK176" s="216">
        <f t="shared" si="102"/>
        <v>19267.693372593163</v>
      </c>
      <c r="AL176" s="190"/>
      <c r="AM176" s="191">
        <f t="shared" si="103"/>
        <v>117.42864691479581</v>
      </c>
      <c r="AN176" s="75">
        <f t="shared" si="79"/>
        <v>10.764282951672801</v>
      </c>
      <c r="AO176" s="75">
        <f t="shared" si="93"/>
        <v>67.088827391532973</v>
      </c>
      <c r="AP176" s="40"/>
      <c r="AQ176" s="214">
        <f t="shared" si="104"/>
        <v>194.05680206145911</v>
      </c>
      <c r="AR176" s="214">
        <v>0.89275262751143081</v>
      </c>
      <c r="AS176" s="214">
        <f t="shared" si="94"/>
        <v>71.929921377919044</v>
      </c>
      <c r="AT176" s="13"/>
      <c r="AU176" s="192">
        <f t="shared" si="105"/>
        <v>57.003361599119536</v>
      </c>
      <c r="AV176" s="192">
        <f t="shared" si="106"/>
        <v>-2.5448749131359296</v>
      </c>
      <c r="AW176" s="192">
        <f t="shared" si="107"/>
        <v>2.5028698801583547</v>
      </c>
      <c r="AX176" s="180">
        <f t="shared" si="108"/>
        <v>56.961356566141966</v>
      </c>
      <c r="AY176" s="182">
        <v>395174</v>
      </c>
      <c r="AZ176" s="217">
        <f t="shared" si="109"/>
        <v>22509.647119668585</v>
      </c>
      <c r="BA176" s="182">
        <v>464704.68300000002</v>
      </c>
      <c r="BB176" s="218">
        <f t="shared" si="110"/>
        <v>442195.03588033142</v>
      </c>
      <c r="BC176" s="216">
        <f t="shared" si="111"/>
        <v>1118.9881821180832</v>
      </c>
      <c r="BE176" s="219">
        <v>13959.355</v>
      </c>
      <c r="BG176" s="220">
        <f t="shared" si="112"/>
        <v>3733380.5020000003</v>
      </c>
      <c r="BH176" s="221">
        <f t="shared" si="113"/>
        <v>3612982.7439169534</v>
      </c>
      <c r="BI176" s="432">
        <f t="shared" si="114"/>
        <v>120397.75808304676</v>
      </c>
      <c r="BJ176" s="210">
        <v>40634</v>
      </c>
      <c r="BK176" s="224">
        <v>3733380.5020000003</v>
      </c>
      <c r="BL176" s="223">
        <f t="shared" si="115"/>
        <v>0</v>
      </c>
      <c r="BM176" s="147">
        <v>7362.9870643155373</v>
      </c>
      <c r="BN176" s="147">
        <v>7125.5381531040584</v>
      </c>
      <c r="BO176" s="225">
        <f t="shared" si="92"/>
        <v>89165.453882966161</v>
      </c>
      <c r="BP176" s="225">
        <f t="shared" si="92"/>
        <v>87932.841373037852</v>
      </c>
      <c r="BS176" s="227"/>
      <c r="BT176" s="227"/>
    </row>
    <row r="177" spans="1:72" s="5" customFormat="1" x14ac:dyDescent="0.25">
      <c r="A177" s="226">
        <v>2011</v>
      </c>
      <c r="B177" s="67">
        <v>5</v>
      </c>
      <c r="C177" s="178">
        <f t="shared" si="90"/>
        <v>205.87235315982971</v>
      </c>
      <c r="D177" s="178"/>
      <c r="E177" s="178">
        <f t="shared" si="91"/>
        <v>117.42864691479581</v>
      </c>
      <c r="F177" s="67"/>
      <c r="G177" s="178">
        <v>225.86808616688504</v>
      </c>
      <c r="H177" s="178"/>
      <c r="I177" s="127">
        <v>194.05680206145911</v>
      </c>
      <c r="J177" s="91"/>
      <c r="K177" s="212">
        <f t="shared" si="82"/>
        <v>1615.1391651731919</v>
      </c>
      <c r="L177" s="70"/>
      <c r="M177" s="70">
        <f t="shared" si="84"/>
        <v>10827.295558592486</v>
      </c>
      <c r="N177" s="180">
        <f t="shared" si="83"/>
        <v>12442.434723765678</v>
      </c>
      <c r="O177" s="181">
        <v>3497</v>
      </c>
      <c r="P177" s="181">
        <f t="shared" si="95"/>
        <v>43511.194229008579</v>
      </c>
      <c r="Q177" s="181">
        <v>1255537.9709999999</v>
      </c>
      <c r="R177" s="183">
        <f t="shared" si="80"/>
        <v>1212026.7767709913</v>
      </c>
      <c r="S177" s="74">
        <f t="shared" si="85"/>
        <v>346590.44231369498</v>
      </c>
      <c r="T177"/>
      <c r="U177" s="184">
        <f t="shared" si="86"/>
        <v>205.87235315982971</v>
      </c>
      <c r="V177" s="213">
        <f t="shared" si="96"/>
        <v>117.42864691479581</v>
      </c>
      <c r="W177" s="75"/>
      <c r="X177" s="75"/>
      <c r="Y177" s="185">
        <f t="shared" si="87"/>
        <v>225.86808616688504</v>
      </c>
      <c r="Z177" s="214">
        <f t="shared" si="97"/>
        <v>194.05680206145911</v>
      </c>
      <c r="AA177" s="76"/>
      <c r="AB177" s="13"/>
      <c r="AC177" s="187">
        <f t="shared" si="88"/>
        <v>181.45666032261528</v>
      </c>
      <c r="AD177" s="187">
        <f t="shared" si="98"/>
        <v>679.55256175748696</v>
      </c>
      <c r="AE177" s="187"/>
      <c r="AF177" s="180">
        <f t="shared" si="99"/>
        <v>861.00922208010229</v>
      </c>
      <c r="AG177" s="182">
        <v>100194</v>
      </c>
      <c r="AH177" s="182">
        <f t="shared" si="100"/>
        <v>86267.957997093763</v>
      </c>
      <c r="AI177" s="182">
        <v>2050514.1429999999</v>
      </c>
      <c r="AJ177" s="215">
        <f t="shared" si="101"/>
        <v>1964246.1850029062</v>
      </c>
      <c r="AK177" s="216">
        <f t="shared" si="102"/>
        <v>19604.42925726996</v>
      </c>
      <c r="AL177" s="190"/>
      <c r="AM177" s="191">
        <f t="shared" si="103"/>
        <v>205.87235315982971</v>
      </c>
      <c r="AN177" s="75">
        <f t="shared" si="79"/>
        <v>1.2492833206498815</v>
      </c>
      <c r="AO177" s="75">
        <f t="shared" si="93"/>
        <v>117.42864691479581</v>
      </c>
      <c r="AP177" s="40"/>
      <c r="AQ177" s="214">
        <f t="shared" si="104"/>
        <v>225.86808616688504</v>
      </c>
      <c r="AR177" s="214">
        <v>4.5538719540338946E-3</v>
      </c>
      <c r="AS177" s="214">
        <f t="shared" si="94"/>
        <v>194.05680206145911</v>
      </c>
      <c r="AT177" s="13"/>
      <c r="AU177" s="192">
        <f t="shared" si="105"/>
        <v>14.874741494938062</v>
      </c>
      <c r="AV177" s="192">
        <f t="shared" si="106"/>
        <v>-0.32089054519484417</v>
      </c>
      <c r="AW177" s="192">
        <f t="shared" si="107"/>
        <v>39.617140676886251</v>
      </c>
      <c r="AX177" s="180">
        <f t="shared" si="108"/>
        <v>54.170991626629473</v>
      </c>
      <c r="AY177" s="182">
        <v>395670</v>
      </c>
      <c r="AZ177" s="217">
        <f t="shared" si="109"/>
        <v>21433.836256908482</v>
      </c>
      <c r="BA177" s="182">
        <v>480655.897</v>
      </c>
      <c r="BB177" s="218">
        <f t="shared" si="110"/>
        <v>459222.06074309151</v>
      </c>
      <c r="BC177" s="216">
        <f t="shared" si="111"/>
        <v>1160.6188509189262</v>
      </c>
      <c r="BE177" s="219">
        <v>13925.956</v>
      </c>
      <c r="BG177" s="220">
        <f t="shared" si="112"/>
        <v>3800633.9669999997</v>
      </c>
      <c r="BH177" s="221">
        <f t="shared" si="113"/>
        <v>3649420.9785169889</v>
      </c>
      <c r="BI177" s="432">
        <f t="shared" si="114"/>
        <v>151212.98848301082</v>
      </c>
      <c r="BJ177" s="210">
        <v>40664</v>
      </c>
      <c r="BK177" s="224">
        <v>3800633.9669999997</v>
      </c>
      <c r="BL177" s="223">
        <f t="shared" si="115"/>
        <v>0</v>
      </c>
      <c r="BM177" s="147">
        <v>7485.6594100708653</v>
      </c>
      <c r="BN177" s="147">
        <v>7187.8330632058269</v>
      </c>
      <c r="BO177" s="225">
        <f t="shared" si="92"/>
        <v>89319.174249656789</v>
      </c>
      <c r="BP177" s="225">
        <f t="shared" si="92"/>
        <v>87762.83156680192</v>
      </c>
      <c r="BS177" s="227"/>
      <c r="BT177" s="227"/>
    </row>
    <row r="178" spans="1:72" s="5" customFormat="1" x14ac:dyDescent="0.25">
      <c r="A178" s="226">
        <v>2011</v>
      </c>
      <c r="B178" s="67">
        <v>6</v>
      </c>
      <c r="C178" s="178">
        <f t="shared" si="90"/>
        <v>273.79728737823223</v>
      </c>
      <c r="D178" s="178"/>
      <c r="E178" s="178">
        <f t="shared" si="91"/>
        <v>205.87235315982971</v>
      </c>
      <c r="F178" s="67"/>
      <c r="G178" s="178">
        <v>319.23238938915313</v>
      </c>
      <c r="H178" s="178"/>
      <c r="I178" s="127">
        <v>225.86808616688504</v>
      </c>
      <c r="J178" s="91"/>
      <c r="K178" s="212">
        <f t="shared" si="82"/>
        <v>3669.9836262859021</v>
      </c>
      <c r="L178" s="70"/>
      <c r="M178" s="70">
        <f t="shared" si="84"/>
        <v>2825.3285070444308</v>
      </c>
      <c r="N178" s="180">
        <f t="shared" si="83"/>
        <v>6495.3121333303334</v>
      </c>
      <c r="O178" s="181">
        <v>3472</v>
      </c>
      <c r="P178" s="181">
        <f t="shared" si="95"/>
        <v>22551.723726922919</v>
      </c>
      <c r="Q178" s="181">
        <v>1344068.382</v>
      </c>
      <c r="R178" s="183">
        <f t="shared" si="80"/>
        <v>1321516.6582730771</v>
      </c>
      <c r="S178" s="74">
        <f t="shared" si="85"/>
        <v>380621.15733671578</v>
      </c>
      <c r="T178"/>
      <c r="U178" s="184">
        <f t="shared" si="86"/>
        <v>273.79728737823223</v>
      </c>
      <c r="V178" s="213">
        <f t="shared" si="96"/>
        <v>205.87235315982971</v>
      </c>
      <c r="W178" s="75"/>
      <c r="X178" s="75"/>
      <c r="Y178" s="185">
        <f t="shared" si="87"/>
        <v>319.23238938915313</v>
      </c>
      <c r="Z178" s="214">
        <f t="shared" si="97"/>
        <v>225.86808616688504</v>
      </c>
      <c r="AA178" s="76"/>
      <c r="AB178" s="13"/>
      <c r="AC178" s="187">
        <f t="shared" si="88"/>
        <v>412.31306046195192</v>
      </c>
      <c r="AD178" s="187">
        <f t="shared" si="98"/>
        <v>177.3258349121937</v>
      </c>
      <c r="AE178" s="187"/>
      <c r="AF178" s="180">
        <f t="shared" si="99"/>
        <v>589.63889537414559</v>
      </c>
      <c r="AG178" s="182">
        <v>100307</v>
      </c>
      <c r="AH178" s="182">
        <f t="shared" si="100"/>
        <v>59144.908678294421</v>
      </c>
      <c r="AI178" s="182">
        <v>2235952.301</v>
      </c>
      <c r="AJ178" s="215">
        <f t="shared" si="101"/>
        <v>2176807.3923217054</v>
      </c>
      <c r="AK178" s="216">
        <f t="shared" si="102"/>
        <v>21701.450470273314</v>
      </c>
      <c r="AL178" s="190"/>
      <c r="AM178" s="191">
        <f t="shared" si="103"/>
        <v>273.79728737823223</v>
      </c>
      <c r="AN178" s="75">
        <f t="shared" si="79"/>
        <v>0</v>
      </c>
      <c r="AO178" s="75">
        <f t="shared" si="93"/>
        <v>205.87235315982971</v>
      </c>
      <c r="AP178" s="40"/>
      <c r="AQ178" s="214">
        <f t="shared" si="104"/>
        <v>319.23238938915313</v>
      </c>
      <c r="AR178" s="214">
        <v>0</v>
      </c>
      <c r="AS178" s="214">
        <f t="shared" si="94"/>
        <v>225.86808616688504</v>
      </c>
      <c r="AT178" s="13"/>
      <c r="AU178" s="192">
        <f t="shared" si="105"/>
        <v>33.798980861073026</v>
      </c>
      <c r="AV178" s="192">
        <f t="shared" si="106"/>
        <v>0</v>
      </c>
      <c r="AW178" s="192">
        <f t="shared" si="107"/>
        <v>10.337894289139268</v>
      </c>
      <c r="AX178" s="180">
        <f t="shared" si="108"/>
        <v>44.13687515021229</v>
      </c>
      <c r="AY178" s="182">
        <v>396262</v>
      </c>
      <c r="AZ178" s="217">
        <f t="shared" si="109"/>
        <v>17489.766420773423</v>
      </c>
      <c r="BA178" s="182">
        <v>530207.69299999997</v>
      </c>
      <c r="BB178" s="218">
        <f t="shared" si="110"/>
        <v>512717.92657922657</v>
      </c>
      <c r="BC178" s="216">
        <f t="shared" si="111"/>
        <v>1293.8861828265808</v>
      </c>
      <c r="BE178" s="219">
        <v>13871.878000000001</v>
      </c>
      <c r="BG178" s="220">
        <f t="shared" si="112"/>
        <v>4124100.2539999997</v>
      </c>
      <c r="BH178" s="221">
        <f t="shared" si="113"/>
        <v>4024913.8551740092</v>
      </c>
      <c r="BI178" s="432">
        <f t="shared" si="114"/>
        <v>99186.398825990764</v>
      </c>
      <c r="BJ178" s="210">
        <v>40695</v>
      </c>
      <c r="BK178" s="224">
        <v>4124100.2539999997</v>
      </c>
      <c r="BL178" s="223">
        <f t="shared" si="115"/>
        <v>0</v>
      </c>
      <c r="BM178" s="147">
        <v>8111.8883363952145</v>
      </c>
      <c r="BN178" s="147">
        <v>7916.793905559005</v>
      </c>
      <c r="BO178" s="225">
        <f t="shared" si="92"/>
        <v>89184.947010099379</v>
      </c>
      <c r="BP178" s="225">
        <f t="shared" si="92"/>
        <v>87784.664509763126</v>
      </c>
      <c r="BS178" s="227"/>
      <c r="BT178" s="227"/>
    </row>
    <row r="179" spans="1:72" s="5" customFormat="1" x14ac:dyDescent="0.25">
      <c r="A179" s="226">
        <v>2011</v>
      </c>
      <c r="B179" s="67">
        <v>7</v>
      </c>
      <c r="C179" s="178">
        <f t="shared" si="90"/>
        <v>323.21495100202412</v>
      </c>
      <c r="D179" s="178"/>
      <c r="E179" s="178">
        <f t="shared" si="91"/>
        <v>273.79728737823223</v>
      </c>
      <c r="F179" s="67"/>
      <c r="G179" s="178">
        <v>370.40277656986956</v>
      </c>
      <c r="H179" s="178"/>
      <c r="I179" s="127">
        <v>319.23238938915313</v>
      </c>
      <c r="J179" s="91"/>
      <c r="K179" s="212">
        <f t="shared" si="82"/>
        <v>3811.5584543510513</v>
      </c>
      <c r="L179" s="70"/>
      <c r="M179" s="70">
        <f t="shared" si="84"/>
        <v>6419.8241138063131</v>
      </c>
      <c r="N179" s="180">
        <f t="shared" si="83"/>
        <v>10231.382568157365</v>
      </c>
      <c r="O179" s="181">
        <v>3455</v>
      </c>
      <c r="P179" s="181">
        <f t="shared" si="95"/>
        <v>35349.426772983701</v>
      </c>
      <c r="Q179" s="181">
        <v>1312713.0859999999</v>
      </c>
      <c r="R179" s="183">
        <f t="shared" si="80"/>
        <v>1277363.6592270161</v>
      </c>
      <c r="S179" s="74">
        <f t="shared" si="85"/>
        <v>369714.51786599599</v>
      </c>
      <c r="T179"/>
      <c r="U179" s="184">
        <f t="shared" si="86"/>
        <v>323.21495100202412</v>
      </c>
      <c r="V179" s="213">
        <f t="shared" si="96"/>
        <v>273.79728737823223</v>
      </c>
      <c r="W179" s="75"/>
      <c r="X179" s="75"/>
      <c r="Y179" s="185">
        <f t="shared" si="87"/>
        <v>370.40277656986956</v>
      </c>
      <c r="Z179" s="214">
        <f t="shared" si="97"/>
        <v>319.23238938915313</v>
      </c>
      <c r="AA179" s="76"/>
      <c r="AB179" s="13"/>
      <c r="AC179" s="187">
        <f t="shared" si="88"/>
        <v>428.21862206332372</v>
      </c>
      <c r="AD179" s="187">
        <f t="shared" si="98"/>
        <v>402.9268342183035</v>
      </c>
      <c r="AE179" s="187"/>
      <c r="AF179" s="180">
        <f t="shared" si="99"/>
        <v>831.14545628162728</v>
      </c>
      <c r="AG179" s="182">
        <v>100310</v>
      </c>
      <c r="AH179" s="182">
        <f t="shared" si="100"/>
        <v>83372.200719610031</v>
      </c>
      <c r="AI179" s="182">
        <v>2226995.8629999999</v>
      </c>
      <c r="AJ179" s="215">
        <f t="shared" si="101"/>
        <v>2143623.66228039</v>
      </c>
      <c r="AK179" s="216">
        <f t="shared" si="102"/>
        <v>21369.989654873792</v>
      </c>
      <c r="AL179" s="190"/>
      <c r="AM179" s="191">
        <f t="shared" si="103"/>
        <v>323.21495100202412</v>
      </c>
      <c r="AN179" s="75">
        <f t="shared" si="79"/>
        <v>0</v>
      </c>
      <c r="AO179" s="75">
        <f t="shared" si="93"/>
        <v>273.79728737823223</v>
      </c>
      <c r="AP179" s="40"/>
      <c r="AQ179" s="214">
        <f t="shared" si="104"/>
        <v>370.40277656986956</v>
      </c>
      <c r="AR179" s="214">
        <v>0</v>
      </c>
      <c r="AS179" s="214">
        <f t="shared" si="94"/>
        <v>319.23238938915313</v>
      </c>
      <c r="AT179" s="13"/>
      <c r="AU179" s="192">
        <f t="shared" si="105"/>
        <v>35.102824526726181</v>
      </c>
      <c r="AV179" s="192">
        <f t="shared" si="106"/>
        <v>0</v>
      </c>
      <c r="AW179" s="192">
        <f t="shared" si="107"/>
        <v>23.490175700957224</v>
      </c>
      <c r="AX179" s="180">
        <f t="shared" si="108"/>
        <v>58.593000227683405</v>
      </c>
      <c r="AY179" s="182">
        <v>396690</v>
      </c>
      <c r="AZ179" s="217">
        <f t="shared" si="109"/>
        <v>23243.25726031973</v>
      </c>
      <c r="BA179" s="182">
        <v>530461.82799999998</v>
      </c>
      <c r="BB179" s="218">
        <f t="shared" si="110"/>
        <v>507218.57073968026</v>
      </c>
      <c r="BC179" s="216">
        <f t="shared" si="111"/>
        <v>1278.6270658188516</v>
      </c>
      <c r="BE179" s="219">
        <v>13997.769</v>
      </c>
      <c r="BG179" s="220">
        <f t="shared" si="112"/>
        <v>4084168.5460000001</v>
      </c>
      <c r="BH179" s="221">
        <f t="shared" si="113"/>
        <v>3942203.6612470867</v>
      </c>
      <c r="BI179" s="432">
        <f t="shared" si="114"/>
        <v>141964.88475291347</v>
      </c>
      <c r="BJ179" s="210">
        <v>40725</v>
      </c>
      <c r="BK179" s="224">
        <v>4084168.5460000001</v>
      </c>
      <c r="BL179" s="223">
        <f t="shared" si="115"/>
        <v>0</v>
      </c>
      <c r="BM179" s="147">
        <v>8026.9030600813667</v>
      </c>
      <c r="BN179" s="147">
        <v>7747.8895093396095</v>
      </c>
      <c r="BO179" s="225">
        <f t="shared" si="92"/>
        <v>88800.776686605182</v>
      </c>
      <c r="BP179" s="225">
        <f t="shared" si="92"/>
        <v>87483.954856586279</v>
      </c>
      <c r="BS179" s="227"/>
      <c r="BT179" s="227"/>
    </row>
    <row r="180" spans="1:72" s="5" customFormat="1" x14ac:dyDescent="0.25">
      <c r="A180" s="226">
        <v>2011</v>
      </c>
      <c r="B180" s="67">
        <v>8</v>
      </c>
      <c r="C180" s="178">
        <f t="shared" si="90"/>
        <v>329.73144935858772</v>
      </c>
      <c r="D180" s="178"/>
      <c r="E180" s="178">
        <f t="shared" si="91"/>
        <v>323.21495100202412</v>
      </c>
      <c r="F180" s="67"/>
      <c r="G180" s="178">
        <v>342.38255905344039</v>
      </c>
      <c r="H180" s="178"/>
      <c r="I180" s="127">
        <v>370.40277656986956</v>
      </c>
      <c r="J180" s="91"/>
      <c r="K180" s="212">
        <f t="shared" si="82"/>
        <v>1021.8831559637796</v>
      </c>
      <c r="L180" s="70"/>
      <c r="M180" s="70">
        <f t="shared" si="84"/>
        <v>6667.4779421805924</v>
      </c>
      <c r="N180" s="180">
        <f t="shared" si="83"/>
        <v>7689.3610981443717</v>
      </c>
      <c r="O180" s="181">
        <v>3460</v>
      </c>
      <c r="P180" s="181">
        <f t="shared" si="95"/>
        <v>26605.189399579525</v>
      </c>
      <c r="Q180" s="181">
        <v>1346323.0319999999</v>
      </c>
      <c r="R180" s="183">
        <f t="shared" si="80"/>
        <v>1319717.8426004204</v>
      </c>
      <c r="S180" s="74">
        <f t="shared" si="85"/>
        <v>381421.34179202904</v>
      </c>
      <c r="T180"/>
      <c r="U180" s="184">
        <f t="shared" si="86"/>
        <v>329.73144935858772</v>
      </c>
      <c r="V180" s="213">
        <f t="shared" si="96"/>
        <v>323.21495100202412</v>
      </c>
      <c r="W180" s="75"/>
      <c r="X180" s="75"/>
      <c r="Y180" s="185">
        <f t="shared" si="87"/>
        <v>342.38255905344039</v>
      </c>
      <c r="Z180" s="214">
        <f t="shared" si="97"/>
        <v>370.40277656986956</v>
      </c>
      <c r="AA180" s="76"/>
      <c r="AB180" s="13"/>
      <c r="AC180" s="187">
        <f t="shared" si="88"/>
        <v>114.80589952831599</v>
      </c>
      <c r="AD180" s="187">
        <f t="shared" si="98"/>
        <v>418.47030881822184</v>
      </c>
      <c r="AE180" s="187"/>
      <c r="AF180" s="180">
        <f t="shared" si="99"/>
        <v>533.27620834653783</v>
      </c>
      <c r="AG180" s="182">
        <v>100232</v>
      </c>
      <c r="AH180" s="182">
        <f t="shared" si="100"/>
        <v>53451.340914990178</v>
      </c>
      <c r="AI180" s="182">
        <v>2259666.2990000001</v>
      </c>
      <c r="AJ180" s="215">
        <f t="shared" si="101"/>
        <v>2206214.9580850098</v>
      </c>
      <c r="AK180" s="216">
        <f t="shared" si="102"/>
        <v>22011.083866280325</v>
      </c>
      <c r="AL180" s="190"/>
      <c r="AM180" s="191">
        <f t="shared" si="103"/>
        <v>329.73144935858772</v>
      </c>
      <c r="AN180" s="75">
        <f t="shared" si="79"/>
        <v>0</v>
      </c>
      <c r="AO180" s="75">
        <f t="shared" si="93"/>
        <v>323.21495100202412</v>
      </c>
      <c r="AP180" s="40"/>
      <c r="AQ180" s="214">
        <f t="shared" si="104"/>
        <v>342.38255905344039</v>
      </c>
      <c r="AR180" s="214">
        <v>0</v>
      </c>
      <c r="AS180" s="214">
        <f t="shared" si="94"/>
        <v>370.40277656986956</v>
      </c>
      <c r="AT180" s="13"/>
      <c r="AU180" s="192">
        <f t="shared" si="105"/>
        <v>9.4111071731473785</v>
      </c>
      <c r="AV180" s="192">
        <f t="shared" si="106"/>
        <v>0</v>
      </c>
      <c r="AW180" s="192">
        <f t="shared" si="107"/>
        <v>24.396342573818387</v>
      </c>
      <c r="AX180" s="180">
        <f t="shared" si="108"/>
        <v>33.807449746965766</v>
      </c>
      <c r="AY180" s="182">
        <v>397227</v>
      </c>
      <c r="AZ180" s="217">
        <f t="shared" si="109"/>
        <v>13429.231840637971</v>
      </c>
      <c r="BA180" s="182">
        <v>545125.75199999998</v>
      </c>
      <c r="BB180" s="218">
        <f t="shared" si="110"/>
        <v>531696.520159362</v>
      </c>
      <c r="BC180" s="216">
        <f t="shared" si="111"/>
        <v>1338.5205944192162</v>
      </c>
      <c r="BE180" s="219">
        <v>13908.089</v>
      </c>
      <c r="BG180" s="220">
        <f t="shared" si="112"/>
        <v>4165023.1720000003</v>
      </c>
      <c r="BH180" s="221">
        <f t="shared" si="113"/>
        <v>4071537.4098447924</v>
      </c>
      <c r="BI180" s="432">
        <f t="shared" si="114"/>
        <v>93485.762155207674</v>
      </c>
      <c r="BJ180" s="210">
        <v>40756</v>
      </c>
      <c r="BK180" s="224">
        <v>4165023.1719999993</v>
      </c>
      <c r="BL180" s="223">
        <f t="shared" si="115"/>
        <v>0</v>
      </c>
      <c r="BM180" s="147">
        <v>8178.3381709292617</v>
      </c>
      <c r="BN180" s="147">
        <v>7994.771802748598</v>
      </c>
      <c r="BO180" s="225">
        <f t="shared" si="92"/>
        <v>88694.114754539274</v>
      </c>
      <c r="BP180" s="225">
        <f t="shared" si="92"/>
        <v>87381.333078391806</v>
      </c>
      <c r="BS180" s="227"/>
      <c r="BT180" s="227"/>
    </row>
    <row r="181" spans="1:72" s="5" customFormat="1" x14ac:dyDescent="0.25">
      <c r="A181" s="226">
        <v>2011</v>
      </c>
      <c r="B181" s="67">
        <v>9</v>
      </c>
      <c r="C181" s="178">
        <f t="shared" si="90"/>
        <v>278.21093356333773</v>
      </c>
      <c r="D181" s="178"/>
      <c r="E181" s="178">
        <f t="shared" si="91"/>
        <v>329.73144935858772</v>
      </c>
      <c r="F181" s="67"/>
      <c r="G181" s="178">
        <v>298.65346555739433</v>
      </c>
      <c r="H181" s="178"/>
      <c r="I181" s="127">
        <v>342.38255905344039</v>
      </c>
      <c r="J181" s="91"/>
      <c r="K181" s="212">
        <f t="shared" si="82"/>
        <v>1651.228992068302</v>
      </c>
      <c r="L181" s="70"/>
      <c r="M181" s="70">
        <f t="shared" si="84"/>
        <v>1787.5584182886221</v>
      </c>
      <c r="N181" s="180">
        <f t="shared" si="83"/>
        <v>3438.7874103569238</v>
      </c>
      <c r="O181" s="181">
        <v>3446</v>
      </c>
      <c r="P181" s="181">
        <f t="shared" si="95"/>
        <v>11850.061416089959</v>
      </c>
      <c r="Q181" s="181">
        <v>1432741.068</v>
      </c>
      <c r="R181" s="183">
        <f t="shared" si="80"/>
        <v>1420891.00658391</v>
      </c>
      <c r="S181" s="74">
        <f t="shared" si="85"/>
        <v>412330.53005917295</v>
      </c>
      <c r="T181"/>
      <c r="U181" s="184">
        <f t="shared" si="86"/>
        <v>278.21093356333773</v>
      </c>
      <c r="V181" s="213">
        <f t="shared" si="96"/>
        <v>329.73144935858772</v>
      </c>
      <c r="W181" s="75"/>
      <c r="X181" s="75"/>
      <c r="Y181" s="185">
        <f t="shared" si="87"/>
        <v>298.65346555739433</v>
      </c>
      <c r="Z181" s="214">
        <f t="shared" si="97"/>
        <v>342.38255905344039</v>
      </c>
      <c r="AA181" s="76"/>
      <c r="AB181" s="13"/>
      <c r="AC181" s="187">
        <f t="shared" si="88"/>
        <v>185.51125797043207</v>
      </c>
      <c r="AD181" s="187">
        <f t="shared" si="98"/>
        <v>112.19236566191114</v>
      </c>
      <c r="AE181" s="187"/>
      <c r="AF181" s="180">
        <f t="shared" si="99"/>
        <v>297.70362363234324</v>
      </c>
      <c r="AG181" s="182">
        <v>100044</v>
      </c>
      <c r="AH181" s="182">
        <f t="shared" si="100"/>
        <v>29783.461322674149</v>
      </c>
      <c r="AI181" s="182">
        <v>2388994.5830000001</v>
      </c>
      <c r="AJ181" s="215">
        <f t="shared" si="101"/>
        <v>2359211.121677326</v>
      </c>
      <c r="AK181" s="216">
        <f t="shared" si="102"/>
        <v>23581.735253261824</v>
      </c>
      <c r="AL181" s="190"/>
      <c r="AM181" s="191">
        <f t="shared" si="103"/>
        <v>278.21093356333773</v>
      </c>
      <c r="AN181" s="75">
        <f t="shared" si="79"/>
        <v>0</v>
      </c>
      <c r="AO181" s="75">
        <f t="shared" si="93"/>
        <v>329.73144935858772</v>
      </c>
      <c r="AP181" s="40"/>
      <c r="AQ181" s="214">
        <f t="shared" si="104"/>
        <v>298.65346555739433</v>
      </c>
      <c r="AR181" s="214">
        <v>0</v>
      </c>
      <c r="AS181" s="214">
        <f t="shared" si="94"/>
        <v>342.38255905344039</v>
      </c>
      <c r="AT181" s="13"/>
      <c r="AU181" s="192">
        <f t="shared" si="105"/>
        <v>15.207113377954261</v>
      </c>
      <c r="AV181" s="192">
        <f t="shared" si="106"/>
        <v>0</v>
      </c>
      <c r="AW181" s="192">
        <f t="shared" si="107"/>
        <v>6.5406871865885154</v>
      </c>
      <c r="AX181" s="180">
        <f t="shared" si="108"/>
        <v>21.747800564542779</v>
      </c>
      <c r="AY181" s="182">
        <v>397085</v>
      </c>
      <c r="AZ181" s="217">
        <f t="shared" si="109"/>
        <v>8635.7253871714693</v>
      </c>
      <c r="BA181" s="182">
        <v>565641.53599999996</v>
      </c>
      <c r="BB181" s="218">
        <f t="shared" si="110"/>
        <v>557005.81061282847</v>
      </c>
      <c r="BC181" s="216">
        <f t="shared" si="111"/>
        <v>1402.7369722171034</v>
      </c>
      <c r="BE181" s="219">
        <v>13873.347</v>
      </c>
      <c r="BG181" s="220">
        <f t="shared" si="112"/>
        <v>4401250.534</v>
      </c>
      <c r="BH181" s="221">
        <f t="shared" si="113"/>
        <v>4350981.285874065</v>
      </c>
      <c r="BI181" s="432">
        <f t="shared" si="114"/>
        <v>50269.248125935577</v>
      </c>
      <c r="BJ181" s="210">
        <v>40787</v>
      </c>
      <c r="BK181" s="224">
        <v>4401250.5339999991</v>
      </c>
      <c r="BL181" s="223">
        <f t="shared" si="115"/>
        <v>0</v>
      </c>
      <c r="BM181" s="147">
        <v>8648.1828924668225</v>
      </c>
      <c r="BN181" s="147">
        <v>8549.4069540598848</v>
      </c>
      <c r="BO181" s="225">
        <f t="shared" ref="BO181:BP196" si="116">SUM(BM170:BM181)</f>
        <v>88991.677074124484</v>
      </c>
      <c r="BP181" s="225">
        <f t="shared" si="116"/>
        <v>87833.447170983607</v>
      </c>
      <c r="BS181" s="227"/>
      <c r="BT181" s="227"/>
    </row>
    <row r="182" spans="1:72" s="5" customFormat="1" x14ac:dyDescent="0.25">
      <c r="A182" s="226">
        <v>2011</v>
      </c>
      <c r="B182" s="67">
        <v>10</v>
      </c>
      <c r="C182" s="178">
        <f t="shared" si="90"/>
        <v>198.83661390818892</v>
      </c>
      <c r="D182" s="178"/>
      <c r="E182" s="178">
        <f t="shared" si="91"/>
        <v>278.21093356333773</v>
      </c>
      <c r="F182" s="67"/>
      <c r="G182" s="178">
        <v>161.51919520840667</v>
      </c>
      <c r="H182" s="178"/>
      <c r="I182" s="127">
        <v>298.65346555739433</v>
      </c>
      <c r="J182" s="91"/>
      <c r="K182" s="212">
        <f t="shared" si="82"/>
        <v>-3014.2843207557344</v>
      </c>
      <c r="L182" s="70"/>
      <c r="M182" s="70">
        <f t="shared" si="84"/>
        <v>2888.4596718008247</v>
      </c>
      <c r="N182" s="180">
        <f t="shared" si="83"/>
        <v>-125.82464895490966</v>
      </c>
      <c r="O182" s="181">
        <v>3412</v>
      </c>
      <c r="P182" s="181">
        <f t="shared" si="95"/>
        <v>-429.31370223415178</v>
      </c>
      <c r="Q182" s="181">
        <v>1286943.5859999999</v>
      </c>
      <c r="R182" s="183">
        <f t="shared" si="80"/>
        <v>1287372.899702234</v>
      </c>
      <c r="S182" s="74">
        <f t="shared" si="85"/>
        <v>377307.41491859138</v>
      </c>
      <c r="T182"/>
      <c r="U182" s="184">
        <f t="shared" si="86"/>
        <v>198.83661390818892</v>
      </c>
      <c r="V182" s="213">
        <f t="shared" si="96"/>
        <v>278.21093356333773</v>
      </c>
      <c r="W182" s="75"/>
      <c r="X182" s="75"/>
      <c r="Y182" s="185">
        <f t="shared" si="87"/>
        <v>161.51919520840667</v>
      </c>
      <c r="Z182" s="214">
        <f t="shared" si="97"/>
        <v>298.65346555739433</v>
      </c>
      <c r="AA182" s="76"/>
      <c r="AB182" s="13"/>
      <c r="AC182" s="187">
        <f t="shared" si="88"/>
        <v>-338.6469586653281</v>
      </c>
      <c r="AD182" s="187">
        <f t="shared" si="98"/>
        <v>181.28813043694228</v>
      </c>
      <c r="AE182" s="187"/>
      <c r="AF182" s="180">
        <f t="shared" si="99"/>
        <v>-157.35882822838582</v>
      </c>
      <c r="AG182" s="182">
        <v>99977</v>
      </c>
      <c r="AH182" s="182">
        <f t="shared" si="100"/>
        <v>-15732.263569789329</v>
      </c>
      <c r="AI182" s="182">
        <v>2103088.9350000001</v>
      </c>
      <c r="AJ182" s="215">
        <f t="shared" si="101"/>
        <v>2118821.1985697895</v>
      </c>
      <c r="AK182" s="216">
        <f t="shared" si="102"/>
        <v>21193.086395568876</v>
      </c>
      <c r="AL182" s="190"/>
      <c r="AM182" s="191">
        <f t="shared" si="103"/>
        <v>198.83661390818892</v>
      </c>
      <c r="AN182" s="75">
        <f t="shared" ref="AN182:AN239" si="117">AN170</f>
        <v>3.8389772083761713</v>
      </c>
      <c r="AO182" s="75">
        <f t="shared" si="93"/>
        <v>278.21093356333773</v>
      </c>
      <c r="AP182" s="40"/>
      <c r="AQ182" s="214">
        <f t="shared" si="104"/>
        <v>161.51919520840667</v>
      </c>
      <c r="AR182" s="214">
        <v>4.6073648757915109</v>
      </c>
      <c r="AS182" s="214">
        <f t="shared" si="94"/>
        <v>298.65346555739433</v>
      </c>
      <c r="AT182" s="13"/>
      <c r="AU182" s="192">
        <f t="shared" si="105"/>
        <v>-27.760270464792217</v>
      </c>
      <c r="AV182" s="192">
        <f t="shared" si="106"/>
        <v>0.19808990441757635</v>
      </c>
      <c r="AW182" s="192">
        <f t="shared" si="107"/>
        <v>10.568891607141259</v>
      </c>
      <c r="AX182" s="180">
        <f t="shared" si="108"/>
        <v>-16.993288953233382</v>
      </c>
      <c r="AY182" s="182">
        <v>397365</v>
      </c>
      <c r="AZ182" s="217">
        <f t="shared" si="109"/>
        <v>-6752.5382649015828</v>
      </c>
      <c r="BA182" s="182">
        <v>492945.33</v>
      </c>
      <c r="BB182" s="218">
        <f t="shared" si="110"/>
        <v>499697.86826490163</v>
      </c>
      <c r="BC182" s="216">
        <f t="shared" si="111"/>
        <v>1257.5286405820884</v>
      </c>
      <c r="BE182" s="219">
        <v>13913.085999999999</v>
      </c>
      <c r="BG182" s="220">
        <f t="shared" si="112"/>
        <v>3896890.9369999999</v>
      </c>
      <c r="BH182" s="221">
        <f t="shared" si="113"/>
        <v>3919805.0525369253</v>
      </c>
      <c r="BI182" s="432">
        <f t="shared" si="114"/>
        <v>-22914.115536925063</v>
      </c>
      <c r="BJ182" s="210">
        <v>40817</v>
      </c>
      <c r="BK182" s="224">
        <v>3896890.9369999999</v>
      </c>
      <c r="BL182" s="223">
        <f t="shared" si="115"/>
        <v>0</v>
      </c>
      <c r="BM182" s="147">
        <v>7654.4554754361116</v>
      </c>
      <c r="BN182" s="147">
        <v>7699.4644530985506</v>
      </c>
      <c r="BO182" s="225">
        <f t="shared" si="116"/>
        <v>88935.17595377547</v>
      </c>
      <c r="BP182" s="225">
        <f t="shared" si="116"/>
        <v>87914.532693729459</v>
      </c>
      <c r="BS182" s="227"/>
      <c r="BT182" s="227"/>
    </row>
    <row r="183" spans="1:72" s="5" customFormat="1" x14ac:dyDescent="0.25">
      <c r="A183" s="226">
        <v>2011</v>
      </c>
      <c r="B183" s="67">
        <v>11</v>
      </c>
      <c r="C183" s="178">
        <f t="shared" si="90"/>
        <v>75.667245198869992</v>
      </c>
      <c r="D183" s="178"/>
      <c r="E183" s="178">
        <f t="shared" si="91"/>
        <v>198.83661390818892</v>
      </c>
      <c r="F183" s="67"/>
      <c r="G183" s="178">
        <v>81.388173550047853</v>
      </c>
      <c r="H183" s="178"/>
      <c r="I183" s="127">
        <v>161.51919520840667</v>
      </c>
      <c r="J183" s="91"/>
      <c r="K183" s="212">
        <f t="shared" si="82"/>
        <v>462.10336164604558</v>
      </c>
      <c r="L183" s="70"/>
      <c r="M183" s="70">
        <f t="shared" si="84"/>
        <v>-5272.823298080958</v>
      </c>
      <c r="N183" s="180">
        <f t="shared" si="83"/>
        <v>-4810.7199364349126</v>
      </c>
      <c r="O183" s="181">
        <v>3407</v>
      </c>
      <c r="P183" s="181">
        <f t="shared" si="95"/>
        <v>-16390.122823433747</v>
      </c>
      <c r="Q183" s="181">
        <v>1165764.7720000001</v>
      </c>
      <c r="R183" s="183">
        <f t="shared" si="80"/>
        <v>1182154.8948234338</v>
      </c>
      <c r="S183" s="74">
        <f t="shared" si="85"/>
        <v>346978.24914101377</v>
      </c>
      <c r="T183"/>
      <c r="U183" s="184">
        <f t="shared" si="86"/>
        <v>75.667245198869992</v>
      </c>
      <c r="V183" s="213">
        <f t="shared" si="96"/>
        <v>198.83661390818892</v>
      </c>
      <c r="W183" s="75"/>
      <c r="X183" s="75"/>
      <c r="Y183" s="185">
        <f t="shared" si="87"/>
        <v>81.388173550047853</v>
      </c>
      <c r="Z183" s="214">
        <f t="shared" si="97"/>
        <v>161.51919520840667</v>
      </c>
      <c r="AA183" s="76"/>
      <c r="AB183" s="13"/>
      <c r="AC183" s="187">
        <f t="shared" si="88"/>
        <v>51.916103909939977</v>
      </c>
      <c r="AD183" s="187">
        <f t="shared" si="98"/>
        <v>-330.93772683261602</v>
      </c>
      <c r="AE183" s="187"/>
      <c r="AF183" s="180">
        <f t="shared" si="99"/>
        <v>-279.02162292267604</v>
      </c>
      <c r="AG183" s="182">
        <v>99929</v>
      </c>
      <c r="AH183" s="182">
        <f t="shared" si="100"/>
        <v>-27882.351757040095</v>
      </c>
      <c r="AI183" s="182">
        <v>1871850.449</v>
      </c>
      <c r="AJ183" s="215">
        <f t="shared" si="101"/>
        <v>1899732.80075704</v>
      </c>
      <c r="AK183" s="216">
        <f t="shared" si="102"/>
        <v>19010.825693813007</v>
      </c>
      <c r="AL183" s="190"/>
      <c r="AM183" s="191">
        <f t="shared" si="103"/>
        <v>75.667245198869992</v>
      </c>
      <c r="AN183" s="75">
        <f t="shared" si="117"/>
        <v>28.935219572893278</v>
      </c>
      <c r="AO183" s="75">
        <f t="shared" si="93"/>
        <v>198.83661390818892</v>
      </c>
      <c r="AP183" s="40"/>
      <c r="AQ183" s="214">
        <f t="shared" si="104"/>
        <v>81.388173550047853</v>
      </c>
      <c r="AR183" s="214">
        <v>13.280460257928624</v>
      </c>
      <c r="AS183" s="214">
        <f t="shared" si="94"/>
        <v>161.51919520840667</v>
      </c>
      <c r="AT183" s="13"/>
      <c r="AU183" s="192">
        <f t="shared" si="105"/>
        <v>4.2557744847266692</v>
      </c>
      <c r="AV183" s="192">
        <f t="shared" si="106"/>
        <v>-4.0357880636120207</v>
      </c>
      <c r="AW183" s="192">
        <f t="shared" si="107"/>
        <v>-19.293292700286479</v>
      </c>
      <c r="AX183" s="180">
        <f t="shared" si="108"/>
        <v>-19.073306279171831</v>
      </c>
      <c r="AY183" s="182">
        <v>397732</v>
      </c>
      <c r="AZ183" s="217">
        <f t="shared" si="109"/>
        <v>-7586.0642530275709</v>
      </c>
      <c r="BA183" s="182">
        <v>426622.73200000002</v>
      </c>
      <c r="BB183" s="218">
        <f t="shared" si="110"/>
        <v>434208.79625302757</v>
      </c>
      <c r="BC183" s="216">
        <f t="shared" si="111"/>
        <v>1091.7119976592971</v>
      </c>
      <c r="BE183" s="219">
        <v>13767.915999999999</v>
      </c>
      <c r="BG183" s="220">
        <f t="shared" si="112"/>
        <v>3478005.8689999999</v>
      </c>
      <c r="BH183" s="221">
        <f t="shared" si="113"/>
        <v>3529864.4078335017</v>
      </c>
      <c r="BI183" s="432">
        <f t="shared" si="114"/>
        <v>-51858.538833501414</v>
      </c>
      <c r="BJ183" s="210">
        <v>40848</v>
      </c>
      <c r="BK183" s="224">
        <v>3478005.8690000004</v>
      </c>
      <c r="BL183" s="223">
        <f t="shared" si="115"/>
        <v>0</v>
      </c>
      <c r="BM183" s="147">
        <v>6827.6250760695875</v>
      </c>
      <c r="BN183" s="147">
        <v>6929.4278542948432</v>
      </c>
      <c r="BO183" s="225">
        <f t="shared" si="116"/>
        <v>88617.499801290309</v>
      </c>
      <c r="BP183" s="225">
        <f t="shared" si="116"/>
        <v>87663.398072872864</v>
      </c>
      <c r="BS183" s="227"/>
      <c r="BT183" s="227"/>
    </row>
    <row r="184" spans="1:72" s="5" customFormat="1" x14ac:dyDescent="0.25">
      <c r="A184" s="226">
        <v>2011</v>
      </c>
      <c r="B184" s="67">
        <v>12</v>
      </c>
      <c r="C184" s="178">
        <f t="shared" si="90"/>
        <v>42.449672857488302</v>
      </c>
      <c r="D184" s="178"/>
      <c r="E184" s="178">
        <f t="shared" si="91"/>
        <v>75.667245198869992</v>
      </c>
      <c r="F184" s="67"/>
      <c r="G184" s="178">
        <v>47.92163181325175</v>
      </c>
      <c r="H184" s="178"/>
      <c r="I184" s="127">
        <v>81.388173550047853</v>
      </c>
      <c r="J184" s="91"/>
      <c r="K184" s="212">
        <f t="shared" si="82"/>
        <v>441.99306004712821</v>
      </c>
      <c r="L184" s="70"/>
      <c r="M184" s="70">
        <f t="shared" si="84"/>
        <v>808.34755853353067</v>
      </c>
      <c r="N184" s="180">
        <f t="shared" si="83"/>
        <v>1250.3406185806589</v>
      </c>
      <c r="O184" s="181">
        <v>3371</v>
      </c>
      <c r="P184" s="181">
        <f t="shared" si="95"/>
        <v>4214.8982252354008</v>
      </c>
      <c r="Q184" s="181">
        <v>1169301.389</v>
      </c>
      <c r="R184" s="183">
        <f t="shared" si="80"/>
        <v>1165086.4907747647</v>
      </c>
      <c r="S184" s="74">
        <f t="shared" si="85"/>
        <v>345620.4363022144</v>
      </c>
      <c r="T184"/>
      <c r="U184" s="184">
        <f t="shared" si="86"/>
        <v>42.449672857488302</v>
      </c>
      <c r="V184" s="213">
        <f t="shared" si="96"/>
        <v>75.667245198869992</v>
      </c>
      <c r="W184" s="75"/>
      <c r="X184" s="75"/>
      <c r="Y184" s="185">
        <f t="shared" si="87"/>
        <v>47.92163181325175</v>
      </c>
      <c r="Z184" s="214">
        <f t="shared" si="97"/>
        <v>81.388173550047853</v>
      </c>
      <c r="AA184" s="76"/>
      <c r="AB184" s="13"/>
      <c r="AC184" s="187">
        <f t="shared" si="88"/>
        <v>49.656764129872919</v>
      </c>
      <c r="AD184" s="187">
        <f t="shared" si="98"/>
        <v>50.734243950322167</v>
      </c>
      <c r="AE184" s="187"/>
      <c r="AF184" s="180">
        <f t="shared" si="99"/>
        <v>100.39100808019509</v>
      </c>
      <c r="AG184" s="182">
        <v>99576</v>
      </c>
      <c r="AH184" s="182">
        <f t="shared" si="100"/>
        <v>9996.5350205935065</v>
      </c>
      <c r="AI184" s="182">
        <v>1900274.9280000001</v>
      </c>
      <c r="AJ184" s="215">
        <f t="shared" si="101"/>
        <v>1890278.3929794065</v>
      </c>
      <c r="AK184" s="216">
        <f t="shared" si="102"/>
        <v>18983.273007345208</v>
      </c>
      <c r="AL184" s="190"/>
      <c r="AM184" s="191">
        <f t="shared" si="103"/>
        <v>42.449672857488302</v>
      </c>
      <c r="AN184" s="75">
        <f t="shared" si="117"/>
        <v>82.304422731853208</v>
      </c>
      <c r="AO184" s="75">
        <f t="shared" si="93"/>
        <v>75.667245198869992</v>
      </c>
      <c r="AP184" s="40"/>
      <c r="AQ184" s="214">
        <f t="shared" si="104"/>
        <v>47.92163181325175</v>
      </c>
      <c r="AR184" s="214">
        <v>28.962321714770496</v>
      </c>
      <c r="AS184" s="214">
        <f t="shared" si="94"/>
        <v>81.388173550047853</v>
      </c>
      <c r="AT184" s="13"/>
      <c r="AU184" s="192">
        <f t="shared" si="105"/>
        <v>4.070567200970995</v>
      </c>
      <c r="AV184" s="192">
        <f t="shared" si="106"/>
        <v>-13.751563357920276</v>
      </c>
      <c r="AW184" s="192">
        <f t="shared" si="107"/>
        <v>2.9577486611442887</v>
      </c>
      <c r="AX184" s="180">
        <f t="shared" si="108"/>
        <v>-6.7232474958049924</v>
      </c>
      <c r="AY184" s="182">
        <v>398205</v>
      </c>
      <c r="AZ184" s="217">
        <f t="shared" si="109"/>
        <v>-2677.2307690670273</v>
      </c>
      <c r="BA184" s="182">
        <v>432211.614</v>
      </c>
      <c r="BB184" s="218">
        <f t="shared" si="110"/>
        <v>434888.84476906701</v>
      </c>
      <c r="BC184" s="216">
        <f t="shared" si="111"/>
        <v>1092.123013947758</v>
      </c>
      <c r="BE184" s="219">
        <v>14091.915999999999</v>
      </c>
      <c r="BG184" s="220">
        <f t="shared" si="112"/>
        <v>3515879.8470000001</v>
      </c>
      <c r="BH184" s="221">
        <f t="shared" si="113"/>
        <v>3504345.6445232383</v>
      </c>
      <c r="BI184" s="432">
        <f t="shared" si="114"/>
        <v>11534.202476761879</v>
      </c>
      <c r="BJ184" s="210">
        <v>40878</v>
      </c>
      <c r="BK184" s="224">
        <v>3515879.8470000001</v>
      </c>
      <c r="BL184" s="223">
        <f t="shared" si="115"/>
        <v>0</v>
      </c>
      <c r="BM184" s="147">
        <v>6900.7963802947661</v>
      </c>
      <c r="BN184" s="147">
        <v>6878.1576138508162</v>
      </c>
      <c r="BO184" s="225">
        <f t="shared" si="116"/>
        <v>88670.47805054624</v>
      </c>
      <c r="BP184" s="225">
        <f t="shared" si="116"/>
        <v>87677.881185806953</v>
      </c>
      <c r="BS184" s="227"/>
      <c r="BT184" s="227"/>
    </row>
    <row r="185" spans="1:72" s="5" customFormat="1" x14ac:dyDescent="0.25">
      <c r="A185" s="226">
        <v>2012</v>
      </c>
      <c r="B185" s="67">
        <v>1</v>
      </c>
      <c r="C185" s="178">
        <f t="shared" si="90"/>
        <v>26.872581391315055</v>
      </c>
      <c r="D185" s="178"/>
      <c r="E185" s="178">
        <f t="shared" si="91"/>
        <v>42.449672857488302</v>
      </c>
      <c r="F185" s="67"/>
      <c r="G185" s="178">
        <v>27.111349482191514</v>
      </c>
      <c r="H185" s="178"/>
      <c r="I185" s="127">
        <v>47.92163181325175</v>
      </c>
      <c r="J185" s="91"/>
      <c r="K185" s="212">
        <f t="shared" si="82"/>
        <v>19.286299473599154</v>
      </c>
      <c r="L185" s="70"/>
      <c r="M185" s="70">
        <f t="shared" si="84"/>
        <v>773.16903669600856</v>
      </c>
      <c r="N185" s="180">
        <f t="shared" si="83"/>
        <v>792.45533616960768</v>
      </c>
      <c r="O185" s="181">
        <v>3347</v>
      </c>
      <c r="P185" s="181">
        <f t="shared" si="95"/>
        <v>2652.348010159677</v>
      </c>
      <c r="Q185" s="181">
        <v>1171930.014</v>
      </c>
      <c r="R185" s="183">
        <f t="shared" si="80"/>
        <v>1169277.6659898404</v>
      </c>
      <c r="S185" s="74">
        <f t="shared" si="85"/>
        <v>349350.96085743664</v>
      </c>
      <c r="T185"/>
      <c r="U185" s="184">
        <f t="shared" si="86"/>
        <v>26.872581391315055</v>
      </c>
      <c r="V185" s="213">
        <f t="shared" si="96"/>
        <v>42.449672857488302</v>
      </c>
      <c r="W185" s="75"/>
      <c r="X185" s="75"/>
      <c r="Y185" s="185">
        <f t="shared" si="87"/>
        <v>27.111349482191514</v>
      </c>
      <c r="Z185" s="214">
        <f t="shared" si="97"/>
        <v>47.92163181325175</v>
      </c>
      <c r="AA185" s="76"/>
      <c r="AB185" s="13"/>
      <c r="AC185" s="187">
        <f t="shared" si="88"/>
        <v>2.1667652967141375</v>
      </c>
      <c r="AD185" s="187">
        <f t="shared" si="98"/>
        <v>48.526337598808709</v>
      </c>
      <c r="AE185" s="187"/>
      <c r="AF185" s="180">
        <f t="shared" si="99"/>
        <v>50.693102895522848</v>
      </c>
      <c r="AG185" s="182">
        <v>98952</v>
      </c>
      <c r="AH185" s="182">
        <f t="shared" si="100"/>
        <v>5016.1839177177771</v>
      </c>
      <c r="AI185" s="182">
        <v>1919176.155</v>
      </c>
      <c r="AJ185" s="215">
        <f t="shared" si="101"/>
        <v>1914159.9710822823</v>
      </c>
      <c r="AK185" s="216">
        <f t="shared" si="102"/>
        <v>19344.328271103994</v>
      </c>
      <c r="AL185" s="190"/>
      <c r="AM185" s="191">
        <f t="shared" si="103"/>
        <v>26.872581391315055</v>
      </c>
      <c r="AN185" s="75">
        <f t="shared" si="117"/>
        <v>123.83441885147447</v>
      </c>
      <c r="AO185" s="75">
        <f t="shared" si="93"/>
        <v>42.449672857488302</v>
      </c>
      <c r="AP185" s="40"/>
      <c r="AQ185" s="214">
        <f t="shared" si="104"/>
        <v>27.111349482191514</v>
      </c>
      <c r="AR185" s="214">
        <v>108.98325825678559</v>
      </c>
      <c r="AS185" s="214">
        <f t="shared" si="94"/>
        <v>47.92163181325175</v>
      </c>
      <c r="AT185" s="13"/>
      <c r="AU185" s="192">
        <f t="shared" si="105"/>
        <v>0.17761857631195846</v>
      </c>
      <c r="AV185" s="192">
        <f t="shared" si="106"/>
        <v>-3.8286207697576411</v>
      </c>
      <c r="AW185" s="192">
        <f t="shared" si="107"/>
        <v>2.8290302345621288</v>
      </c>
      <c r="AX185" s="180">
        <f t="shared" si="108"/>
        <v>-0.8219719588835539</v>
      </c>
      <c r="AY185" s="182">
        <v>399384</v>
      </c>
      <c r="AZ185" s="217">
        <f t="shared" si="109"/>
        <v>-328.28244882674926</v>
      </c>
      <c r="BA185" s="182">
        <v>441420.00099999999</v>
      </c>
      <c r="BB185" s="218">
        <f t="shared" si="110"/>
        <v>441748.28344882675</v>
      </c>
      <c r="BC185" s="216">
        <f t="shared" si="111"/>
        <v>1106.0740626785919</v>
      </c>
      <c r="BE185" s="219">
        <v>13896.528</v>
      </c>
      <c r="BG185" s="220">
        <f t="shared" si="112"/>
        <v>3546422.6979999999</v>
      </c>
      <c r="BH185" s="221">
        <f t="shared" si="113"/>
        <v>3539082.4485209496</v>
      </c>
      <c r="BI185" s="432">
        <f t="shared" si="114"/>
        <v>7340.2494790507053</v>
      </c>
      <c r="BJ185" s="210">
        <v>40909</v>
      </c>
      <c r="BK185" s="224">
        <v>3546422.6980000003</v>
      </c>
      <c r="BL185" s="223">
        <f t="shared" si="115"/>
        <v>0</v>
      </c>
      <c r="BM185" s="147">
        <v>6953.4836761623537</v>
      </c>
      <c r="BN185" s="147">
        <v>6939.0916227389644</v>
      </c>
      <c r="BO185" s="225">
        <f t="shared" si="116"/>
        <v>88918.468075770579</v>
      </c>
      <c r="BP185" s="225">
        <f t="shared" si="116"/>
        <v>87776.906924617404</v>
      </c>
      <c r="BS185" s="227"/>
      <c r="BT185" s="227"/>
    </row>
    <row r="186" spans="1:72" s="5" customFormat="1" x14ac:dyDescent="0.25">
      <c r="A186" s="226">
        <v>2012</v>
      </c>
      <c r="B186" s="67">
        <v>2</v>
      </c>
      <c r="C186" s="178">
        <f t="shared" si="90"/>
        <v>34.723950066840629</v>
      </c>
      <c r="D186" s="178"/>
      <c r="E186" s="178">
        <f t="shared" si="91"/>
        <v>26.872581391315055</v>
      </c>
      <c r="F186" s="67"/>
      <c r="G186" s="178">
        <v>50.063863942660532</v>
      </c>
      <c r="H186" s="178"/>
      <c r="I186" s="127">
        <v>27.111349482191514</v>
      </c>
      <c r="J186" s="91"/>
      <c r="K186" s="212">
        <f t="shared" si="82"/>
        <v>1239.0691395248371</v>
      </c>
      <c r="L186" s="70"/>
      <c r="M186" s="70">
        <f t="shared" si="84"/>
        <v>33.737112487339566</v>
      </c>
      <c r="N186" s="180">
        <f t="shared" si="83"/>
        <v>1272.8062520121766</v>
      </c>
      <c r="O186" s="181">
        <v>3341</v>
      </c>
      <c r="P186" s="181">
        <f t="shared" si="95"/>
        <v>4252.4456879726822</v>
      </c>
      <c r="Q186" s="181">
        <v>1097765.7479999999</v>
      </c>
      <c r="R186" s="183">
        <f t="shared" si="80"/>
        <v>1093513.3023120272</v>
      </c>
      <c r="S186" s="74">
        <f t="shared" si="85"/>
        <v>327301.19793834997</v>
      </c>
      <c r="T186"/>
      <c r="U186" s="184">
        <f t="shared" si="86"/>
        <v>34.723950066840629</v>
      </c>
      <c r="V186" s="213">
        <f t="shared" si="96"/>
        <v>26.872581391315055</v>
      </c>
      <c r="W186" s="75"/>
      <c r="X186" s="75"/>
      <c r="Y186" s="185">
        <f t="shared" si="87"/>
        <v>50.063863942660532</v>
      </c>
      <c r="Z186" s="214">
        <f t="shared" si="97"/>
        <v>27.111349482191514</v>
      </c>
      <c r="AA186" s="76"/>
      <c r="AB186" s="13"/>
      <c r="AC186" s="187">
        <f t="shared" si="88"/>
        <v>139.20617666582569</v>
      </c>
      <c r="AD186" s="187">
        <f t="shared" si="98"/>
        <v>2.1174393081823686</v>
      </c>
      <c r="AE186" s="187"/>
      <c r="AF186" s="180">
        <f t="shared" si="99"/>
        <v>141.32361597400805</v>
      </c>
      <c r="AG186" s="182">
        <v>98678</v>
      </c>
      <c r="AH186" s="182">
        <f t="shared" si="100"/>
        <v>13945.531777083166</v>
      </c>
      <c r="AI186" s="182">
        <v>1765499.227</v>
      </c>
      <c r="AJ186" s="215">
        <f t="shared" si="101"/>
        <v>1751553.6952229168</v>
      </c>
      <c r="AK186" s="216">
        <f t="shared" si="102"/>
        <v>17750.194523834256</v>
      </c>
      <c r="AL186" s="190"/>
      <c r="AM186" s="191">
        <f t="shared" si="103"/>
        <v>34.723950066840629</v>
      </c>
      <c r="AN186" s="75">
        <f t="shared" si="117"/>
        <v>77.741832906544204</v>
      </c>
      <c r="AO186" s="75">
        <f t="shared" si="93"/>
        <v>26.872581391315055</v>
      </c>
      <c r="AP186" s="40"/>
      <c r="AQ186" s="214">
        <f t="shared" si="104"/>
        <v>50.063863942660532</v>
      </c>
      <c r="AR186" s="214">
        <v>35.001310990525646</v>
      </c>
      <c r="AS186" s="214">
        <f t="shared" si="94"/>
        <v>27.111349482191514</v>
      </c>
      <c r="AT186" s="13"/>
      <c r="AU186" s="192">
        <f t="shared" si="105"/>
        <v>11.411297269118572</v>
      </c>
      <c r="AV186" s="192">
        <f t="shared" si="106"/>
        <v>-11.018482284574501</v>
      </c>
      <c r="AW186" s="192">
        <f t="shared" si="107"/>
        <v>0.12344430095308277</v>
      </c>
      <c r="AX186" s="180">
        <f t="shared" si="108"/>
        <v>0.5162592854971535</v>
      </c>
      <c r="AY186" s="182">
        <v>399887</v>
      </c>
      <c r="AZ186" s="217">
        <f t="shared" si="109"/>
        <v>206.44537689960023</v>
      </c>
      <c r="BA186" s="182">
        <v>405204.13199999998</v>
      </c>
      <c r="BB186" s="218">
        <f t="shared" si="110"/>
        <v>404997.68662310037</v>
      </c>
      <c r="BC186" s="216">
        <f t="shared" si="111"/>
        <v>1012.7803270001285</v>
      </c>
      <c r="BE186" s="219">
        <v>13699.476000000001</v>
      </c>
      <c r="BG186" s="220">
        <f t="shared" si="112"/>
        <v>3282168.5829999996</v>
      </c>
      <c r="BH186" s="221">
        <f t="shared" si="113"/>
        <v>3263764.1601580442</v>
      </c>
      <c r="BI186" s="432">
        <f t="shared" si="114"/>
        <v>18404.422841955449</v>
      </c>
      <c r="BJ186" s="210">
        <v>40940</v>
      </c>
      <c r="BK186" s="224">
        <v>3282168.5829999996</v>
      </c>
      <c r="BL186" s="223">
        <f t="shared" si="115"/>
        <v>0</v>
      </c>
      <c r="BM186" s="147">
        <v>6432.6101748396331</v>
      </c>
      <c r="BN186" s="147">
        <v>6396.5399747138972</v>
      </c>
      <c r="BO186" s="225">
        <f t="shared" si="116"/>
        <v>89116.277524518155</v>
      </c>
      <c r="BP186" s="225">
        <f t="shared" si="116"/>
        <v>87892.054500917264</v>
      </c>
      <c r="BS186" s="227"/>
      <c r="BT186" s="227"/>
    </row>
    <row r="187" spans="1:72" s="5" customFormat="1" x14ac:dyDescent="0.25">
      <c r="A187" s="226">
        <v>2012</v>
      </c>
      <c r="B187" s="67">
        <v>3</v>
      </c>
      <c r="C187" s="178">
        <f t="shared" si="90"/>
        <v>67.088827391532973</v>
      </c>
      <c r="D187" s="178"/>
      <c r="E187" s="178">
        <f t="shared" si="91"/>
        <v>34.723950066840629</v>
      </c>
      <c r="F187" s="67"/>
      <c r="G187" s="178">
        <v>89.238204374581343</v>
      </c>
      <c r="H187" s="178"/>
      <c r="I187" s="127">
        <v>50.063863942660532</v>
      </c>
      <c r="J187" s="91"/>
      <c r="K187" s="212">
        <f t="shared" si="82"/>
        <v>1789.0980159059134</v>
      </c>
      <c r="L187" s="70"/>
      <c r="M187" s="70">
        <f t="shared" si="84"/>
        <v>2167.4772289502039</v>
      </c>
      <c r="N187" s="180">
        <f t="shared" si="83"/>
        <v>3956.575244856117</v>
      </c>
      <c r="O187" s="181">
        <v>3355</v>
      </c>
      <c r="P187" s="181">
        <f t="shared" si="95"/>
        <v>13274.309946492273</v>
      </c>
      <c r="Q187" s="181">
        <v>1139870.122</v>
      </c>
      <c r="R187" s="183">
        <f t="shared" si="80"/>
        <v>1126595.8120535077</v>
      </c>
      <c r="S187" s="74">
        <f t="shared" si="85"/>
        <v>335796.06916647026</v>
      </c>
      <c r="T187"/>
      <c r="U187" s="184">
        <f t="shared" si="86"/>
        <v>67.088827391532973</v>
      </c>
      <c r="V187" s="213">
        <f t="shared" si="96"/>
        <v>34.723950066840629</v>
      </c>
      <c r="W187" s="75"/>
      <c r="X187" s="75"/>
      <c r="Y187" s="185">
        <f t="shared" si="87"/>
        <v>89.238204374581343</v>
      </c>
      <c r="Z187" s="214">
        <f t="shared" si="97"/>
        <v>50.063863942660532</v>
      </c>
      <c r="AA187" s="76"/>
      <c r="AB187" s="13"/>
      <c r="AC187" s="187">
        <f t="shared" si="88"/>
        <v>201.00048216049086</v>
      </c>
      <c r="AD187" s="187">
        <f t="shared" si="98"/>
        <v>136.03717525889766</v>
      </c>
      <c r="AE187" s="187"/>
      <c r="AF187" s="180">
        <f t="shared" si="99"/>
        <v>337.03765741938855</v>
      </c>
      <c r="AG187" s="182">
        <v>98668</v>
      </c>
      <c r="AH187" s="182">
        <f t="shared" si="100"/>
        <v>33254.831582256229</v>
      </c>
      <c r="AI187" s="182">
        <v>1883833.5149999999</v>
      </c>
      <c r="AJ187" s="215">
        <f t="shared" si="101"/>
        <v>1850578.6834177438</v>
      </c>
      <c r="AK187" s="216">
        <f t="shared" si="102"/>
        <v>18755.611580428747</v>
      </c>
      <c r="AL187" s="190"/>
      <c r="AM187" s="191">
        <f t="shared" si="103"/>
        <v>67.088827391532973</v>
      </c>
      <c r="AN187" s="75">
        <f t="shared" si="117"/>
        <v>46.024503453365838</v>
      </c>
      <c r="AO187" s="75">
        <f t="shared" si="93"/>
        <v>34.723950066840629</v>
      </c>
      <c r="AP187" s="40"/>
      <c r="AQ187" s="214">
        <f t="shared" si="104"/>
        <v>89.238204374581343</v>
      </c>
      <c r="AR187" s="214">
        <v>8.8488975015420372</v>
      </c>
      <c r="AS187" s="214">
        <f t="shared" si="94"/>
        <v>50.063863942660532</v>
      </c>
      <c r="AT187" s="13"/>
      <c r="AU187" s="192">
        <f t="shared" si="105"/>
        <v>16.476828170316452</v>
      </c>
      <c r="AV187" s="192">
        <f t="shared" si="106"/>
        <v>-9.5838501084137064</v>
      </c>
      <c r="AW187" s="192">
        <f t="shared" si="107"/>
        <v>7.930812438672409</v>
      </c>
      <c r="AX187" s="180">
        <f t="shared" si="108"/>
        <v>14.823790500575154</v>
      </c>
      <c r="AY187" s="182">
        <v>400249</v>
      </c>
      <c r="AZ187" s="217">
        <f t="shared" si="109"/>
        <v>5933.2073240647042</v>
      </c>
      <c r="BA187" s="182">
        <v>438220.86599999998</v>
      </c>
      <c r="BB187" s="218">
        <f t="shared" si="110"/>
        <v>432287.65867593529</v>
      </c>
      <c r="BC187" s="216">
        <f t="shared" si="111"/>
        <v>1080.0468175459159</v>
      </c>
      <c r="BE187" s="219">
        <v>14052.179</v>
      </c>
      <c r="BG187" s="220">
        <f t="shared" si="112"/>
        <v>3475976.682</v>
      </c>
      <c r="BH187" s="221">
        <f t="shared" si="113"/>
        <v>3423514.3331471868</v>
      </c>
      <c r="BI187" s="432">
        <f t="shared" si="114"/>
        <v>52462.3488528132</v>
      </c>
      <c r="BJ187" s="210">
        <v>40969</v>
      </c>
      <c r="BK187" s="224">
        <v>3475976.682</v>
      </c>
      <c r="BL187" s="223">
        <f t="shared" si="115"/>
        <v>0</v>
      </c>
      <c r="BM187" s="147">
        <v>6807.604909498983</v>
      </c>
      <c r="BN187" s="147">
        <v>6704.8588394624121</v>
      </c>
      <c r="BO187" s="225">
        <f t="shared" si="116"/>
        <v>89390.534626560504</v>
      </c>
      <c r="BP187" s="225">
        <f t="shared" si="116"/>
        <v>88069.773746176477</v>
      </c>
      <c r="BS187" s="227"/>
      <c r="BT187" s="227"/>
    </row>
    <row r="188" spans="1:72" s="5" customFormat="1" x14ac:dyDescent="0.25">
      <c r="A188" s="226">
        <v>2012</v>
      </c>
      <c r="B188" s="67">
        <v>4</v>
      </c>
      <c r="C188" s="178">
        <f t="shared" si="90"/>
        <v>117.42864691479581</v>
      </c>
      <c r="D188" s="178"/>
      <c r="E188" s="178">
        <f t="shared" si="91"/>
        <v>67.088827391532973</v>
      </c>
      <c r="F188" s="67"/>
      <c r="G188" s="178">
        <v>106.45317747474797</v>
      </c>
      <c r="H188" s="178"/>
      <c r="I188" s="127">
        <v>89.238204374581343</v>
      </c>
      <c r="J188" s="91"/>
      <c r="K188" s="212">
        <f t="shared" si="82"/>
        <v>-886.53466929809213</v>
      </c>
      <c r="L188" s="70"/>
      <c r="M188" s="70">
        <f t="shared" si="84"/>
        <v>3129.6310158472202</v>
      </c>
      <c r="N188" s="180">
        <f t="shared" si="83"/>
        <v>2243.0963465491282</v>
      </c>
      <c r="O188" s="181">
        <v>3376</v>
      </c>
      <c r="P188" s="181">
        <f t="shared" si="95"/>
        <v>7572.6932659498561</v>
      </c>
      <c r="Q188" s="181">
        <v>1200258.0989999999</v>
      </c>
      <c r="R188" s="183">
        <f t="shared" si="80"/>
        <v>1192685.4057340501</v>
      </c>
      <c r="S188" s="74">
        <f t="shared" si="85"/>
        <v>353283.59174586792</v>
      </c>
      <c r="T188"/>
      <c r="U188" s="184">
        <f t="shared" si="86"/>
        <v>117.42864691479581</v>
      </c>
      <c r="V188" s="213">
        <f t="shared" si="96"/>
        <v>67.088827391532973</v>
      </c>
      <c r="W188" s="75"/>
      <c r="X188" s="75"/>
      <c r="Y188" s="185">
        <f t="shared" si="87"/>
        <v>106.45317747474797</v>
      </c>
      <c r="Z188" s="214">
        <f t="shared" si="97"/>
        <v>89.238204374581343</v>
      </c>
      <c r="AA188" s="76"/>
      <c r="AB188" s="13"/>
      <c r="AC188" s="187">
        <f t="shared" si="88"/>
        <v>-99.599851096296149</v>
      </c>
      <c r="AD188" s="187">
        <f t="shared" si="98"/>
        <v>196.42474546535195</v>
      </c>
      <c r="AE188" s="187"/>
      <c r="AF188" s="180">
        <f t="shared" si="99"/>
        <v>96.824894369055798</v>
      </c>
      <c r="AG188" s="182">
        <v>98665</v>
      </c>
      <c r="AH188" s="182">
        <f t="shared" si="100"/>
        <v>9553.22820292289</v>
      </c>
      <c r="AI188" s="182">
        <v>1986918.835</v>
      </c>
      <c r="AJ188" s="215">
        <f t="shared" si="101"/>
        <v>1977365.606797077</v>
      </c>
      <c r="AK188" s="216">
        <f t="shared" si="102"/>
        <v>20041.206170344874</v>
      </c>
      <c r="AL188" s="190"/>
      <c r="AM188" s="191">
        <f t="shared" si="103"/>
        <v>117.42864691479581</v>
      </c>
      <c r="AN188" s="75">
        <f t="shared" si="117"/>
        <v>10.764282951672801</v>
      </c>
      <c r="AO188" s="75">
        <f t="shared" si="93"/>
        <v>67.088827391532973</v>
      </c>
      <c r="AP188" s="40"/>
      <c r="AQ188" s="214">
        <f t="shared" si="104"/>
        <v>106.45317747474797</v>
      </c>
      <c r="AR188" s="214">
        <v>7.0099191511434285</v>
      </c>
      <c r="AS188" s="214">
        <f t="shared" si="94"/>
        <v>89.238204374581343</v>
      </c>
      <c r="AT188" s="13"/>
      <c r="AU188" s="192">
        <f t="shared" si="105"/>
        <v>-8.1646054510079829</v>
      </c>
      <c r="AV188" s="192">
        <f t="shared" si="106"/>
        <v>-0.96787285628528452</v>
      </c>
      <c r="AW188" s="192">
        <f t="shared" si="107"/>
        <v>11.451339030194873</v>
      </c>
      <c r="AX188" s="180">
        <f t="shared" si="108"/>
        <v>2.3188607229016061</v>
      </c>
      <c r="AY188" s="182">
        <v>400745</v>
      </c>
      <c r="AZ188" s="217">
        <f t="shared" si="109"/>
        <v>929.27184039920417</v>
      </c>
      <c r="BA188" s="182">
        <v>469557.90600000002</v>
      </c>
      <c r="BB188" s="218">
        <f t="shared" si="110"/>
        <v>468628.63415960083</v>
      </c>
      <c r="BC188" s="216">
        <f t="shared" si="111"/>
        <v>1169.3935898379289</v>
      </c>
      <c r="BE188" s="219">
        <v>13857.423000000001</v>
      </c>
      <c r="BG188" s="220">
        <f t="shared" si="112"/>
        <v>3670592.2629999998</v>
      </c>
      <c r="BH188" s="221">
        <f t="shared" si="113"/>
        <v>3652537.0696907281</v>
      </c>
      <c r="BI188" s="432">
        <f t="shared" si="114"/>
        <v>18055.193309271948</v>
      </c>
      <c r="BJ188" s="210">
        <v>41000</v>
      </c>
      <c r="BK188" s="224">
        <v>3670592.2630000003</v>
      </c>
      <c r="BL188" s="223">
        <f t="shared" si="115"/>
        <v>0</v>
      </c>
      <c r="BM188" s="147">
        <v>7181.5951192598077</v>
      </c>
      <c r="BN188" s="147">
        <v>7146.2697333665838</v>
      </c>
      <c r="BO188" s="225">
        <f t="shared" si="116"/>
        <v>89209.142681504774</v>
      </c>
      <c r="BP188" s="225">
        <f t="shared" si="116"/>
        <v>88090.505326439001</v>
      </c>
      <c r="BS188" s="227"/>
      <c r="BT188" s="227"/>
    </row>
    <row r="189" spans="1:72" s="5" customFormat="1" x14ac:dyDescent="0.25">
      <c r="A189" s="226">
        <v>2012</v>
      </c>
      <c r="B189" s="67">
        <v>5</v>
      </c>
      <c r="C189" s="178">
        <f t="shared" si="90"/>
        <v>205.87235315982971</v>
      </c>
      <c r="D189" s="178"/>
      <c r="E189" s="178">
        <f t="shared" si="91"/>
        <v>117.42864691479581</v>
      </c>
      <c r="F189" s="67"/>
      <c r="G189" s="178">
        <v>202.05259632338476</v>
      </c>
      <c r="H189" s="178"/>
      <c r="I189" s="127">
        <v>106.45317747474797</v>
      </c>
      <c r="J189" s="91"/>
      <c r="K189" s="212">
        <f t="shared" si="82"/>
        <v>-308.53776982336484</v>
      </c>
      <c r="L189" s="70"/>
      <c r="M189" s="70">
        <f t="shared" si="84"/>
        <v>-1550.7961961794924</v>
      </c>
      <c r="N189" s="180">
        <f t="shared" si="83"/>
        <v>-1859.3339660028573</v>
      </c>
      <c r="O189" s="181">
        <v>3392</v>
      </c>
      <c r="P189" s="181">
        <f t="shared" si="95"/>
        <v>-6306.8608126816916</v>
      </c>
      <c r="Q189" s="181">
        <v>1235811.06</v>
      </c>
      <c r="R189" s="183">
        <f t="shared" si="80"/>
        <v>1242117.9208126818</v>
      </c>
      <c r="S189" s="74">
        <f t="shared" si="85"/>
        <v>366190.42476788966</v>
      </c>
      <c r="T189"/>
      <c r="U189" s="184">
        <f t="shared" si="86"/>
        <v>205.87235315982971</v>
      </c>
      <c r="V189" s="213">
        <f t="shared" si="96"/>
        <v>117.42864691479581</v>
      </c>
      <c r="W189" s="75"/>
      <c r="X189" s="75"/>
      <c r="Y189" s="185">
        <f t="shared" si="87"/>
        <v>202.05259632338476</v>
      </c>
      <c r="Z189" s="214">
        <f t="shared" si="97"/>
        <v>106.45317747474797</v>
      </c>
      <c r="AA189" s="76"/>
      <c r="AB189" s="13"/>
      <c r="AC189" s="187">
        <f t="shared" si="88"/>
        <v>-34.663411365875795</v>
      </c>
      <c r="AD189" s="187">
        <f t="shared" si="98"/>
        <v>-97.332479950749331</v>
      </c>
      <c r="AE189" s="187"/>
      <c r="AF189" s="180">
        <f t="shared" si="99"/>
        <v>-131.99589131662512</v>
      </c>
      <c r="AG189" s="182">
        <v>98702</v>
      </c>
      <c r="AH189" s="182">
        <f t="shared" si="100"/>
        <v>-13028.258464733532</v>
      </c>
      <c r="AI189" s="182">
        <v>1994967.548</v>
      </c>
      <c r="AJ189" s="215">
        <f t="shared" si="101"/>
        <v>2007995.8064647336</v>
      </c>
      <c r="AK189" s="216">
        <f t="shared" si="102"/>
        <v>20344.023489541585</v>
      </c>
      <c r="AL189" s="190"/>
      <c r="AM189" s="191">
        <f t="shared" si="103"/>
        <v>205.87235315982971</v>
      </c>
      <c r="AN189" s="75">
        <f t="shared" si="117"/>
        <v>1.2492833206498815</v>
      </c>
      <c r="AO189" s="75">
        <f t="shared" si="93"/>
        <v>117.42864691479581</v>
      </c>
      <c r="AP189" s="40"/>
      <c r="AQ189" s="214">
        <f t="shared" si="104"/>
        <v>202.05259632338476</v>
      </c>
      <c r="AR189" s="214">
        <v>0</v>
      </c>
      <c r="AS189" s="214">
        <f t="shared" si="94"/>
        <v>106.45317747474797</v>
      </c>
      <c r="AT189" s="13"/>
      <c r="AU189" s="192">
        <f t="shared" si="105"/>
        <v>-2.8415010090199431</v>
      </c>
      <c r="AV189" s="192">
        <f t="shared" si="106"/>
        <v>-0.32206453079919256</v>
      </c>
      <c r="AW189" s="192">
        <f t="shared" si="107"/>
        <v>-5.6743727676729083</v>
      </c>
      <c r="AX189" s="180">
        <f t="shared" si="108"/>
        <v>-8.8379383074920437</v>
      </c>
      <c r="AY189" s="182">
        <v>401269</v>
      </c>
      <c r="AZ189" s="217">
        <f t="shared" si="109"/>
        <v>-3546.390666709025</v>
      </c>
      <c r="BA189" s="182">
        <v>471378.70400000003</v>
      </c>
      <c r="BB189" s="218">
        <f t="shared" si="110"/>
        <v>474925.09466670908</v>
      </c>
      <c r="BC189" s="216">
        <f t="shared" si="111"/>
        <v>1183.5578992314609</v>
      </c>
      <c r="BE189" s="219">
        <v>13673.531999999999</v>
      </c>
      <c r="BG189" s="220">
        <f t="shared" si="112"/>
        <v>3715830.844</v>
      </c>
      <c r="BH189" s="221">
        <f t="shared" si="113"/>
        <v>3738712.3539441242</v>
      </c>
      <c r="BI189" s="432">
        <f t="shared" si="114"/>
        <v>-22881.509944124249</v>
      </c>
      <c r="BJ189" s="210">
        <v>41030</v>
      </c>
      <c r="BK189" s="224">
        <v>3715830.8440000005</v>
      </c>
      <c r="BL189" s="223">
        <f t="shared" si="115"/>
        <v>0</v>
      </c>
      <c r="BM189" s="147">
        <v>7261.8931499406872</v>
      </c>
      <c r="BN189" s="147">
        <v>7306.6107615057672</v>
      </c>
      <c r="BO189" s="225">
        <f t="shared" si="116"/>
        <v>88985.376421374604</v>
      </c>
      <c r="BP189" s="225">
        <f t="shared" si="116"/>
        <v>88209.28302473895</v>
      </c>
      <c r="BS189" s="227"/>
      <c r="BT189" s="227"/>
    </row>
    <row r="190" spans="1:72" s="5" customFormat="1" x14ac:dyDescent="0.25">
      <c r="A190" s="226">
        <v>2012</v>
      </c>
      <c r="B190" s="67">
        <v>6</v>
      </c>
      <c r="C190" s="178">
        <f t="shared" si="90"/>
        <v>273.79728737823223</v>
      </c>
      <c r="D190" s="178"/>
      <c r="E190" s="178">
        <f t="shared" si="91"/>
        <v>205.87235315982971</v>
      </c>
      <c r="F190" s="67"/>
      <c r="G190" s="178">
        <v>276.45568441315464</v>
      </c>
      <c r="H190" s="178"/>
      <c r="I190" s="127">
        <v>202.05259632338476</v>
      </c>
      <c r="J190" s="91"/>
      <c r="K190" s="212">
        <f t="shared" si="82"/>
        <v>214.72987092638672</v>
      </c>
      <c r="L190" s="70"/>
      <c r="M190" s="70">
        <f t="shared" si="84"/>
        <v>-539.71854275999226</v>
      </c>
      <c r="N190" s="180">
        <f t="shared" si="83"/>
        <v>-324.98867183360551</v>
      </c>
      <c r="O190" s="181">
        <v>3399</v>
      </c>
      <c r="P190" s="181">
        <f t="shared" si="95"/>
        <v>-1104.6364955624251</v>
      </c>
      <c r="Q190" s="181">
        <v>1306982.3929999999</v>
      </c>
      <c r="R190" s="183">
        <f t="shared" ref="R190:R239" si="118">+Q190-P190</f>
        <v>1308087.0294955624</v>
      </c>
      <c r="S190" s="74">
        <f t="shared" si="85"/>
        <v>384844.66887189244</v>
      </c>
      <c r="T190"/>
      <c r="U190" s="184">
        <f t="shared" si="86"/>
        <v>273.79728737823223</v>
      </c>
      <c r="V190" s="213">
        <f t="shared" si="96"/>
        <v>205.87235315982971</v>
      </c>
      <c r="W190" s="75"/>
      <c r="X190" s="75"/>
      <c r="Y190" s="185">
        <f t="shared" si="87"/>
        <v>276.45568441315464</v>
      </c>
      <c r="Z190" s="214">
        <f t="shared" si="97"/>
        <v>202.05259632338476</v>
      </c>
      <c r="AA190" s="76"/>
      <c r="AB190" s="13"/>
      <c r="AC190" s="187">
        <f t="shared" si="88"/>
        <v>24.124339307709278</v>
      </c>
      <c r="AD190" s="187">
        <f t="shared" si="98"/>
        <v>-33.874305580353905</v>
      </c>
      <c r="AE190" s="187"/>
      <c r="AF190" s="180">
        <f t="shared" si="99"/>
        <v>-9.7499662726446275</v>
      </c>
      <c r="AG190" s="182">
        <v>99084</v>
      </c>
      <c r="AH190" s="182">
        <f t="shared" si="100"/>
        <v>-966.06565815872023</v>
      </c>
      <c r="AI190" s="182">
        <v>2209106.1159999999</v>
      </c>
      <c r="AJ190" s="215">
        <f t="shared" si="101"/>
        <v>2210072.1816581585</v>
      </c>
      <c r="AK190" s="216">
        <f t="shared" si="102"/>
        <v>22305.035945845531</v>
      </c>
      <c r="AL190" s="190"/>
      <c r="AM190" s="191">
        <f t="shared" si="103"/>
        <v>273.79728737823223</v>
      </c>
      <c r="AN190" s="75">
        <f t="shared" si="117"/>
        <v>0</v>
      </c>
      <c r="AO190" s="75">
        <f t="shared" si="93"/>
        <v>205.87235315982971</v>
      </c>
      <c r="AP190" s="40"/>
      <c r="AQ190" s="214">
        <f t="shared" si="104"/>
        <v>276.45568441315464</v>
      </c>
      <c r="AR190" s="214">
        <v>0</v>
      </c>
      <c r="AS190" s="214">
        <f t="shared" si="94"/>
        <v>202.05259632338476</v>
      </c>
      <c r="AT190" s="13"/>
      <c r="AU190" s="192">
        <f t="shared" si="105"/>
        <v>1.9775703482052085</v>
      </c>
      <c r="AV190" s="192">
        <f t="shared" si="106"/>
        <v>0</v>
      </c>
      <c r="AW190" s="192">
        <f t="shared" si="107"/>
        <v>-1.974833449288999</v>
      </c>
      <c r="AX190" s="180">
        <f t="shared" si="108"/>
        <v>2.7368989162095403E-3</v>
      </c>
      <c r="AY190" s="182">
        <v>400872</v>
      </c>
      <c r="AZ190" s="217">
        <f t="shared" si="109"/>
        <v>1.097146142338751</v>
      </c>
      <c r="BA190" s="182">
        <v>530876.66500000004</v>
      </c>
      <c r="BB190" s="218">
        <f t="shared" si="110"/>
        <v>530875.56785385765</v>
      </c>
      <c r="BC190" s="216">
        <f t="shared" si="111"/>
        <v>1324.3019414023868</v>
      </c>
      <c r="BE190" s="219">
        <v>14169.289000000001</v>
      </c>
      <c r="BG190" s="220">
        <f t="shared" si="112"/>
        <v>4061134.4629999995</v>
      </c>
      <c r="BH190" s="221">
        <f t="shared" si="113"/>
        <v>4063204.0680075786</v>
      </c>
      <c r="BI190" s="432">
        <f t="shared" si="114"/>
        <v>-2069.6050075788066</v>
      </c>
      <c r="BJ190" s="210">
        <v>41061</v>
      </c>
      <c r="BK190" s="224">
        <v>4061134.4630000005</v>
      </c>
      <c r="BL190" s="223">
        <f t="shared" si="115"/>
        <v>0</v>
      </c>
      <c r="BM190" s="147">
        <v>7936.7862317636818</v>
      </c>
      <c r="BN190" s="147">
        <v>7940.8309174737951</v>
      </c>
      <c r="BO190" s="225">
        <f t="shared" si="116"/>
        <v>88810.274316743045</v>
      </c>
      <c r="BP190" s="225">
        <f t="shared" si="116"/>
        <v>88233.32003665372</v>
      </c>
      <c r="BS190" s="227"/>
      <c r="BT190" s="227"/>
    </row>
    <row r="191" spans="1:72" s="5" customFormat="1" x14ac:dyDescent="0.25">
      <c r="A191" s="226">
        <v>2012</v>
      </c>
      <c r="B191" s="67">
        <v>7</v>
      </c>
      <c r="C191" s="178">
        <f t="shared" si="90"/>
        <v>323.21495100202412</v>
      </c>
      <c r="D191" s="178"/>
      <c r="E191" s="178">
        <f t="shared" si="91"/>
        <v>273.79728737823223</v>
      </c>
      <c r="F191" s="67"/>
      <c r="G191" s="178">
        <v>321.70797733942311</v>
      </c>
      <c r="H191" s="178"/>
      <c r="I191" s="127">
        <v>276.45568441315464</v>
      </c>
      <c r="J191" s="91"/>
      <c r="K191" s="212">
        <f t="shared" si="82"/>
        <v>-121.72457906357226</v>
      </c>
      <c r="L191" s="70"/>
      <c r="M191" s="70">
        <f t="shared" si="84"/>
        <v>375.62238519380884</v>
      </c>
      <c r="N191" s="180">
        <f t="shared" si="83"/>
        <v>253.89780613023657</v>
      </c>
      <c r="O191" s="181">
        <v>3434</v>
      </c>
      <c r="P191" s="181">
        <f t="shared" si="95"/>
        <v>871.88506625123239</v>
      </c>
      <c r="Q191" s="181">
        <v>1342816.9850000001</v>
      </c>
      <c r="R191" s="183">
        <f t="shared" si="118"/>
        <v>1341945.0999337488</v>
      </c>
      <c r="S191" s="74">
        <f t="shared" si="85"/>
        <v>390781.91611349705</v>
      </c>
      <c r="T191"/>
      <c r="U191" s="184">
        <f t="shared" si="86"/>
        <v>323.21495100202412</v>
      </c>
      <c r="V191" s="213">
        <f t="shared" si="96"/>
        <v>273.79728737823223</v>
      </c>
      <c r="W191" s="75"/>
      <c r="X191" s="75"/>
      <c r="Y191" s="185">
        <f t="shared" si="87"/>
        <v>321.70797733942311</v>
      </c>
      <c r="Z191" s="214">
        <f t="shared" si="97"/>
        <v>276.45568441315464</v>
      </c>
      <c r="AA191" s="76"/>
      <c r="AB191" s="13"/>
      <c r="AC191" s="187">
        <f t="shared" si="88"/>
        <v>-13.675438050369786</v>
      </c>
      <c r="AD191" s="187">
        <f t="shared" si="98"/>
        <v>23.57515343795535</v>
      </c>
      <c r="AE191" s="187"/>
      <c r="AF191" s="180">
        <f t="shared" si="99"/>
        <v>9.8997153875855641</v>
      </c>
      <c r="AG191" s="182">
        <v>99355</v>
      </c>
      <c r="AH191" s="182">
        <f t="shared" si="100"/>
        <v>983.58622233356368</v>
      </c>
      <c r="AI191" s="182">
        <v>2241375.9440000001</v>
      </c>
      <c r="AJ191" s="215">
        <f t="shared" si="101"/>
        <v>2240392.3577776668</v>
      </c>
      <c r="AK191" s="216">
        <f t="shared" si="102"/>
        <v>22549.366994893731</v>
      </c>
      <c r="AL191" s="190"/>
      <c r="AM191" s="191">
        <f t="shared" si="103"/>
        <v>323.21495100202412</v>
      </c>
      <c r="AN191" s="75">
        <f t="shared" si="117"/>
        <v>0</v>
      </c>
      <c r="AO191" s="75">
        <f t="shared" si="93"/>
        <v>273.79728737823223</v>
      </c>
      <c r="AP191" s="40"/>
      <c r="AQ191" s="214">
        <f t="shared" si="104"/>
        <v>321.70797733942311</v>
      </c>
      <c r="AR191" s="214">
        <v>0</v>
      </c>
      <c r="AS191" s="214">
        <f t="shared" si="94"/>
        <v>276.45568441315464</v>
      </c>
      <c r="AT191" s="13"/>
      <c r="AU191" s="192">
        <f t="shared" si="105"/>
        <v>-1.1210313551876712</v>
      </c>
      <c r="AV191" s="192">
        <f t="shared" si="106"/>
        <v>0</v>
      </c>
      <c r="AW191" s="192">
        <f t="shared" si="107"/>
        <v>1.3744046050170975</v>
      </c>
      <c r="AX191" s="180">
        <f t="shared" si="108"/>
        <v>0.25337324982942633</v>
      </c>
      <c r="AY191" s="182">
        <v>401089</v>
      </c>
      <c r="AZ191" s="217">
        <f t="shared" si="109"/>
        <v>101.62522340083477</v>
      </c>
      <c r="BA191" s="182">
        <v>541393.60400000005</v>
      </c>
      <c r="BB191" s="218">
        <f t="shared" si="110"/>
        <v>541291.97877659916</v>
      </c>
      <c r="BC191" s="216">
        <f t="shared" si="111"/>
        <v>1349.5557813268356</v>
      </c>
      <c r="BE191" s="219">
        <v>13905.468999999999</v>
      </c>
      <c r="BG191" s="220">
        <f t="shared" si="112"/>
        <v>4139492.0020000003</v>
      </c>
      <c r="BH191" s="221">
        <f t="shared" si="113"/>
        <v>4137534.9054880152</v>
      </c>
      <c r="BI191" s="432">
        <f t="shared" si="114"/>
        <v>1957.096511985631</v>
      </c>
      <c r="BJ191" s="210">
        <v>41091</v>
      </c>
      <c r="BK191" s="224">
        <v>4139492.0020000003</v>
      </c>
      <c r="BL191" s="223">
        <f t="shared" si="115"/>
        <v>0</v>
      </c>
      <c r="BM191" s="147">
        <v>8081.5516960651303</v>
      </c>
      <c r="BN191" s="147">
        <v>8077.7308463985146</v>
      </c>
      <c r="BO191" s="225">
        <f t="shared" si="116"/>
        <v>88864.922952726818</v>
      </c>
      <c r="BP191" s="225">
        <f t="shared" si="116"/>
        <v>88563.161373712617</v>
      </c>
      <c r="BS191" s="227"/>
      <c r="BT191" s="227"/>
    </row>
    <row r="192" spans="1:72" s="5" customFormat="1" x14ac:dyDescent="0.25">
      <c r="A192" s="226">
        <v>2012</v>
      </c>
      <c r="B192" s="67">
        <v>8</v>
      </c>
      <c r="C192" s="178">
        <f t="shared" si="90"/>
        <v>329.73144935858772</v>
      </c>
      <c r="D192" s="178"/>
      <c r="E192" s="178">
        <f t="shared" si="91"/>
        <v>323.21495100202412</v>
      </c>
      <c r="F192" s="67"/>
      <c r="G192" s="178">
        <v>322.40717165394568</v>
      </c>
      <c r="H192" s="178"/>
      <c r="I192" s="127">
        <v>321.70797733942311</v>
      </c>
      <c r="J192" s="91"/>
      <c r="K192" s="212">
        <f t="shared" si="82"/>
        <v>-591.61260921008272</v>
      </c>
      <c r="L192" s="70"/>
      <c r="M192" s="70">
        <f t="shared" si="84"/>
        <v>-212.93021100099236</v>
      </c>
      <c r="N192" s="180">
        <f t="shared" si="83"/>
        <v>-804.54282021107508</v>
      </c>
      <c r="O192" s="181">
        <v>3420</v>
      </c>
      <c r="P192" s="181">
        <f t="shared" si="95"/>
        <v>-2751.536445121877</v>
      </c>
      <c r="Q192" s="181">
        <v>1335833.878</v>
      </c>
      <c r="R192" s="183">
        <f t="shared" si="118"/>
        <v>1338585.414445122</v>
      </c>
      <c r="S192" s="74">
        <f t="shared" si="85"/>
        <v>391399.24398980173</v>
      </c>
      <c r="T192"/>
      <c r="U192" s="184">
        <f t="shared" si="86"/>
        <v>329.73144935858772</v>
      </c>
      <c r="V192" s="213">
        <f t="shared" si="96"/>
        <v>323.21495100202412</v>
      </c>
      <c r="W192" s="75"/>
      <c r="X192" s="75"/>
      <c r="Y192" s="185">
        <f t="shared" si="87"/>
        <v>322.40717165394568</v>
      </c>
      <c r="Z192" s="214">
        <f t="shared" si="97"/>
        <v>321.70797733942311</v>
      </c>
      <c r="AA192" s="76"/>
      <c r="AB192" s="13"/>
      <c r="AC192" s="187">
        <f t="shared" si="88"/>
        <v>-66.466129103183945</v>
      </c>
      <c r="AD192" s="187">
        <f t="shared" si="98"/>
        <v>-13.364119375724954</v>
      </c>
      <c r="AE192" s="187"/>
      <c r="AF192" s="180">
        <f t="shared" si="99"/>
        <v>-79.830248478908899</v>
      </c>
      <c r="AG192" s="182">
        <v>99619</v>
      </c>
      <c r="AH192" s="182">
        <f t="shared" si="100"/>
        <v>-7952.6095232204252</v>
      </c>
      <c r="AI192" s="182">
        <v>2277432.267</v>
      </c>
      <c r="AJ192" s="215">
        <f t="shared" si="101"/>
        <v>2285384.8765232204</v>
      </c>
      <c r="AK192" s="216">
        <f t="shared" si="102"/>
        <v>22941.254946578669</v>
      </c>
      <c r="AL192" s="190"/>
      <c r="AM192" s="191">
        <f t="shared" si="103"/>
        <v>329.73144935858772</v>
      </c>
      <c r="AN192" s="75">
        <f t="shared" si="117"/>
        <v>0</v>
      </c>
      <c r="AO192" s="75">
        <f t="shared" si="93"/>
        <v>323.21495100202412</v>
      </c>
      <c r="AP192" s="40"/>
      <c r="AQ192" s="214">
        <f t="shared" si="104"/>
        <v>322.40717165394568</v>
      </c>
      <c r="AR192" s="214">
        <v>0</v>
      </c>
      <c r="AS192" s="214">
        <f t="shared" si="94"/>
        <v>321.70797733942311</v>
      </c>
      <c r="AT192" s="13"/>
      <c r="AU192" s="192">
        <f t="shared" si="105"/>
        <v>-5.4484993100901971</v>
      </c>
      <c r="AV192" s="192">
        <f t="shared" si="106"/>
        <v>0</v>
      </c>
      <c r="AW192" s="192">
        <f t="shared" si="107"/>
        <v>-0.77911294449617841</v>
      </c>
      <c r="AX192" s="180">
        <f t="shared" si="108"/>
        <v>-6.2276122545863757</v>
      </c>
      <c r="AY192" s="182">
        <v>401236</v>
      </c>
      <c r="AZ192" s="217">
        <f t="shared" si="109"/>
        <v>-2498.7422305812188</v>
      </c>
      <c r="BA192" s="182">
        <v>557661.46200000006</v>
      </c>
      <c r="BB192" s="218">
        <f t="shared" si="110"/>
        <v>560160.20423058129</v>
      </c>
      <c r="BC192" s="216">
        <f t="shared" si="111"/>
        <v>1396.0866029732658</v>
      </c>
      <c r="BE192" s="219">
        <v>13953.625</v>
      </c>
      <c r="BG192" s="220">
        <f t="shared" si="112"/>
        <v>4184881.2320000003</v>
      </c>
      <c r="BH192" s="221">
        <f t="shared" si="113"/>
        <v>4198084.1201989241</v>
      </c>
      <c r="BI192" s="432">
        <f t="shared" si="114"/>
        <v>-13202.888198923521</v>
      </c>
      <c r="BJ192" s="210">
        <v>41122</v>
      </c>
      <c r="BK192" s="224">
        <v>4184881.2320000003</v>
      </c>
      <c r="BL192" s="223">
        <f t="shared" si="115"/>
        <v>0</v>
      </c>
      <c r="BM192" s="147">
        <v>8163.8218929289742</v>
      </c>
      <c r="BN192" s="147">
        <v>8189.5779471041978</v>
      </c>
      <c r="BO192" s="225">
        <f t="shared" si="116"/>
        <v>88850.406674726546</v>
      </c>
      <c r="BP192" s="225">
        <f t="shared" si="116"/>
        <v>88757.967518068239</v>
      </c>
      <c r="BS192" s="227"/>
      <c r="BT192" s="227"/>
    </row>
    <row r="193" spans="1:72" s="5" customFormat="1" x14ac:dyDescent="0.25">
      <c r="A193" s="226">
        <v>2012</v>
      </c>
      <c r="B193" s="67">
        <v>9</v>
      </c>
      <c r="C193" s="178">
        <f t="shared" si="90"/>
        <v>278.21093356333773</v>
      </c>
      <c r="D193" s="178"/>
      <c r="E193" s="178">
        <f t="shared" si="91"/>
        <v>329.73144935858772</v>
      </c>
      <c r="F193" s="67"/>
      <c r="G193" s="178">
        <v>274.50677348457691</v>
      </c>
      <c r="H193" s="178"/>
      <c r="I193" s="127">
        <v>322.40717165394568</v>
      </c>
      <c r="J193" s="91"/>
      <c r="K193" s="212">
        <f t="shared" si="82"/>
        <v>-299.20053519251644</v>
      </c>
      <c r="L193" s="70"/>
      <c r="M193" s="70">
        <f t="shared" si="84"/>
        <v>-1034.8953241740924</v>
      </c>
      <c r="N193" s="180">
        <f t="shared" si="83"/>
        <v>-1334.0958593666087</v>
      </c>
      <c r="O193" s="181">
        <v>3389</v>
      </c>
      <c r="P193" s="181">
        <f t="shared" si="95"/>
        <v>-4521.2508673934371</v>
      </c>
      <c r="Q193" s="181">
        <v>1337985.2220000001</v>
      </c>
      <c r="R193" s="183">
        <f t="shared" si="118"/>
        <v>1342506.4728673934</v>
      </c>
      <c r="S193" s="74">
        <f t="shared" si="85"/>
        <v>396136.46292929869</v>
      </c>
      <c r="T193"/>
      <c r="U193" s="184">
        <f t="shared" si="86"/>
        <v>278.21093356333773</v>
      </c>
      <c r="V193" s="213">
        <f t="shared" si="96"/>
        <v>329.73144935858772</v>
      </c>
      <c r="W193" s="75"/>
      <c r="X193" s="75"/>
      <c r="Y193" s="185">
        <f t="shared" si="87"/>
        <v>274.50677348457691</v>
      </c>
      <c r="Z193" s="214">
        <f t="shared" si="97"/>
        <v>322.40717165394568</v>
      </c>
      <c r="AA193" s="76"/>
      <c r="AB193" s="13"/>
      <c r="AC193" s="187">
        <f t="shared" si="88"/>
        <v>-33.614397479458944</v>
      </c>
      <c r="AD193" s="187">
        <f t="shared" si="98"/>
        <v>-64.95304066353313</v>
      </c>
      <c r="AE193" s="187"/>
      <c r="AF193" s="180">
        <f t="shared" si="99"/>
        <v>-98.567438142992074</v>
      </c>
      <c r="AG193" s="182">
        <v>99732</v>
      </c>
      <c r="AH193" s="182">
        <f t="shared" si="100"/>
        <v>-9830.3277408768845</v>
      </c>
      <c r="AI193" s="182">
        <v>2257796.7609999999</v>
      </c>
      <c r="AJ193" s="215">
        <f t="shared" si="101"/>
        <v>2267627.0887408769</v>
      </c>
      <c r="AK193" s="216">
        <f t="shared" si="102"/>
        <v>22737.206601099715</v>
      </c>
      <c r="AL193" s="190"/>
      <c r="AM193" s="191">
        <f t="shared" si="103"/>
        <v>278.21093356333773</v>
      </c>
      <c r="AN193" s="75">
        <f t="shared" si="117"/>
        <v>0</v>
      </c>
      <c r="AO193" s="75">
        <f t="shared" si="93"/>
        <v>329.73144935858772</v>
      </c>
      <c r="AP193" s="40"/>
      <c r="AQ193" s="214">
        <f t="shared" si="104"/>
        <v>274.50677348457691</v>
      </c>
      <c r="AR193" s="214">
        <v>0</v>
      </c>
      <c r="AS193" s="214">
        <f t="shared" si="94"/>
        <v>322.40717165394568</v>
      </c>
      <c r="AT193" s="13"/>
      <c r="AU193" s="192">
        <f t="shared" si="105"/>
        <v>-2.7555090682594949</v>
      </c>
      <c r="AV193" s="192">
        <f t="shared" si="106"/>
        <v>0</v>
      </c>
      <c r="AW193" s="192">
        <f t="shared" si="107"/>
        <v>-3.7866883213619995</v>
      </c>
      <c r="AX193" s="180">
        <f t="shared" si="108"/>
        <v>-6.542197389621494</v>
      </c>
      <c r="AY193" s="182">
        <v>401430</v>
      </c>
      <c r="AZ193" s="217">
        <f t="shared" si="109"/>
        <v>-2626.2342981157562</v>
      </c>
      <c r="BA193" s="182">
        <v>537502.30700000003</v>
      </c>
      <c r="BB193" s="218">
        <f t="shared" si="110"/>
        <v>540128.54129811574</v>
      </c>
      <c r="BC193" s="216">
        <f t="shared" si="111"/>
        <v>1345.5111508808902</v>
      </c>
      <c r="BE193" s="219">
        <v>13929.972</v>
      </c>
      <c r="BG193" s="220">
        <f t="shared" si="112"/>
        <v>4147214.2620000001</v>
      </c>
      <c r="BH193" s="221">
        <f t="shared" si="113"/>
        <v>4164192.074906386</v>
      </c>
      <c r="BI193" s="432">
        <f t="shared" si="114"/>
        <v>-16977.812906386076</v>
      </c>
      <c r="BJ193" s="210">
        <v>41153</v>
      </c>
      <c r="BK193" s="224">
        <v>4147214.2620000001</v>
      </c>
      <c r="BL193" s="223">
        <f t="shared" si="115"/>
        <v>0</v>
      </c>
      <c r="BM193" s="147">
        <v>8086.0194584772089</v>
      </c>
      <c r="BN193" s="147">
        <v>8119.1219019128694</v>
      </c>
      <c r="BO193" s="225">
        <f t="shared" si="116"/>
        <v>88288.243240736934</v>
      </c>
      <c r="BP193" s="225">
        <f t="shared" si="116"/>
        <v>88327.682465921214</v>
      </c>
      <c r="BS193" s="227"/>
      <c r="BT193" s="227"/>
    </row>
    <row r="194" spans="1:72" s="5" customFormat="1" x14ac:dyDescent="0.25">
      <c r="A194" s="226">
        <v>2012</v>
      </c>
      <c r="B194" s="67">
        <v>10</v>
      </c>
      <c r="C194" s="178">
        <f t="shared" si="90"/>
        <v>198.83661390818892</v>
      </c>
      <c r="D194" s="178"/>
      <c r="E194" s="178">
        <f t="shared" si="91"/>
        <v>278.21093356333773</v>
      </c>
      <c r="F194" s="67"/>
      <c r="G194" s="178">
        <v>198.7182652930268</v>
      </c>
      <c r="H194" s="178"/>
      <c r="I194" s="127">
        <v>274.50677348457691</v>
      </c>
      <c r="J194" s="91"/>
      <c r="K194" s="212">
        <f t="shared" si="82"/>
        <v>-9.5595136934916951</v>
      </c>
      <c r="L194" s="70"/>
      <c r="M194" s="70">
        <f t="shared" si="84"/>
        <v>-523.38511728908577</v>
      </c>
      <c r="N194" s="180">
        <f t="shared" si="83"/>
        <v>-532.94463098257745</v>
      </c>
      <c r="O194" s="181">
        <v>3355</v>
      </c>
      <c r="P194" s="181">
        <f t="shared" si="95"/>
        <v>-1788.0292369465474</v>
      </c>
      <c r="Q194" s="181">
        <v>1316916.798</v>
      </c>
      <c r="R194" s="183">
        <f t="shared" si="118"/>
        <v>1318704.8272369464</v>
      </c>
      <c r="S194" s="74">
        <f t="shared" si="85"/>
        <v>393056.58039849374</v>
      </c>
      <c r="T194"/>
      <c r="U194" s="184">
        <f t="shared" si="86"/>
        <v>198.83661390818892</v>
      </c>
      <c r="V194" s="213">
        <f t="shared" si="96"/>
        <v>278.21093356333773</v>
      </c>
      <c r="W194" s="75"/>
      <c r="X194" s="75"/>
      <c r="Y194" s="185">
        <f t="shared" si="87"/>
        <v>198.7182652930268</v>
      </c>
      <c r="Z194" s="214">
        <f t="shared" si="97"/>
        <v>274.50677348457691</v>
      </c>
      <c r="AA194" s="76"/>
      <c r="AB194" s="13"/>
      <c r="AC194" s="187">
        <f t="shared" si="88"/>
        <v>-1.0739863576667747</v>
      </c>
      <c r="AD194" s="187">
        <f t="shared" si="98"/>
        <v>-32.849172290054</v>
      </c>
      <c r="AE194" s="187"/>
      <c r="AF194" s="180">
        <f t="shared" si="99"/>
        <v>-33.923158647720776</v>
      </c>
      <c r="AG194" s="182">
        <v>99715</v>
      </c>
      <c r="AH194" s="182">
        <f t="shared" si="100"/>
        <v>-3382.6477645574769</v>
      </c>
      <c r="AI194" s="182">
        <v>2189313.1639999999</v>
      </c>
      <c r="AJ194" s="215">
        <f t="shared" si="101"/>
        <v>2192695.8117645574</v>
      </c>
      <c r="AK194" s="216">
        <f t="shared" si="102"/>
        <v>21989.628559038836</v>
      </c>
      <c r="AL194" s="190"/>
      <c r="AM194" s="191">
        <f t="shared" si="103"/>
        <v>198.83661390818892</v>
      </c>
      <c r="AN194" s="75">
        <f t="shared" si="117"/>
        <v>3.8389772083761713</v>
      </c>
      <c r="AO194" s="75">
        <f t="shared" si="93"/>
        <v>278.21093356333773</v>
      </c>
      <c r="AP194" s="40"/>
      <c r="AQ194" s="214">
        <f t="shared" si="104"/>
        <v>198.7182652930268</v>
      </c>
      <c r="AR194" s="214">
        <v>10.471373930596073</v>
      </c>
      <c r="AS194" s="214">
        <f t="shared" si="94"/>
        <v>274.50677348457691</v>
      </c>
      <c r="AT194" s="13"/>
      <c r="AU194" s="192">
        <f t="shared" si="105"/>
        <v>-8.8039035938282051E-2</v>
      </c>
      <c r="AV194" s="192">
        <f t="shared" si="106"/>
        <v>1.709828109531367</v>
      </c>
      <c r="AW194" s="192">
        <f t="shared" si="107"/>
        <v>-1.9150693455832668</v>
      </c>
      <c r="AX194" s="180">
        <f t="shared" si="108"/>
        <v>-0.29328027199018192</v>
      </c>
      <c r="AY194" s="182">
        <v>401582</v>
      </c>
      <c r="AZ194" s="217">
        <f t="shared" si="109"/>
        <v>-117.77607818636123</v>
      </c>
      <c r="BA194" s="182">
        <v>513587.43400000001</v>
      </c>
      <c r="BB194" s="218">
        <f t="shared" si="110"/>
        <v>513705.21007818636</v>
      </c>
      <c r="BC194" s="216">
        <f t="shared" si="111"/>
        <v>1279.2037742682348</v>
      </c>
      <c r="BE194" s="219">
        <v>14002.778</v>
      </c>
      <c r="BG194" s="220">
        <f t="shared" si="112"/>
        <v>4033820.1740000001</v>
      </c>
      <c r="BH194" s="221">
        <f t="shared" si="113"/>
        <v>4039108.6270796899</v>
      </c>
      <c r="BI194" s="432">
        <f t="shared" si="114"/>
        <v>-5288.4530796903855</v>
      </c>
      <c r="BJ194" s="210">
        <v>41183</v>
      </c>
      <c r="BK194" s="224">
        <v>4033820.1740000001</v>
      </c>
      <c r="BL194" s="223">
        <f t="shared" si="115"/>
        <v>0</v>
      </c>
      <c r="BM194" s="147">
        <v>7863.503789621428</v>
      </c>
      <c r="BN194" s="147">
        <v>7873.8130669415759</v>
      </c>
      <c r="BO194" s="225">
        <f t="shared" si="116"/>
        <v>88497.291554922253</v>
      </c>
      <c r="BP194" s="225">
        <f t="shared" si="116"/>
        <v>88502.031079764245</v>
      </c>
      <c r="BS194" s="227"/>
      <c r="BT194" s="227"/>
    </row>
    <row r="195" spans="1:72" s="5" customFormat="1" x14ac:dyDescent="0.25">
      <c r="A195" s="226">
        <v>2012</v>
      </c>
      <c r="B195" s="67">
        <v>11</v>
      </c>
      <c r="C195" s="178">
        <f t="shared" si="90"/>
        <v>75.667245198869992</v>
      </c>
      <c r="D195" s="178"/>
      <c r="E195" s="178">
        <f t="shared" si="91"/>
        <v>198.83661390818892</v>
      </c>
      <c r="F195" s="67"/>
      <c r="G195" s="178">
        <v>39.051797399730034</v>
      </c>
      <c r="H195" s="178"/>
      <c r="I195" s="127">
        <v>198.7182652930268</v>
      </c>
      <c r="J195" s="91"/>
      <c r="K195" s="212">
        <f t="shared" si="82"/>
        <v>-2957.5831888672847</v>
      </c>
      <c r="L195" s="70"/>
      <c r="M195" s="70">
        <f t="shared" si="84"/>
        <v>-16.722253496222738</v>
      </c>
      <c r="N195" s="180">
        <f t="shared" si="83"/>
        <v>-2974.3054423635076</v>
      </c>
      <c r="O195" s="181">
        <v>3328</v>
      </c>
      <c r="P195" s="181">
        <f t="shared" si="95"/>
        <v>-9898.4885121857533</v>
      </c>
      <c r="Q195" s="181">
        <v>1157122.7080000001</v>
      </c>
      <c r="R195" s="183">
        <f t="shared" si="118"/>
        <v>1167021.196512186</v>
      </c>
      <c r="S195" s="74">
        <f t="shared" si="85"/>
        <v>350667.42683659436</v>
      </c>
      <c r="T195"/>
      <c r="U195" s="184">
        <f t="shared" si="86"/>
        <v>75.667245198869992</v>
      </c>
      <c r="V195" s="213">
        <f t="shared" si="96"/>
        <v>198.83661390818892</v>
      </c>
      <c r="W195" s="75"/>
      <c r="X195" s="75"/>
      <c r="Y195" s="185">
        <f t="shared" si="87"/>
        <v>39.051797399730034</v>
      </c>
      <c r="Z195" s="214">
        <f t="shared" si="97"/>
        <v>198.7182652930268</v>
      </c>
      <c r="AA195" s="76"/>
      <c r="AB195" s="13"/>
      <c r="AC195" s="187">
        <f t="shared" si="88"/>
        <v>-332.27673481660673</v>
      </c>
      <c r="AD195" s="187">
        <f t="shared" si="98"/>
        <v>-1.0495372681221506</v>
      </c>
      <c r="AE195" s="187"/>
      <c r="AF195" s="180">
        <f t="shared" si="99"/>
        <v>-333.32627208472888</v>
      </c>
      <c r="AG195" s="182">
        <v>99617</v>
      </c>
      <c r="AH195" s="182">
        <f t="shared" si="100"/>
        <v>-33204.963246264437</v>
      </c>
      <c r="AI195" s="182">
        <v>1924466.75</v>
      </c>
      <c r="AJ195" s="215">
        <f t="shared" si="101"/>
        <v>1957671.7132462645</v>
      </c>
      <c r="AK195" s="216">
        <f t="shared" si="102"/>
        <v>19651.984232071478</v>
      </c>
      <c r="AL195" s="190"/>
      <c r="AM195" s="191">
        <f t="shared" si="103"/>
        <v>75.667245198869992</v>
      </c>
      <c r="AN195" s="75">
        <f t="shared" si="117"/>
        <v>28.935219572893278</v>
      </c>
      <c r="AO195" s="75">
        <f t="shared" si="93"/>
        <v>198.83661390818892</v>
      </c>
      <c r="AP195" s="40"/>
      <c r="AQ195" s="214">
        <f t="shared" si="104"/>
        <v>39.051797399730034</v>
      </c>
      <c r="AR195" s="214">
        <v>47.713830410175234</v>
      </c>
      <c r="AS195" s="214">
        <f t="shared" si="94"/>
        <v>198.7182652930268</v>
      </c>
      <c r="AT195" s="13"/>
      <c r="AU195" s="192">
        <f t="shared" si="105"/>
        <v>-27.238077270857353</v>
      </c>
      <c r="AV195" s="192">
        <f t="shared" si="106"/>
        <v>4.8411152125393739</v>
      </c>
      <c r="AW195" s="192">
        <f t="shared" si="107"/>
        <v>-6.1186827828733477E-2</v>
      </c>
      <c r="AX195" s="180">
        <f t="shared" si="108"/>
        <v>-22.458148886146713</v>
      </c>
      <c r="AY195" s="182">
        <v>401884</v>
      </c>
      <c r="AZ195" s="217">
        <f t="shared" si="109"/>
        <v>-9025.5707069601867</v>
      </c>
      <c r="BA195" s="182">
        <v>441098.31199999998</v>
      </c>
      <c r="BB195" s="218">
        <f t="shared" si="110"/>
        <v>450123.88270696014</v>
      </c>
      <c r="BC195" s="216">
        <f t="shared" si="111"/>
        <v>1120.0343450024388</v>
      </c>
      <c r="BE195" s="219">
        <v>13979.968000000001</v>
      </c>
      <c r="BG195" s="220">
        <f t="shared" si="112"/>
        <v>3536667.7379999999</v>
      </c>
      <c r="BH195" s="221">
        <f t="shared" si="113"/>
        <v>3588796.7604654105</v>
      </c>
      <c r="BI195" s="432">
        <f t="shared" si="114"/>
        <v>-52129.022465410373</v>
      </c>
      <c r="BJ195" s="210">
        <v>41214</v>
      </c>
      <c r="BK195" s="224">
        <v>3536667.7380000004</v>
      </c>
      <c r="BL195" s="223">
        <f t="shared" si="115"/>
        <v>0</v>
      </c>
      <c r="BM195" s="147">
        <v>6891.9127643901929</v>
      </c>
      <c r="BN195" s="147">
        <v>6993.4967134460667</v>
      </c>
      <c r="BO195" s="225">
        <f t="shared" si="116"/>
        <v>88561.579243242857</v>
      </c>
      <c r="BP195" s="225">
        <f t="shared" si="116"/>
        <v>88566.099938915446</v>
      </c>
      <c r="BS195" s="227"/>
      <c r="BT195" s="227"/>
    </row>
    <row r="196" spans="1:72" s="5" customFormat="1" x14ac:dyDescent="0.25">
      <c r="A196" s="226">
        <v>2012</v>
      </c>
      <c r="B196" s="67">
        <v>12</v>
      </c>
      <c r="C196" s="178">
        <f t="shared" si="90"/>
        <v>42.449672857488302</v>
      </c>
      <c r="D196" s="178"/>
      <c r="E196" s="178">
        <f t="shared" si="91"/>
        <v>75.667245198869992</v>
      </c>
      <c r="F196" s="67"/>
      <c r="G196" s="178">
        <v>52.002480932841181</v>
      </c>
      <c r="H196" s="178"/>
      <c r="I196" s="127">
        <v>39.051797399730034</v>
      </c>
      <c r="J196" s="91"/>
      <c r="K196" s="212">
        <f t="shared" si="82"/>
        <v>771.62034792328666</v>
      </c>
      <c r="L196" s="70"/>
      <c r="M196" s="70">
        <f t="shared" si="84"/>
        <v>-5173.6372169305178</v>
      </c>
      <c r="N196" s="180">
        <f t="shared" si="83"/>
        <v>-4402.0168690072314</v>
      </c>
      <c r="O196" s="181">
        <v>3328</v>
      </c>
      <c r="P196" s="181">
        <f t="shared" si="95"/>
        <v>-14649.912140056067</v>
      </c>
      <c r="Q196" s="181">
        <v>1133644.693</v>
      </c>
      <c r="R196" s="183">
        <f t="shared" si="118"/>
        <v>1148294.605140056</v>
      </c>
      <c r="S196" s="74">
        <f t="shared" si="85"/>
        <v>345040.44625602645</v>
      </c>
      <c r="T196"/>
      <c r="U196" s="184">
        <f t="shared" si="86"/>
        <v>42.449672857488302</v>
      </c>
      <c r="V196" s="213">
        <f t="shared" si="96"/>
        <v>75.667245198869992</v>
      </c>
      <c r="W196" s="75"/>
      <c r="X196" s="75"/>
      <c r="Y196" s="185">
        <f t="shared" si="87"/>
        <v>52.002480932841181</v>
      </c>
      <c r="Z196" s="214">
        <f t="shared" si="97"/>
        <v>39.051797399730034</v>
      </c>
      <c r="AA196" s="76"/>
      <c r="AB196" s="13"/>
      <c r="AC196" s="187">
        <f t="shared" si="88"/>
        <v>86.689527682972212</v>
      </c>
      <c r="AD196" s="187">
        <f t="shared" si="98"/>
        <v>-324.71251988488677</v>
      </c>
      <c r="AE196" s="187"/>
      <c r="AF196" s="180">
        <f t="shared" si="99"/>
        <v>-238.02299220191458</v>
      </c>
      <c r="AG196" s="182">
        <v>99620</v>
      </c>
      <c r="AH196" s="182">
        <f t="shared" si="100"/>
        <v>-23711.850483154729</v>
      </c>
      <c r="AI196" s="182">
        <v>1857222.3119999999</v>
      </c>
      <c r="AJ196" s="215">
        <f t="shared" si="101"/>
        <v>1880934.1624831546</v>
      </c>
      <c r="AK196" s="216">
        <f t="shared" si="102"/>
        <v>18881.089765942124</v>
      </c>
      <c r="AL196" s="190"/>
      <c r="AM196" s="191">
        <f t="shared" si="103"/>
        <v>42.449672857488302</v>
      </c>
      <c r="AN196" s="75">
        <f t="shared" si="117"/>
        <v>82.304422731853208</v>
      </c>
      <c r="AO196" s="75">
        <f t="shared" si="93"/>
        <v>75.667245198869992</v>
      </c>
      <c r="AP196" s="40"/>
      <c r="AQ196" s="214">
        <f t="shared" si="104"/>
        <v>52.002480932841181</v>
      </c>
      <c r="AR196" s="214">
        <v>54.819173587635369</v>
      </c>
      <c r="AS196" s="214">
        <f t="shared" si="94"/>
        <v>39.051797399730034</v>
      </c>
      <c r="AT196" s="13"/>
      <c r="AU196" s="192">
        <f t="shared" si="105"/>
        <v>7.1062936588267949</v>
      </c>
      <c r="AV196" s="192">
        <f t="shared" si="106"/>
        <v>-7.0856816249868562</v>
      </c>
      <c r="AW196" s="192">
        <f t="shared" si="107"/>
        <v>-18.93037022265931</v>
      </c>
      <c r="AX196" s="180">
        <f t="shared" si="108"/>
        <v>-18.909758188819371</v>
      </c>
      <c r="AY196" s="182">
        <v>402147</v>
      </c>
      <c r="AZ196" s="217">
        <f t="shared" si="109"/>
        <v>-7604.5025263591433</v>
      </c>
      <c r="BA196" s="182">
        <v>421129.56800000003</v>
      </c>
      <c r="BB196" s="218">
        <f t="shared" si="110"/>
        <v>428734.0705263592</v>
      </c>
      <c r="BC196" s="216">
        <f t="shared" si="111"/>
        <v>1066.1128157772137</v>
      </c>
      <c r="BE196" s="219">
        <v>14061.222</v>
      </c>
      <c r="BG196" s="220">
        <f t="shared" si="112"/>
        <v>3426057.7949999999</v>
      </c>
      <c r="BH196" s="221">
        <f t="shared" si="113"/>
        <v>3472024.0601495695</v>
      </c>
      <c r="BI196" s="432">
        <f t="shared" si="114"/>
        <v>-45966.265149569939</v>
      </c>
      <c r="BJ196" s="210">
        <v>41244</v>
      </c>
      <c r="BK196" s="224">
        <v>3426057.7950000004</v>
      </c>
      <c r="BL196" s="223">
        <f t="shared" si="115"/>
        <v>0</v>
      </c>
      <c r="BM196" s="147">
        <v>6672.7780082502659</v>
      </c>
      <c r="BN196" s="147">
        <v>6762.304426531673</v>
      </c>
      <c r="BO196" s="225">
        <f t="shared" si="116"/>
        <v>88333.560871198351</v>
      </c>
      <c r="BP196" s="225">
        <f t="shared" si="116"/>
        <v>88450.246751596307</v>
      </c>
      <c r="BS196" s="227"/>
      <c r="BT196" s="227"/>
    </row>
    <row r="197" spans="1:72" s="5" customFormat="1" x14ac:dyDescent="0.25">
      <c r="A197" s="226">
        <v>2013</v>
      </c>
      <c r="B197" s="67">
        <v>1</v>
      </c>
      <c r="C197" s="178">
        <f t="shared" si="90"/>
        <v>26.872581391315055</v>
      </c>
      <c r="D197" s="178"/>
      <c r="E197" s="178">
        <f t="shared" si="91"/>
        <v>42.449672857488302</v>
      </c>
      <c r="F197" s="67"/>
      <c r="G197" s="178">
        <v>50.538702541757459</v>
      </c>
      <c r="H197" s="178"/>
      <c r="I197" s="127">
        <v>52.002480932841181</v>
      </c>
      <c r="J197" s="91"/>
      <c r="K197" s="212">
        <f t="shared" si="82"/>
        <v>1911.6117995937498</v>
      </c>
      <c r="L197" s="70"/>
      <c r="M197" s="70">
        <f t="shared" si="84"/>
        <v>1349.7790237594993</v>
      </c>
      <c r="N197" s="180">
        <f t="shared" si="83"/>
        <v>3261.3908233532493</v>
      </c>
      <c r="O197" s="181">
        <v>3328</v>
      </c>
      <c r="P197" s="181">
        <f t="shared" si="95"/>
        <v>10853.908660119614</v>
      </c>
      <c r="Q197" s="181">
        <v>1167695.638</v>
      </c>
      <c r="R197" s="183">
        <f t="shared" si="118"/>
        <v>1156841.7293398804</v>
      </c>
      <c r="S197" s="74">
        <f t="shared" si="85"/>
        <v>347608.69271030062</v>
      </c>
      <c r="T197"/>
      <c r="U197" s="184">
        <f t="shared" si="86"/>
        <v>26.872581391315055</v>
      </c>
      <c r="V197" s="213">
        <f t="shared" si="96"/>
        <v>42.449672857488302</v>
      </c>
      <c r="W197" s="75"/>
      <c r="X197" s="75"/>
      <c r="Y197" s="185">
        <f t="shared" si="87"/>
        <v>50.538702541757459</v>
      </c>
      <c r="Z197" s="214">
        <f t="shared" si="97"/>
        <v>52.002480932841181</v>
      </c>
      <c r="AA197" s="76"/>
      <c r="AB197" s="13"/>
      <c r="AC197" s="187">
        <f t="shared" si="88"/>
        <v>214.76458528599355</v>
      </c>
      <c r="AD197" s="187">
        <f t="shared" si="98"/>
        <v>84.716057526883176</v>
      </c>
      <c r="AE197" s="187"/>
      <c r="AF197" s="180">
        <f t="shared" si="99"/>
        <v>299.48064281287674</v>
      </c>
      <c r="AG197" s="182">
        <v>99238</v>
      </c>
      <c r="AH197" s="182">
        <f t="shared" si="100"/>
        <v>29719.860031464261</v>
      </c>
      <c r="AI197" s="182">
        <v>1916584.794</v>
      </c>
      <c r="AJ197" s="215">
        <f t="shared" si="101"/>
        <v>1886864.9339685356</v>
      </c>
      <c r="AK197" s="216">
        <f t="shared" si="102"/>
        <v>19013.532457007757</v>
      </c>
      <c r="AL197" s="190"/>
      <c r="AM197" s="191">
        <f t="shared" si="103"/>
        <v>26.872581391315055</v>
      </c>
      <c r="AN197" s="75">
        <f t="shared" si="117"/>
        <v>123.83441885147447</v>
      </c>
      <c r="AO197" s="75">
        <f t="shared" si="93"/>
        <v>42.449672857488302</v>
      </c>
      <c r="AP197" s="40"/>
      <c r="AQ197" s="214">
        <f t="shared" si="104"/>
        <v>50.538702541757459</v>
      </c>
      <c r="AR197" s="214">
        <v>27.379271598918198</v>
      </c>
      <c r="AS197" s="214">
        <f t="shared" si="94"/>
        <v>52.002480932841181</v>
      </c>
      <c r="AT197" s="13"/>
      <c r="AU197" s="192">
        <f t="shared" si="105"/>
        <v>17.605127762833558</v>
      </c>
      <c r="AV197" s="192">
        <f t="shared" si="106"/>
        <v>-24.866082200554441</v>
      </c>
      <c r="AW197" s="192">
        <f t="shared" si="107"/>
        <v>4.938849704213836</v>
      </c>
      <c r="AX197" s="180">
        <f t="shared" si="108"/>
        <v>-2.3221047335070475</v>
      </c>
      <c r="AY197" s="182">
        <v>402950</v>
      </c>
      <c r="AZ197" s="217">
        <f t="shared" si="109"/>
        <v>-935.69210236666481</v>
      </c>
      <c r="BA197" s="182">
        <v>436704.28600000002</v>
      </c>
      <c r="BB197" s="218">
        <f t="shared" si="110"/>
        <v>437639.97810236667</v>
      </c>
      <c r="BC197" s="216">
        <f t="shared" si="111"/>
        <v>1086.0900312752617</v>
      </c>
      <c r="BE197" s="219">
        <v>13838.001</v>
      </c>
      <c r="BG197" s="220">
        <f t="shared" si="112"/>
        <v>3534822.7190000005</v>
      </c>
      <c r="BH197" s="229">
        <f t="shared" si="113"/>
        <v>3495184.6424107826</v>
      </c>
      <c r="BI197" s="432">
        <f t="shared" si="114"/>
        <v>39638.076589217206</v>
      </c>
      <c r="BJ197" s="210">
        <v>41275</v>
      </c>
      <c r="BK197" s="224">
        <v>3534822.719</v>
      </c>
      <c r="BL197" s="223">
        <f t="shared" si="115"/>
        <v>0</v>
      </c>
      <c r="BM197" s="147">
        <v>6879.1212946240921</v>
      </c>
      <c r="BN197" s="147">
        <v>6801.9816023625326</v>
      </c>
      <c r="BO197" s="225">
        <f t="shared" ref="BO197:BP212" si="119">SUM(BM186:BM197)</f>
        <v>88259.198489660077</v>
      </c>
      <c r="BP197" s="225">
        <f t="shared" si="119"/>
        <v>88313.136731219871</v>
      </c>
      <c r="BS197" s="227"/>
      <c r="BT197" s="227"/>
    </row>
    <row r="198" spans="1:72" s="5" customFormat="1" x14ac:dyDescent="0.25">
      <c r="A198" s="226">
        <v>2013</v>
      </c>
      <c r="B198" s="67">
        <v>2</v>
      </c>
      <c r="C198" s="178">
        <f t="shared" si="90"/>
        <v>34.723950066840629</v>
      </c>
      <c r="D198" s="178"/>
      <c r="E198" s="178">
        <f t="shared" si="91"/>
        <v>26.872581391315055</v>
      </c>
      <c r="F198" s="67"/>
      <c r="G198" s="178">
        <v>44.995401174839188</v>
      </c>
      <c r="H198" s="178"/>
      <c r="I198" s="127">
        <v>50.538702541757459</v>
      </c>
      <c r="J198" s="91"/>
      <c r="K198" s="212">
        <f t="shared" si="82"/>
        <v>829.66815779328886</v>
      </c>
      <c r="L198" s="70"/>
      <c r="M198" s="70">
        <f t="shared" si="84"/>
        <v>3343.9417656716801</v>
      </c>
      <c r="N198" s="180">
        <f t="shared" si="83"/>
        <v>4173.6099234649691</v>
      </c>
      <c r="O198" s="181">
        <v>3320</v>
      </c>
      <c r="P198" s="181">
        <f t="shared" si="95"/>
        <v>13856.384945903697</v>
      </c>
      <c r="Q198" s="181">
        <v>1102833.973</v>
      </c>
      <c r="R198" s="183">
        <f t="shared" si="118"/>
        <v>1088977.5880540963</v>
      </c>
      <c r="S198" s="74">
        <f t="shared" si="85"/>
        <v>328005.29760665551</v>
      </c>
      <c r="T198"/>
      <c r="U198" s="184">
        <f t="shared" si="86"/>
        <v>34.723950066840629</v>
      </c>
      <c r="V198" s="213">
        <f t="shared" si="96"/>
        <v>26.872581391315055</v>
      </c>
      <c r="W198" s="75"/>
      <c r="X198" s="75"/>
      <c r="Y198" s="185">
        <f t="shared" si="87"/>
        <v>44.995401174839188</v>
      </c>
      <c r="Z198" s="214">
        <f t="shared" si="97"/>
        <v>50.538702541757459</v>
      </c>
      <c r="AA198" s="76"/>
      <c r="AB198" s="13"/>
      <c r="AC198" s="187">
        <f t="shared" si="88"/>
        <v>93.211047280277796</v>
      </c>
      <c r="AD198" s="187">
        <f t="shared" si="98"/>
        <v>209.87551147310208</v>
      </c>
      <c r="AE198" s="187"/>
      <c r="AF198" s="180">
        <f t="shared" si="99"/>
        <v>303.0865587533799</v>
      </c>
      <c r="AG198" s="182">
        <v>98937</v>
      </c>
      <c r="AH198" s="182">
        <f t="shared" si="100"/>
        <v>29986.474863383148</v>
      </c>
      <c r="AI198" s="182">
        <v>1812622.4080000001</v>
      </c>
      <c r="AJ198" s="215">
        <f t="shared" si="101"/>
        <v>1782635.9331366168</v>
      </c>
      <c r="AK198" s="216">
        <f t="shared" si="102"/>
        <v>18017.88949671626</v>
      </c>
      <c r="AL198" s="190"/>
      <c r="AM198" s="191">
        <f t="shared" si="103"/>
        <v>34.723950066840629</v>
      </c>
      <c r="AN198" s="75">
        <f t="shared" si="117"/>
        <v>77.741832906544204</v>
      </c>
      <c r="AO198" s="75">
        <f t="shared" si="93"/>
        <v>26.872581391315055</v>
      </c>
      <c r="AP198" s="40"/>
      <c r="AQ198" s="214">
        <f t="shared" si="104"/>
        <v>44.995401174839188</v>
      </c>
      <c r="AR198" s="214">
        <v>63.684884505272507</v>
      </c>
      <c r="AS198" s="214">
        <f t="shared" si="94"/>
        <v>50.538702541757459</v>
      </c>
      <c r="AT198" s="13"/>
      <c r="AU198" s="192">
        <f t="shared" si="105"/>
        <v>7.640889181480107</v>
      </c>
      <c r="AV198" s="192">
        <f t="shared" si="106"/>
        <v>-3.6238733171983286</v>
      </c>
      <c r="AW198" s="192">
        <f t="shared" si="107"/>
        <v>12.235503374690548</v>
      </c>
      <c r="AX198" s="180">
        <f t="shared" si="108"/>
        <v>16.252519238972326</v>
      </c>
      <c r="AY198" s="182">
        <v>403255</v>
      </c>
      <c r="AZ198" s="217">
        <f t="shared" si="109"/>
        <v>6553.9096457117848</v>
      </c>
      <c r="BA198" s="182">
        <v>417321.658</v>
      </c>
      <c r="BB198" s="218">
        <f t="shared" si="110"/>
        <v>410767.74835428823</v>
      </c>
      <c r="BC198" s="216">
        <f t="shared" si="111"/>
        <v>1018.6302670872977</v>
      </c>
      <c r="BE198" s="219">
        <v>13983.454</v>
      </c>
      <c r="BG198" s="220">
        <f t="shared" si="112"/>
        <v>3346761.4929999998</v>
      </c>
      <c r="BH198" s="229">
        <f t="shared" si="113"/>
        <v>3296364.7235450014</v>
      </c>
      <c r="BI198" s="432">
        <f t="shared" si="114"/>
        <v>50396.769454998634</v>
      </c>
      <c r="BJ198" s="210">
        <v>41306</v>
      </c>
      <c r="BK198" s="224">
        <v>3346761.4930000002</v>
      </c>
      <c r="BL198" s="223">
        <f t="shared" si="115"/>
        <v>0</v>
      </c>
      <c r="BM198" s="147">
        <v>6513.0971682452691</v>
      </c>
      <c r="BN198" s="147">
        <v>6415.0205478728303</v>
      </c>
      <c r="BO198" s="225">
        <f t="shared" si="119"/>
        <v>88339.685483065725</v>
      </c>
      <c r="BP198" s="225">
        <f t="shared" si="119"/>
        <v>88331.617304378815</v>
      </c>
      <c r="BS198" s="227"/>
      <c r="BT198" s="227"/>
    </row>
    <row r="199" spans="1:72" s="5" customFormat="1" x14ac:dyDescent="0.25">
      <c r="A199" s="226">
        <v>2013</v>
      </c>
      <c r="B199" s="67">
        <v>3</v>
      </c>
      <c r="C199" s="178">
        <f t="shared" si="90"/>
        <v>67.088827391532973</v>
      </c>
      <c r="D199" s="178"/>
      <c r="E199" s="178">
        <f t="shared" si="91"/>
        <v>34.723950066840629</v>
      </c>
      <c r="F199" s="67"/>
      <c r="G199" s="178">
        <v>28.558939154600807</v>
      </c>
      <c r="H199" s="178"/>
      <c r="I199" s="127">
        <v>44.995401174839188</v>
      </c>
      <c r="J199" s="91"/>
      <c r="K199" s="212">
        <f t="shared" si="82"/>
        <v>-3112.2205672208811</v>
      </c>
      <c r="L199" s="70"/>
      <c r="M199" s="70">
        <f t="shared" si="84"/>
        <v>1451.3208199920402</v>
      </c>
      <c r="N199" s="180">
        <f t="shared" si="83"/>
        <v>-1660.8997472288409</v>
      </c>
      <c r="O199" s="181">
        <v>3324</v>
      </c>
      <c r="P199" s="181">
        <f t="shared" si="95"/>
        <v>-5520.8307597886669</v>
      </c>
      <c r="Q199" s="181">
        <v>1053803.129</v>
      </c>
      <c r="R199" s="183">
        <f t="shared" si="118"/>
        <v>1059323.9597597886</v>
      </c>
      <c r="S199" s="74">
        <f t="shared" si="85"/>
        <v>318689.51857996045</v>
      </c>
      <c r="T199"/>
      <c r="U199" s="184">
        <f t="shared" si="86"/>
        <v>67.088827391532973</v>
      </c>
      <c r="V199" s="213">
        <f t="shared" si="96"/>
        <v>34.723950066840629</v>
      </c>
      <c r="W199" s="75"/>
      <c r="X199" s="75"/>
      <c r="Y199" s="185">
        <f t="shared" si="87"/>
        <v>28.558939154600807</v>
      </c>
      <c r="Z199" s="214">
        <f t="shared" si="97"/>
        <v>44.995401174839188</v>
      </c>
      <c r="AA199" s="76"/>
      <c r="AB199" s="13"/>
      <c r="AC199" s="187">
        <f t="shared" si="88"/>
        <v>-349.6498397738377</v>
      </c>
      <c r="AD199" s="187">
        <f t="shared" si="98"/>
        <v>91.089116005047586</v>
      </c>
      <c r="AE199" s="187"/>
      <c r="AF199" s="180">
        <f t="shared" si="99"/>
        <v>-258.56072376879013</v>
      </c>
      <c r="AG199" s="182">
        <v>99191</v>
      </c>
      <c r="AH199" s="182">
        <f t="shared" si="100"/>
        <v>-25646.896751350061</v>
      </c>
      <c r="AI199" s="182">
        <v>1726944.4539999999</v>
      </c>
      <c r="AJ199" s="215">
        <f t="shared" si="101"/>
        <v>1752591.3507513499</v>
      </c>
      <c r="AK199" s="216">
        <f t="shared" si="102"/>
        <v>17668.854540748154</v>
      </c>
      <c r="AL199" s="190"/>
      <c r="AM199" s="191">
        <f t="shared" si="103"/>
        <v>67.088827391532973</v>
      </c>
      <c r="AN199" s="75">
        <f t="shared" si="117"/>
        <v>46.024503453365838</v>
      </c>
      <c r="AO199" s="75">
        <f t="shared" si="93"/>
        <v>34.723950066840629</v>
      </c>
      <c r="AP199" s="40"/>
      <c r="AQ199" s="214">
        <f t="shared" si="104"/>
        <v>28.558939154600807</v>
      </c>
      <c r="AR199" s="214">
        <v>125.68850876612598</v>
      </c>
      <c r="AS199" s="214">
        <f t="shared" si="94"/>
        <v>44.995401174839188</v>
      </c>
      <c r="AT199" s="13"/>
      <c r="AU199" s="192">
        <f t="shared" si="105"/>
        <v>-28.66222144249474</v>
      </c>
      <c r="AV199" s="192">
        <f t="shared" si="106"/>
        <v>20.537335341427312</v>
      </c>
      <c r="AW199" s="192">
        <f t="shared" si="107"/>
        <v>5.3103917577357622</v>
      </c>
      <c r="AX199" s="180">
        <f t="shared" si="108"/>
        <v>-2.814494343331666</v>
      </c>
      <c r="AY199" s="182">
        <v>403445</v>
      </c>
      <c r="AZ199" s="217">
        <f t="shared" si="109"/>
        <v>-1135.4936703454439</v>
      </c>
      <c r="BA199" s="182">
        <v>398998.326</v>
      </c>
      <c r="BB199" s="218">
        <f t="shared" si="110"/>
        <v>400133.81967034546</v>
      </c>
      <c r="BC199" s="216">
        <f t="shared" si="111"/>
        <v>991.79273425211738</v>
      </c>
      <c r="BE199" s="219">
        <v>14055.822</v>
      </c>
      <c r="BG199" s="220">
        <f t="shared" si="112"/>
        <v>3193801.7309999997</v>
      </c>
      <c r="BH199" s="229">
        <f t="shared" si="113"/>
        <v>3226104.9521814841</v>
      </c>
      <c r="BI199" s="432">
        <f t="shared" si="114"/>
        <v>-32303.221181484172</v>
      </c>
      <c r="BJ199" s="210">
        <v>41334</v>
      </c>
      <c r="BK199" s="224">
        <v>3193801.7309999997</v>
      </c>
      <c r="BL199" s="223">
        <f t="shared" si="115"/>
        <v>0</v>
      </c>
      <c r="BM199" s="147">
        <v>6209.97338334286</v>
      </c>
      <c r="BN199" s="147">
        <v>6272.7832133289076</v>
      </c>
      <c r="BO199" s="225">
        <f t="shared" si="119"/>
        <v>87742.053956909614</v>
      </c>
      <c r="BP199" s="225">
        <f t="shared" si="119"/>
        <v>87899.54167824531</v>
      </c>
      <c r="BS199" s="227"/>
      <c r="BT199" s="227"/>
    </row>
    <row r="200" spans="1:72" x14ac:dyDescent="0.25">
      <c r="A200" s="230">
        <v>2013</v>
      </c>
      <c r="B200" s="91">
        <v>4</v>
      </c>
      <c r="C200" s="178">
        <f t="shared" si="90"/>
        <v>117.42864691479581</v>
      </c>
      <c r="D200" s="178"/>
      <c r="E200" s="178">
        <f t="shared" si="91"/>
        <v>67.088827391532973</v>
      </c>
      <c r="F200" s="91"/>
      <c r="G200" s="178">
        <v>135.35989619627648</v>
      </c>
      <c r="H200" s="178"/>
      <c r="I200" s="127">
        <v>28.558939154600807</v>
      </c>
      <c r="J200" s="91"/>
      <c r="K200" s="212">
        <f t="shared" si="82"/>
        <v>1448.3821615733864</v>
      </c>
      <c r="L200" s="70"/>
      <c r="M200" s="70">
        <f t="shared" si="84"/>
        <v>-5444.1410860322139</v>
      </c>
      <c r="N200" s="180">
        <f t="shared" si="83"/>
        <v>-3995.7589244588276</v>
      </c>
      <c r="O200" s="181">
        <v>3324</v>
      </c>
      <c r="P200" s="181">
        <f t="shared" si="95"/>
        <v>-13281.902664901143</v>
      </c>
      <c r="Q200" s="181">
        <v>1141367.6810000001</v>
      </c>
      <c r="R200" s="183">
        <f t="shared" si="118"/>
        <v>1154649.5836649013</v>
      </c>
      <c r="S200" s="74">
        <f t="shared" si="85"/>
        <v>347367.50411098113</v>
      </c>
      <c r="U200" s="184">
        <f t="shared" si="86"/>
        <v>117.42864691479581</v>
      </c>
      <c r="V200" s="213">
        <f t="shared" si="96"/>
        <v>67.088827391532973</v>
      </c>
      <c r="W200" s="75"/>
      <c r="X200" s="75"/>
      <c r="Y200" s="185">
        <f t="shared" si="87"/>
        <v>135.35989619627648</v>
      </c>
      <c r="Z200" s="214">
        <f t="shared" si="97"/>
        <v>28.558939154600807</v>
      </c>
      <c r="AA200" s="76"/>
      <c r="AB200" s="13"/>
      <c r="AC200" s="187">
        <f t="shared" si="88"/>
        <v>162.72194717151518</v>
      </c>
      <c r="AD200" s="187">
        <f t="shared" si="98"/>
        <v>-341.69012950296809</v>
      </c>
      <c r="AE200" s="187"/>
      <c r="AF200" s="180">
        <f t="shared" si="99"/>
        <v>-178.96818233145291</v>
      </c>
      <c r="AG200" s="182">
        <v>99326</v>
      </c>
      <c r="AH200" s="182">
        <f t="shared" si="100"/>
        <v>-17776.193678253894</v>
      </c>
      <c r="AI200" s="182">
        <v>1903686.442</v>
      </c>
      <c r="AJ200" s="215">
        <f t="shared" si="101"/>
        <v>1921462.6356782538</v>
      </c>
      <c r="AK200" s="216">
        <f t="shared" si="102"/>
        <v>19345.011735882385</v>
      </c>
      <c r="AL200" s="190"/>
      <c r="AM200" s="191">
        <f t="shared" si="103"/>
        <v>117.42864691479581</v>
      </c>
      <c r="AN200" s="75">
        <f t="shared" si="117"/>
        <v>10.764282951672801</v>
      </c>
      <c r="AO200" s="75">
        <f t="shared" si="93"/>
        <v>67.088827391532973</v>
      </c>
      <c r="AP200" s="13"/>
      <c r="AQ200" s="214">
        <f t="shared" si="104"/>
        <v>135.35989619627648</v>
      </c>
      <c r="AR200" s="214">
        <v>1.9697581448295924</v>
      </c>
      <c r="AS200" s="214">
        <f t="shared" si="94"/>
        <v>28.558939154600807</v>
      </c>
      <c r="AT200" s="13"/>
      <c r="AU200" s="192">
        <f t="shared" si="105"/>
        <v>13.338980754004274</v>
      </c>
      <c r="AV200" s="192">
        <f t="shared" si="106"/>
        <v>-2.2672235022271741</v>
      </c>
      <c r="AW200" s="192">
        <f t="shared" si="107"/>
        <v>-19.920145534310358</v>
      </c>
      <c r="AX200" s="180">
        <f t="shared" si="108"/>
        <v>-8.8483882825332572</v>
      </c>
      <c r="AY200" s="182">
        <v>403662</v>
      </c>
      <c r="AZ200" s="217">
        <f t="shared" si="109"/>
        <v>-3571.7581109039397</v>
      </c>
      <c r="BA200" s="182">
        <v>439655.57500000001</v>
      </c>
      <c r="BB200" s="218">
        <f t="shared" si="110"/>
        <v>443227.33311090397</v>
      </c>
      <c r="BC200" s="216">
        <f t="shared" si="111"/>
        <v>1098.0159963308508</v>
      </c>
      <c r="BE200" s="219">
        <v>13982.846</v>
      </c>
      <c r="BG200" s="220">
        <f t="shared" si="112"/>
        <v>3498692.5439999998</v>
      </c>
      <c r="BH200" s="229">
        <f t="shared" si="113"/>
        <v>3533322.3984540589</v>
      </c>
      <c r="BI200" s="432">
        <f t="shared" si="114"/>
        <v>-34629.854454058979</v>
      </c>
      <c r="BJ200" s="210">
        <v>41365</v>
      </c>
      <c r="BK200" s="224">
        <v>3498692.5439999998</v>
      </c>
      <c r="BL200" s="223">
        <f t="shared" si="115"/>
        <v>0</v>
      </c>
      <c r="BM200" s="147">
        <v>6798.2903566161394</v>
      </c>
      <c r="BN200" s="147">
        <v>6865.5794375014502</v>
      </c>
      <c r="BO200" s="225">
        <f t="shared" si="119"/>
        <v>87358.74919426594</v>
      </c>
      <c r="BP200" s="225">
        <f t="shared" si="119"/>
        <v>87618.851382380177</v>
      </c>
      <c r="BS200" s="231"/>
      <c r="BT200" s="231"/>
    </row>
    <row r="201" spans="1:72" x14ac:dyDescent="0.25">
      <c r="A201" s="230">
        <v>2013</v>
      </c>
      <c r="B201" s="91">
        <v>5</v>
      </c>
      <c r="C201" s="178">
        <f t="shared" si="90"/>
        <v>205.87235315982971</v>
      </c>
      <c r="D201" s="178"/>
      <c r="E201" s="178">
        <f t="shared" si="91"/>
        <v>117.42864691479581</v>
      </c>
      <c r="F201" s="91"/>
      <c r="G201" s="178">
        <v>163.92411756805507</v>
      </c>
      <c r="H201" s="178"/>
      <c r="I201" s="127">
        <v>135.35989619627648</v>
      </c>
      <c r="J201" s="91"/>
      <c r="K201" s="212">
        <f t="shared" si="82"/>
        <v>-3388.3348107459474</v>
      </c>
      <c r="L201" s="70"/>
      <c r="M201" s="70">
        <f t="shared" si="84"/>
        <v>2533.6240358886462</v>
      </c>
      <c r="N201" s="180">
        <f t="shared" si="83"/>
        <v>-854.7107748573012</v>
      </c>
      <c r="O201" s="181">
        <v>3318</v>
      </c>
      <c r="P201" s="181">
        <f t="shared" si="95"/>
        <v>-2835.9303509765255</v>
      </c>
      <c r="Q201" s="181">
        <v>1255413.6240000001</v>
      </c>
      <c r="R201" s="183">
        <f t="shared" si="118"/>
        <v>1258249.5543509766</v>
      </c>
      <c r="S201" s="74">
        <f t="shared" si="85"/>
        <v>379219.27497015573</v>
      </c>
      <c r="U201" s="184">
        <f t="shared" si="86"/>
        <v>205.87235315982971</v>
      </c>
      <c r="V201" s="213">
        <f t="shared" si="96"/>
        <v>117.42864691479581</v>
      </c>
      <c r="W201" s="75"/>
      <c r="X201" s="75"/>
      <c r="Y201" s="185">
        <f t="shared" si="87"/>
        <v>163.92411756805507</v>
      </c>
      <c r="Z201" s="214">
        <f t="shared" si="97"/>
        <v>135.35989619627648</v>
      </c>
      <c r="AA201" s="76"/>
      <c r="AB201" s="13"/>
      <c r="AC201" s="187">
        <f t="shared" si="88"/>
        <v>-380.67055277363124</v>
      </c>
      <c r="AD201" s="187">
        <f t="shared" si="98"/>
        <v>159.01761384467943</v>
      </c>
      <c r="AE201" s="187"/>
      <c r="AF201" s="180">
        <f t="shared" si="99"/>
        <v>-221.65293892895181</v>
      </c>
      <c r="AG201" s="182">
        <v>99476</v>
      </c>
      <c r="AH201" s="182">
        <f t="shared" si="100"/>
        <v>-22049.14775289641</v>
      </c>
      <c r="AI201" s="182">
        <v>2102638.6069999998</v>
      </c>
      <c r="AJ201" s="215">
        <f t="shared" si="101"/>
        <v>2124687.7547528963</v>
      </c>
      <c r="AK201" s="216">
        <f t="shared" si="102"/>
        <v>21358.797647200292</v>
      </c>
      <c r="AL201" s="190"/>
      <c r="AM201" s="191">
        <f t="shared" si="103"/>
        <v>205.87235315982971</v>
      </c>
      <c r="AN201" s="75">
        <f t="shared" si="117"/>
        <v>1.2492833206498815</v>
      </c>
      <c r="AO201" s="75">
        <f t="shared" si="93"/>
        <v>117.42864691479581</v>
      </c>
      <c r="AP201" s="13"/>
      <c r="AQ201" s="214">
        <f t="shared" si="104"/>
        <v>163.92411756805507</v>
      </c>
      <c r="AR201" s="214">
        <v>1.4750689909638388</v>
      </c>
      <c r="AS201" s="214">
        <f t="shared" si="94"/>
        <v>135.35989619627648</v>
      </c>
      <c r="AT201" s="13"/>
      <c r="AU201" s="192">
        <f t="shared" si="105"/>
        <v>-31.205115630232008</v>
      </c>
      <c r="AV201" s="192">
        <f t="shared" si="106"/>
        <v>5.8207417620062311E-2</v>
      </c>
      <c r="AW201" s="192">
        <f t="shared" si="107"/>
        <v>9.2705458448932578</v>
      </c>
      <c r="AX201" s="180">
        <f t="shared" si="108"/>
        <v>-21.876362367718691</v>
      </c>
      <c r="AY201" s="182">
        <v>404071</v>
      </c>
      <c r="AZ201" s="217">
        <f t="shared" si="109"/>
        <v>-8839.6036182864591</v>
      </c>
      <c r="BA201" s="182">
        <v>491631.08399999997</v>
      </c>
      <c r="BB201" s="218">
        <f t="shared" si="110"/>
        <v>500470.68761828641</v>
      </c>
      <c r="BC201" s="216">
        <f t="shared" si="111"/>
        <v>1238.571161054088</v>
      </c>
      <c r="BE201" s="219">
        <v>13812.151</v>
      </c>
      <c r="BG201" s="220">
        <f t="shared" si="112"/>
        <v>3863495.466</v>
      </c>
      <c r="BH201" s="229">
        <f t="shared" si="113"/>
        <v>3897220.1477221595</v>
      </c>
      <c r="BI201" s="432">
        <f t="shared" si="114"/>
        <v>-33724.681722159396</v>
      </c>
      <c r="BJ201" s="210">
        <v>41395</v>
      </c>
      <c r="BK201" s="224">
        <v>3863495.466</v>
      </c>
      <c r="BL201" s="223">
        <f t="shared" si="115"/>
        <v>0</v>
      </c>
      <c r="BM201" s="147">
        <v>7499.1371488687719</v>
      </c>
      <c r="BN201" s="147">
        <v>7564.5975630874691</v>
      </c>
      <c r="BO201" s="225">
        <f t="shared" si="119"/>
        <v>87595.993193194023</v>
      </c>
      <c r="BP201" s="225">
        <f t="shared" si="119"/>
        <v>87876.838183961881</v>
      </c>
      <c r="BS201" s="231"/>
      <c r="BT201" s="231"/>
    </row>
    <row r="202" spans="1:72" x14ac:dyDescent="0.25">
      <c r="A202" s="230">
        <v>2013</v>
      </c>
      <c r="B202" s="91">
        <v>6</v>
      </c>
      <c r="C202" s="178">
        <f t="shared" si="90"/>
        <v>273.79728737823223</v>
      </c>
      <c r="D202" s="178"/>
      <c r="E202" s="178">
        <f t="shared" si="91"/>
        <v>205.87235315982971</v>
      </c>
      <c r="F202" s="91"/>
      <c r="G202" s="178">
        <v>272.87629990709786</v>
      </c>
      <c r="H202" s="178"/>
      <c r="I202" s="127">
        <v>163.92411756805507</v>
      </c>
      <c r="J202" s="91"/>
      <c r="K202" s="212">
        <f t="shared" si="82"/>
        <v>-74.392018274002339</v>
      </c>
      <c r="L202" s="70"/>
      <c r="M202" s="70">
        <f t="shared" si="84"/>
        <v>-5927.1418455046805</v>
      </c>
      <c r="N202" s="180">
        <f t="shared" si="83"/>
        <v>-6001.5338637786826</v>
      </c>
      <c r="O202" s="181">
        <v>3315</v>
      </c>
      <c r="P202" s="181">
        <f t="shared" si="95"/>
        <v>-19895.084758426336</v>
      </c>
      <c r="Q202" s="181">
        <v>1255679.946</v>
      </c>
      <c r="R202" s="183">
        <f t="shared" si="118"/>
        <v>1275575.0307584263</v>
      </c>
      <c r="S202" s="74">
        <f t="shared" si="85"/>
        <v>384788.84789092798</v>
      </c>
      <c r="U202" s="184">
        <f t="shared" si="86"/>
        <v>273.79728737823223</v>
      </c>
      <c r="V202" s="213">
        <f t="shared" si="96"/>
        <v>205.87235315982971</v>
      </c>
      <c r="W202" s="75"/>
      <c r="X202" s="75"/>
      <c r="Y202" s="185">
        <f t="shared" si="87"/>
        <v>272.87629990709786</v>
      </c>
      <c r="Z202" s="214">
        <f t="shared" si="97"/>
        <v>163.92411756805507</v>
      </c>
      <c r="AA202" s="76"/>
      <c r="AB202" s="13"/>
      <c r="AC202" s="187">
        <f t="shared" si="88"/>
        <v>-8.3577486582785809</v>
      </c>
      <c r="AD202" s="187">
        <f t="shared" si="98"/>
        <v>-372.00466203365619</v>
      </c>
      <c r="AE202" s="187"/>
      <c r="AF202" s="180">
        <f t="shared" si="99"/>
        <v>-380.36241069193477</v>
      </c>
      <c r="AG202" s="182">
        <v>99559</v>
      </c>
      <c r="AH202" s="182">
        <f t="shared" si="100"/>
        <v>-37868.501246078333</v>
      </c>
      <c r="AI202" s="182">
        <v>2146905.6869999999</v>
      </c>
      <c r="AJ202" s="215">
        <f t="shared" si="101"/>
        <v>2184774.1882460783</v>
      </c>
      <c r="AK202" s="216">
        <f t="shared" si="102"/>
        <v>21944.517203327458</v>
      </c>
      <c r="AL202" s="190"/>
      <c r="AM202" s="191">
        <f t="shared" si="103"/>
        <v>273.79728737823223</v>
      </c>
      <c r="AN202" s="75">
        <f t="shared" si="117"/>
        <v>0</v>
      </c>
      <c r="AO202" s="75">
        <f t="shared" si="93"/>
        <v>205.87235315982971</v>
      </c>
      <c r="AP202" s="13"/>
      <c r="AQ202" s="214">
        <f t="shared" si="104"/>
        <v>272.87629990709786</v>
      </c>
      <c r="AR202" s="214">
        <v>0</v>
      </c>
      <c r="AS202" s="214">
        <f t="shared" si="94"/>
        <v>163.92411756805507</v>
      </c>
      <c r="AT202" s="13"/>
      <c r="AU202" s="192">
        <f t="shared" si="105"/>
        <v>-0.68511869749244558</v>
      </c>
      <c r="AV202" s="192">
        <f t="shared" si="106"/>
        <v>0</v>
      </c>
      <c r="AW202" s="192">
        <f t="shared" si="107"/>
        <v>-21.687448267621086</v>
      </c>
      <c r="AX202" s="180">
        <f t="shared" si="108"/>
        <v>-22.372566965113531</v>
      </c>
      <c r="AY202" s="182">
        <v>404492</v>
      </c>
      <c r="AZ202" s="217">
        <f t="shared" si="109"/>
        <v>-9049.5243568527021</v>
      </c>
      <c r="BA202" s="182">
        <v>508131.853</v>
      </c>
      <c r="BB202" s="218">
        <f t="shared" si="110"/>
        <v>517181.3773568527</v>
      </c>
      <c r="BC202" s="216">
        <f t="shared" si="111"/>
        <v>1278.5948235239578</v>
      </c>
      <c r="BE202" s="219">
        <v>14054.757</v>
      </c>
      <c r="BG202" s="220">
        <f t="shared" si="112"/>
        <v>3924772.2429999998</v>
      </c>
      <c r="BH202" s="229">
        <f t="shared" si="113"/>
        <v>3991585.353361357</v>
      </c>
      <c r="BI202" s="432">
        <f t="shared" si="114"/>
        <v>-66813.110361357365</v>
      </c>
      <c r="BJ202" s="210">
        <v>41426</v>
      </c>
      <c r="BK202" s="224">
        <v>3924772.2429999998</v>
      </c>
      <c r="BL202" s="223">
        <f t="shared" si="115"/>
        <v>0</v>
      </c>
      <c r="BM202" s="147">
        <v>7610.7643648181938</v>
      </c>
      <c r="BN202" s="147">
        <v>7740.3257273527488</v>
      </c>
      <c r="BO202" s="225">
        <f t="shared" si="119"/>
        <v>87269.971326248531</v>
      </c>
      <c r="BP202" s="225">
        <f t="shared" si="119"/>
        <v>87676.332993840828</v>
      </c>
      <c r="BS202" s="231"/>
      <c r="BT202" s="231"/>
    </row>
    <row r="203" spans="1:72" x14ac:dyDescent="0.25">
      <c r="A203" s="230">
        <v>2013</v>
      </c>
      <c r="B203" s="91">
        <v>7</v>
      </c>
      <c r="C203" s="178">
        <f t="shared" si="90"/>
        <v>323.21495100202412</v>
      </c>
      <c r="D203" s="178"/>
      <c r="E203" s="178">
        <f t="shared" si="91"/>
        <v>273.79728737823223</v>
      </c>
      <c r="F203" s="91"/>
      <c r="G203" s="178">
        <v>293.70814398852195</v>
      </c>
      <c r="H203" s="178"/>
      <c r="I203" s="127">
        <v>272.87629990709786</v>
      </c>
      <c r="J203" s="91"/>
      <c r="K203" s="212">
        <f t="shared" si="82"/>
        <v>-2383.3884774265994</v>
      </c>
      <c r="L203" s="70"/>
      <c r="M203" s="70">
        <f t="shared" si="84"/>
        <v>-130.1323715368955</v>
      </c>
      <c r="N203" s="180">
        <f t="shared" si="83"/>
        <v>-2513.5208489634947</v>
      </c>
      <c r="O203" s="181">
        <v>3301</v>
      </c>
      <c r="P203" s="181">
        <f t="shared" si="95"/>
        <v>-8297.1323224284952</v>
      </c>
      <c r="Q203" s="181">
        <v>1265588.7</v>
      </c>
      <c r="R203" s="183">
        <f t="shared" si="118"/>
        <v>1273885.8323224285</v>
      </c>
      <c r="S203" s="74">
        <f t="shared" si="85"/>
        <v>385909.06765296229</v>
      </c>
      <c r="U203" s="184">
        <f t="shared" si="86"/>
        <v>323.21495100202412</v>
      </c>
      <c r="V203" s="213">
        <f t="shared" si="96"/>
        <v>273.79728737823223</v>
      </c>
      <c r="W203" s="75"/>
      <c r="X203" s="75"/>
      <c r="Y203" s="185">
        <f t="shared" si="87"/>
        <v>293.70814398852195</v>
      </c>
      <c r="Z203" s="214">
        <f t="shared" si="97"/>
        <v>272.87629990709786</v>
      </c>
      <c r="AA203" s="76"/>
      <c r="AB203" s="13"/>
      <c r="AC203" s="187">
        <f t="shared" si="88"/>
        <v>-267.7674609660391</v>
      </c>
      <c r="AD203" s="187">
        <f t="shared" si="98"/>
        <v>-8.1674861434160633</v>
      </c>
      <c r="AE203" s="187"/>
      <c r="AF203" s="180">
        <f t="shared" si="99"/>
        <v>-275.93494710945515</v>
      </c>
      <c r="AG203" s="182">
        <v>99665</v>
      </c>
      <c r="AH203" s="182">
        <f t="shared" si="100"/>
        <v>-27501.056503663851</v>
      </c>
      <c r="AI203" s="182">
        <v>2218917.3569999998</v>
      </c>
      <c r="AJ203" s="215">
        <f t="shared" si="101"/>
        <v>2246418.4135036636</v>
      </c>
      <c r="AK203" s="216">
        <f t="shared" si="102"/>
        <v>22539.692103583639</v>
      </c>
      <c r="AL203" s="190"/>
      <c r="AM203" s="191">
        <f t="shared" si="103"/>
        <v>323.21495100202412</v>
      </c>
      <c r="AN203" s="75">
        <f t="shared" si="117"/>
        <v>0</v>
      </c>
      <c r="AO203" s="75">
        <f t="shared" si="93"/>
        <v>273.79728737823223</v>
      </c>
      <c r="AP203" s="13"/>
      <c r="AQ203" s="214">
        <f t="shared" si="104"/>
        <v>293.70814398852195</v>
      </c>
      <c r="AR203" s="214">
        <v>0</v>
      </c>
      <c r="AS203" s="214">
        <f t="shared" si="94"/>
        <v>272.87629990709786</v>
      </c>
      <c r="AT203" s="13"/>
      <c r="AU203" s="192">
        <f t="shared" si="105"/>
        <v>-21.949989355829363</v>
      </c>
      <c r="AV203" s="192">
        <f t="shared" si="106"/>
        <v>0</v>
      </c>
      <c r="AW203" s="192">
        <f t="shared" si="107"/>
        <v>-0.47615514344232163</v>
      </c>
      <c r="AX203" s="180">
        <f t="shared" si="108"/>
        <v>-22.426144499271686</v>
      </c>
      <c r="AY203" s="182">
        <v>404978</v>
      </c>
      <c r="AZ203" s="217">
        <f t="shared" si="109"/>
        <v>-9082.0951470260497</v>
      </c>
      <c r="BA203" s="182">
        <v>533410.63300000003</v>
      </c>
      <c r="BB203" s="218">
        <f t="shared" si="110"/>
        <v>542492.72814702604</v>
      </c>
      <c r="BC203" s="216">
        <f t="shared" si="111"/>
        <v>1339.5609839226477</v>
      </c>
      <c r="BE203" s="219">
        <v>14037.86</v>
      </c>
      <c r="BG203" s="220">
        <f t="shared" si="112"/>
        <v>4031954.55</v>
      </c>
      <c r="BH203" s="229">
        <f t="shared" si="113"/>
        <v>4076834.8339731181</v>
      </c>
      <c r="BI203" s="432">
        <f t="shared" si="114"/>
        <v>-44880.283973118392</v>
      </c>
      <c r="BJ203" s="210">
        <v>41456</v>
      </c>
      <c r="BK203" s="224">
        <v>4031954.55</v>
      </c>
      <c r="BL203" s="223">
        <f t="shared" si="115"/>
        <v>0</v>
      </c>
      <c r="BM203" s="147">
        <v>7809.7486402516497</v>
      </c>
      <c r="BN203" s="147">
        <v>7896.6801104323267</v>
      </c>
      <c r="BO203" s="225">
        <f t="shared" si="119"/>
        <v>86998.168270435053</v>
      </c>
      <c r="BP203" s="225">
        <f t="shared" si="119"/>
        <v>87495.282257874642</v>
      </c>
      <c r="BS203" s="231"/>
      <c r="BT203" s="231"/>
    </row>
    <row r="204" spans="1:72" x14ac:dyDescent="0.25">
      <c r="A204" s="230">
        <v>2013</v>
      </c>
      <c r="B204" s="91">
        <v>8</v>
      </c>
      <c r="C204" s="178">
        <f t="shared" si="90"/>
        <v>329.73144935858772</v>
      </c>
      <c r="D204" s="178"/>
      <c r="E204" s="178">
        <f t="shared" si="91"/>
        <v>323.21495100202412</v>
      </c>
      <c r="F204" s="91"/>
      <c r="G204" s="178">
        <v>337.54482289408111</v>
      </c>
      <c r="H204" s="178"/>
      <c r="I204" s="127">
        <v>293.70814398852195</v>
      </c>
      <c r="J204" s="91"/>
      <c r="K204" s="212">
        <f t="shared" si="82"/>
        <v>631.11892946611897</v>
      </c>
      <c r="L204" s="70"/>
      <c r="M204" s="70">
        <f t="shared" si="84"/>
        <v>-4169.2106499767278</v>
      </c>
      <c r="N204" s="180">
        <f t="shared" si="83"/>
        <v>-3538.0917205106089</v>
      </c>
      <c r="O204" s="181">
        <v>3292</v>
      </c>
      <c r="P204" s="181">
        <f t="shared" si="95"/>
        <v>-11647.397943920925</v>
      </c>
      <c r="Q204" s="181">
        <v>1331440.858</v>
      </c>
      <c r="R204" s="183">
        <f t="shared" si="118"/>
        <v>1343088.2559439209</v>
      </c>
      <c r="S204" s="74">
        <f t="shared" si="85"/>
        <v>407985.49694529799</v>
      </c>
      <c r="U204" s="184">
        <f t="shared" si="86"/>
        <v>329.73144935858772</v>
      </c>
      <c r="V204" s="213">
        <f t="shared" si="96"/>
        <v>323.21495100202412</v>
      </c>
      <c r="W204" s="75"/>
      <c r="X204" s="75"/>
      <c r="Y204" s="185">
        <f t="shared" si="87"/>
        <v>337.54482289408111</v>
      </c>
      <c r="Z204" s="214">
        <f t="shared" si="97"/>
        <v>293.70814398852195</v>
      </c>
      <c r="AA204" s="76"/>
      <c r="AB204" s="13"/>
      <c r="AC204" s="187">
        <f t="shared" si="88"/>
        <v>70.904560843229902</v>
      </c>
      <c r="AD204" s="187">
        <f t="shared" si="98"/>
        <v>-261.6717870465697</v>
      </c>
      <c r="AE204" s="187"/>
      <c r="AF204" s="180">
        <f t="shared" si="99"/>
        <v>-190.76722620333982</v>
      </c>
      <c r="AG204" s="182">
        <v>99723</v>
      </c>
      <c r="AH204" s="182">
        <f t="shared" si="100"/>
        <v>-19023.880098675658</v>
      </c>
      <c r="AI204" s="182">
        <v>2326227.1490000002</v>
      </c>
      <c r="AJ204" s="215">
        <f t="shared" si="101"/>
        <v>2345251.0290986761</v>
      </c>
      <c r="AK204" s="216">
        <f t="shared" si="102"/>
        <v>23517.654193101651</v>
      </c>
      <c r="AL204" s="190"/>
      <c r="AM204" s="191">
        <f t="shared" si="103"/>
        <v>329.73144935858772</v>
      </c>
      <c r="AN204" s="75">
        <f t="shared" si="117"/>
        <v>0</v>
      </c>
      <c r="AO204" s="75">
        <f t="shared" si="93"/>
        <v>323.21495100202412</v>
      </c>
      <c r="AP204" s="13"/>
      <c r="AQ204" s="214">
        <f t="shared" si="104"/>
        <v>337.54482289408111</v>
      </c>
      <c r="AR204" s="214">
        <v>0</v>
      </c>
      <c r="AS204" s="214">
        <f t="shared" si="94"/>
        <v>293.70814398852195</v>
      </c>
      <c r="AT204" s="13"/>
      <c r="AU204" s="192">
        <f t="shared" si="105"/>
        <v>5.8123356369504657</v>
      </c>
      <c r="AV204" s="192">
        <f t="shared" si="106"/>
        <v>0</v>
      </c>
      <c r="AW204" s="192">
        <f t="shared" si="107"/>
        <v>-15.25516727033655</v>
      </c>
      <c r="AX204" s="180">
        <f t="shared" si="108"/>
        <v>-9.4428316333860849</v>
      </c>
      <c r="AY204" s="182">
        <v>405577</v>
      </c>
      <c r="AZ204" s="217">
        <f t="shared" si="109"/>
        <v>-3829.7953253738278</v>
      </c>
      <c r="BA204" s="182">
        <v>562486.01699999999</v>
      </c>
      <c r="BB204" s="218">
        <f t="shared" si="110"/>
        <v>566315.81232537387</v>
      </c>
      <c r="BC204" s="216">
        <f t="shared" si="111"/>
        <v>1396.3213207982058</v>
      </c>
      <c r="BE204" s="219">
        <v>14151.751</v>
      </c>
      <c r="BG204" s="220">
        <f t="shared" si="112"/>
        <v>4234305.7750000004</v>
      </c>
      <c r="BH204" s="229">
        <f t="shared" si="113"/>
        <v>4268806.8483679704</v>
      </c>
      <c r="BI204" s="432">
        <f t="shared" si="114"/>
        <v>-34501.073367970414</v>
      </c>
      <c r="BJ204" s="210">
        <v>41487</v>
      </c>
      <c r="BK204" s="224">
        <v>4234305.7750000004</v>
      </c>
      <c r="BL204" s="223">
        <f t="shared" si="115"/>
        <v>0</v>
      </c>
      <c r="BM204" s="147">
        <v>8191.3982504096375</v>
      </c>
      <c r="BN204" s="147">
        <v>8258.1416664596145</v>
      </c>
      <c r="BO204" s="225">
        <f t="shared" si="119"/>
        <v>87025.744627915716</v>
      </c>
      <c r="BP204" s="225">
        <f t="shared" si="119"/>
        <v>87563.845977230056</v>
      </c>
      <c r="BS204" s="231"/>
      <c r="BT204" s="231"/>
    </row>
    <row r="205" spans="1:72" x14ac:dyDescent="0.25">
      <c r="A205" s="230">
        <v>2013</v>
      </c>
      <c r="B205" s="91">
        <v>9</v>
      </c>
      <c r="C205" s="178">
        <f t="shared" si="90"/>
        <v>278.21093356333773</v>
      </c>
      <c r="D205" s="178"/>
      <c r="E205" s="178">
        <f t="shared" si="91"/>
        <v>329.73144935858772</v>
      </c>
      <c r="F205" s="91"/>
      <c r="G205" s="178">
        <v>270.04400483226198</v>
      </c>
      <c r="H205" s="178"/>
      <c r="I205" s="127">
        <v>337.54482289408111</v>
      </c>
      <c r="J205" s="91"/>
      <c r="K205" s="212">
        <f t="shared" si="82"/>
        <v>-659.67706450593334</v>
      </c>
      <c r="L205" s="70"/>
      <c r="M205" s="70">
        <f t="shared" si="84"/>
        <v>1104.0028879274839</v>
      </c>
      <c r="N205" s="180">
        <f t="shared" si="83"/>
        <v>444.32582342155058</v>
      </c>
      <c r="O205" s="181">
        <v>3294</v>
      </c>
      <c r="P205" s="181">
        <f t="shared" si="95"/>
        <v>1463.6092623505876</v>
      </c>
      <c r="Q205" s="181">
        <v>1385413.16</v>
      </c>
      <c r="R205" s="183">
        <f t="shared" si="118"/>
        <v>1383949.5507376494</v>
      </c>
      <c r="S205" s="74">
        <f t="shared" si="85"/>
        <v>420142.54727918928</v>
      </c>
      <c r="U205" s="184">
        <f t="shared" si="86"/>
        <v>278.21093356333773</v>
      </c>
      <c r="V205" s="213">
        <f t="shared" si="96"/>
        <v>329.73144935858772</v>
      </c>
      <c r="W205" s="75"/>
      <c r="X205" s="75"/>
      <c r="Y205" s="185">
        <f t="shared" si="87"/>
        <v>270.04400483226198</v>
      </c>
      <c r="Z205" s="214">
        <f t="shared" si="97"/>
        <v>337.54482289408111</v>
      </c>
      <c r="AA205" s="76"/>
      <c r="AB205" s="13"/>
      <c r="AC205" s="187">
        <f t="shared" si="88"/>
        <v>-74.112992612520387</v>
      </c>
      <c r="AD205" s="187">
        <f t="shared" si="98"/>
        <v>69.290432372413477</v>
      </c>
      <c r="AE205" s="187"/>
      <c r="AF205" s="180">
        <f t="shared" si="99"/>
        <v>-4.8225602401069096</v>
      </c>
      <c r="AG205" s="182">
        <v>99563</v>
      </c>
      <c r="AH205" s="182">
        <f t="shared" si="100"/>
        <v>-480.1485651857642</v>
      </c>
      <c r="AI205" s="182">
        <v>2389024.0440000002</v>
      </c>
      <c r="AJ205" s="215">
        <f t="shared" si="101"/>
        <v>2389504.1925651859</v>
      </c>
      <c r="AK205" s="216">
        <f t="shared" si="102"/>
        <v>23999.921582969437</v>
      </c>
      <c r="AL205" s="190"/>
      <c r="AM205" s="191">
        <f t="shared" si="103"/>
        <v>278.21093356333773</v>
      </c>
      <c r="AN205" s="75">
        <f t="shared" si="117"/>
        <v>0</v>
      </c>
      <c r="AO205" s="75">
        <f t="shared" si="93"/>
        <v>329.73144935858772</v>
      </c>
      <c r="AP205" s="13"/>
      <c r="AQ205" s="214">
        <f t="shared" si="104"/>
        <v>270.04400483226198</v>
      </c>
      <c r="AR205" s="214">
        <v>0</v>
      </c>
      <c r="AS205" s="214">
        <f t="shared" si="94"/>
        <v>337.54482289408111</v>
      </c>
      <c r="AT205" s="13"/>
      <c r="AU205" s="192">
        <f t="shared" si="105"/>
        <v>-6.0753438565853486</v>
      </c>
      <c r="AV205" s="192">
        <f t="shared" si="106"/>
        <v>0</v>
      </c>
      <c r="AW205" s="192">
        <f t="shared" si="107"/>
        <v>4.0395533198502198</v>
      </c>
      <c r="AX205" s="180">
        <f t="shared" si="108"/>
        <v>-2.0357905367351288</v>
      </c>
      <c r="AY205" s="182">
        <v>406896</v>
      </c>
      <c r="AZ205" s="217">
        <f t="shared" si="109"/>
        <v>-828.35502623537695</v>
      </c>
      <c r="BA205" s="182">
        <v>571604.11</v>
      </c>
      <c r="BB205" s="218">
        <f t="shared" si="110"/>
        <v>572432.46502623532</v>
      </c>
      <c r="BC205" s="216">
        <f t="shared" si="111"/>
        <v>1406.8274572034015</v>
      </c>
      <c r="BE205" s="219">
        <v>14053.859</v>
      </c>
      <c r="BG205" s="220">
        <f t="shared" si="112"/>
        <v>4360095.1730000004</v>
      </c>
      <c r="BH205" s="229">
        <f t="shared" si="113"/>
        <v>4359940.0673290705</v>
      </c>
      <c r="BI205" s="432">
        <f t="shared" si="114"/>
        <v>155.10567092944643</v>
      </c>
      <c r="BJ205" s="210">
        <v>41518</v>
      </c>
      <c r="BK205" s="224">
        <v>4360095.1730000004</v>
      </c>
      <c r="BL205" s="223">
        <f t="shared" si="115"/>
        <v>0</v>
      </c>
      <c r="BM205" s="147">
        <v>8415.9861119958005</v>
      </c>
      <c r="BN205" s="147">
        <v>8415.6867223906102</v>
      </c>
      <c r="BO205" s="225">
        <f t="shared" si="119"/>
        <v>87355.711281434284</v>
      </c>
      <c r="BP205" s="225">
        <f t="shared" si="119"/>
        <v>87860.410797707809</v>
      </c>
      <c r="BS205" s="231"/>
      <c r="BT205" s="231"/>
    </row>
    <row r="206" spans="1:72" x14ac:dyDescent="0.25">
      <c r="A206" s="230">
        <v>2013</v>
      </c>
      <c r="B206" s="91">
        <v>10</v>
      </c>
      <c r="C206" s="178">
        <f t="shared" si="90"/>
        <v>198.83661390818892</v>
      </c>
      <c r="D206" s="178"/>
      <c r="E206" s="178">
        <f t="shared" si="91"/>
        <v>278.21093356333773</v>
      </c>
      <c r="F206" s="91"/>
      <c r="G206" s="178">
        <v>213.28592721551468</v>
      </c>
      <c r="H206" s="178"/>
      <c r="I206" s="127">
        <v>270.04400483226198</v>
      </c>
      <c r="J206" s="91"/>
      <c r="K206" s="212">
        <f t="shared" si="82"/>
        <v>1167.1315987408675</v>
      </c>
      <c r="L206" s="70"/>
      <c r="M206" s="70">
        <f t="shared" si="84"/>
        <v>-1153.9590246962682</v>
      </c>
      <c r="N206" s="180">
        <f t="shared" si="83"/>
        <v>13.172574044599287</v>
      </c>
      <c r="O206" s="181">
        <v>3272</v>
      </c>
      <c r="P206" s="181">
        <f t="shared" si="95"/>
        <v>43.100662273928862</v>
      </c>
      <c r="Q206" s="181">
        <v>1254152.645</v>
      </c>
      <c r="R206" s="183">
        <f t="shared" si="118"/>
        <v>1254109.5443377262</v>
      </c>
      <c r="S206" s="232">
        <f t="shared" si="85"/>
        <v>383285.3130616523</v>
      </c>
      <c r="U206" s="184">
        <f t="shared" si="86"/>
        <v>198.83661390818892</v>
      </c>
      <c r="V206" s="213">
        <f t="shared" si="96"/>
        <v>278.21093356333773</v>
      </c>
      <c r="W206" s="75"/>
      <c r="X206" s="75"/>
      <c r="Y206" s="185">
        <f t="shared" si="87"/>
        <v>213.28592721551468</v>
      </c>
      <c r="Z206" s="214">
        <f t="shared" si="97"/>
        <v>270.04400483226198</v>
      </c>
      <c r="AA206" s="76"/>
      <c r="AB206" s="13"/>
      <c r="AC206" s="187">
        <f t="shared" si="88"/>
        <v>131.12418213312463</v>
      </c>
      <c r="AD206" s="187">
        <f t="shared" si="98"/>
        <v>-72.425824819495418</v>
      </c>
      <c r="AE206" s="187"/>
      <c r="AF206" s="180">
        <f t="shared" si="99"/>
        <v>58.698357313629216</v>
      </c>
      <c r="AG206" s="182">
        <v>99406</v>
      </c>
      <c r="AH206" s="182">
        <f t="shared" si="100"/>
        <v>5834.9689071186258</v>
      </c>
      <c r="AI206" s="182">
        <v>2147756.446</v>
      </c>
      <c r="AJ206" s="215">
        <f t="shared" si="101"/>
        <v>2141921.4770928812</v>
      </c>
      <c r="AK206" s="216">
        <f t="shared" si="102"/>
        <v>21547.205169636451</v>
      </c>
      <c r="AL206" s="190"/>
      <c r="AM206" s="191">
        <f t="shared" si="103"/>
        <v>198.83661390818892</v>
      </c>
      <c r="AN206" s="75">
        <f t="shared" si="117"/>
        <v>3.8389772083761713</v>
      </c>
      <c r="AO206" s="75">
        <f t="shared" si="93"/>
        <v>278.21093356333773</v>
      </c>
      <c r="AP206" s="13"/>
      <c r="AQ206" s="214">
        <f t="shared" si="104"/>
        <v>213.28592721551468</v>
      </c>
      <c r="AR206" s="214">
        <v>5.3677058274147413E-2</v>
      </c>
      <c r="AS206" s="214">
        <f t="shared" si="94"/>
        <v>270.04400483226198</v>
      </c>
      <c r="AT206" s="13"/>
      <c r="AU206" s="192">
        <f t="shared" si="105"/>
        <v>10.748783260408757</v>
      </c>
      <c r="AV206" s="192">
        <f t="shared" si="106"/>
        <v>-0.97584822964140427</v>
      </c>
      <c r="AW206" s="192">
        <f t="shared" si="107"/>
        <v>-4.2223431298570295</v>
      </c>
      <c r="AX206" s="180">
        <f t="shared" si="108"/>
        <v>5.550591900910324</v>
      </c>
      <c r="AY206" s="182">
        <v>406265</v>
      </c>
      <c r="AZ206" s="217">
        <f t="shared" si="109"/>
        <v>2255.0112186233328</v>
      </c>
      <c r="BA206" s="182">
        <v>511375.90700000001</v>
      </c>
      <c r="BB206" s="218">
        <f t="shared" si="110"/>
        <v>509120.89578137669</v>
      </c>
      <c r="BC206" s="216">
        <f t="shared" si="111"/>
        <v>1253.1743954841709</v>
      </c>
      <c r="BE206" s="219">
        <v>13412.516</v>
      </c>
      <c r="BG206" s="220">
        <f t="shared" si="112"/>
        <v>3926697.514</v>
      </c>
      <c r="BH206" s="229">
        <f t="shared" si="113"/>
        <v>3918564.4332119841</v>
      </c>
      <c r="BI206" s="432">
        <f t="shared" si="114"/>
        <v>8133.0807880158873</v>
      </c>
      <c r="BJ206" s="210">
        <v>41548</v>
      </c>
      <c r="BK206" s="224">
        <v>3926697.514</v>
      </c>
      <c r="BL206" s="223">
        <f t="shared" si="115"/>
        <v>0</v>
      </c>
      <c r="BM206" s="147">
        <v>7591.5326990780031</v>
      </c>
      <c r="BN206" s="147">
        <v>7575.8089137529732</v>
      </c>
      <c r="BO206" s="225">
        <f t="shared" si="119"/>
        <v>87083.74019089088</v>
      </c>
      <c r="BP206" s="225">
        <f t="shared" si="119"/>
        <v>87562.4066445192</v>
      </c>
      <c r="BS206" s="231"/>
      <c r="BT206" s="231"/>
    </row>
    <row r="207" spans="1:72" x14ac:dyDescent="0.25">
      <c r="A207" s="230">
        <v>2013</v>
      </c>
      <c r="B207" s="91">
        <v>11</v>
      </c>
      <c r="C207" s="178">
        <f t="shared" si="90"/>
        <v>75.667245198869992</v>
      </c>
      <c r="D207" s="178"/>
      <c r="E207" s="178">
        <f t="shared" si="91"/>
        <v>198.83661390818892</v>
      </c>
      <c r="F207" s="91"/>
      <c r="G207" s="178">
        <v>110.23315885291359</v>
      </c>
      <c r="H207" s="178"/>
      <c r="I207" s="127">
        <v>213.28592721551468</v>
      </c>
      <c r="J207" s="91"/>
      <c r="K207" s="212">
        <f t="shared" si="82"/>
        <v>2792.0337255424406</v>
      </c>
      <c r="L207" s="70"/>
      <c r="M207" s="70">
        <f t="shared" si="84"/>
        <v>2041.6384225574268</v>
      </c>
      <c r="N207" s="180">
        <f t="shared" si="83"/>
        <v>4833.6721480998676</v>
      </c>
      <c r="O207" s="181">
        <v>3258</v>
      </c>
      <c r="P207" s="181">
        <f t="shared" si="95"/>
        <v>15748.103858509368</v>
      </c>
      <c r="Q207" s="181">
        <v>1193871.1869999999</v>
      </c>
      <c r="R207" s="183">
        <f t="shared" si="118"/>
        <v>1178123.0831414906</v>
      </c>
      <c r="S207" s="232">
        <f t="shared" si="85"/>
        <v>361609.29500966566</v>
      </c>
      <c r="U207" s="184">
        <f t="shared" si="86"/>
        <v>75.667245198869992</v>
      </c>
      <c r="V207" s="213">
        <f t="shared" si="96"/>
        <v>198.83661390818892</v>
      </c>
      <c r="W207" s="75"/>
      <c r="X207" s="75"/>
      <c r="Y207" s="185">
        <f t="shared" si="87"/>
        <v>110.23315885291359</v>
      </c>
      <c r="Z207" s="214">
        <f t="shared" si="97"/>
        <v>213.28592721551468</v>
      </c>
      <c r="AA207" s="76"/>
      <c r="AB207" s="13"/>
      <c r="AC207" s="187">
        <f t="shared" si="88"/>
        <v>313.67768565671196</v>
      </c>
      <c r="AD207" s="187">
        <f t="shared" si="98"/>
        <v>128.13916575228058</v>
      </c>
      <c r="AE207" s="187"/>
      <c r="AF207" s="180">
        <f t="shared" si="99"/>
        <v>441.81685140899253</v>
      </c>
      <c r="AG207" s="182">
        <v>99298</v>
      </c>
      <c r="AH207" s="182">
        <f t="shared" si="100"/>
        <v>43871.52971121014</v>
      </c>
      <c r="AI207" s="182">
        <v>2035490.551</v>
      </c>
      <c r="AJ207" s="215">
        <f t="shared" si="101"/>
        <v>1991619.0212887898</v>
      </c>
      <c r="AK207" s="216">
        <f t="shared" si="102"/>
        <v>20056.990284686395</v>
      </c>
      <c r="AL207" s="190"/>
      <c r="AM207" s="191">
        <f t="shared" si="103"/>
        <v>75.667245198869992</v>
      </c>
      <c r="AN207" s="75">
        <f t="shared" si="117"/>
        <v>28.935219572893278</v>
      </c>
      <c r="AO207" s="75">
        <f t="shared" si="93"/>
        <v>198.83661390818892</v>
      </c>
      <c r="AP207" s="13"/>
      <c r="AQ207" s="214">
        <f t="shared" si="104"/>
        <v>110.23315885291359</v>
      </c>
      <c r="AR207" s="214">
        <v>10.992012079278346</v>
      </c>
      <c r="AS207" s="214">
        <f t="shared" si="94"/>
        <v>213.28592721551468</v>
      </c>
      <c r="AT207" s="13"/>
      <c r="AU207" s="192">
        <f t="shared" si="105"/>
        <v>25.713437459823648</v>
      </c>
      <c r="AV207" s="192">
        <f t="shared" si="106"/>
        <v>-4.6257487048313912</v>
      </c>
      <c r="AW207" s="192">
        <f t="shared" si="107"/>
        <v>7.4703674763551344</v>
      </c>
      <c r="AX207" s="180">
        <f t="shared" si="108"/>
        <v>28.558056231347393</v>
      </c>
      <c r="AY207" s="182">
        <v>409844</v>
      </c>
      <c r="AZ207" s="217">
        <f t="shared" si="109"/>
        <v>11704.34799808034</v>
      </c>
      <c r="BA207" s="182">
        <v>479045.62300000002</v>
      </c>
      <c r="BB207" s="218">
        <f t="shared" si="110"/>
        <v>467341.27500191965</v>
      </c>
      <c r="BC207" s="216">
        <f t="shared" si="111"/>
        <v>1140.290634977991</v>
      </c>
      <c r="BE207" s="219">
        <v>14662.290999999999</v>
      </c>
      <c r="BG207" s="220">
        <f t="shared" si="112"/>
        <v>3723069.6519999998</v>
      </c>
      <c r="BH207" s="229">
        <f t="shared" si="113"/>
        <v>3651745.6704321997</v>
      </c>
      <c r="BI207" s="432">
        <f t="shared" si="114"/>
        <v>71323.981567799841</v>
      </c>
      <c r="BJ207" s="210">
        <v>41579</v>
      </c>
      <c r="BK207" s="224">
        <v>3723069.6520000002</v>
      </c>
      <c r="BL207" s="223">
        <f t="shared" si="115"/>
        <v>0</v>
      </c>
      <c r="BM207" s="147">
        <v>7150.2752161078879</v>
      </c>
      <c r="BN207" s="147">
        <v>7013.295211598861</v>
      </c>
      <c r="BO207" s="225">
        <f t="shared" si="119"/>
        <v>87342.102642608559</v>
      </c>
      <c r="BP207" s="225">
        <f t="shared" si="119"/>
        <v>87582.205142671999</v>
      </c>
      <c r="BS207" s="231"/>
      <c r="BT207" s="231"/>
    </row>
    <row r="208" spans="1:72" s="110" customFormat="1" ht="15.75" thickBot="1" x14ac:dyDescent="0.3">
      <c r="A208" s="233">
        <v>2013</v>
      </c>
      <c r="B208" s="99">
        <v>12</v>
      </c>
      <c r="C208" s="178">
        <f t="shared" si="90"/>
        <v>42.449672857488302</v>
      </c>
      <c r="D208" s="234"/>
      <c r="E208" s="178">
        <f t="shared" si="91"/>
        <v>75.667245198869992</v>
      </c>
      <c r="F208" s="99"/>
      <c r="G208" s="178">
        <v>79.005079745838657</v>
      </c>
      <c r="H208" s="234"/>
      <c r="I208" s="127">
        <v>110.23315885291359</v>
      </c>
      <c r="J208" s="99"/>
      <c r="K208" s="235">
        <f t="shared" si="82"/>
        <v>2952.7334328471011</v>
      </c>
      <c r="L208" s="236"/>
      <c r="M208" s="70">
        <f t="shared" si="84"/>
        <v>4884.0450702330945</v>
      </c>
      <c r="N208" s="237">
        <f t="shared" si="83"/>
        <v>7836.7785030801952</v>
      </c>
      <c r="O208" s="181">
        <v>3253</v>
      </c>
      <c r="P208" s="238">
        <f t="shared" si="95"/>
        <v>25493.040470519874</v>
      </c>
      <c r="Q208" s="181">
        <v>1204120.111</v>
      </c>
      <c r="R208" s="239">
        <f t="shared" si="118"/>
        <v>1178627.0705294802</v>
      </c>
      <c r="S208" s="240">
        <f t="shared" si="85"/>
        <v>362320.0339777068</v>
      </c>
      <c r="T208"/>
      <c r="U208" s="184">
        <f t="shared" si="86"/>
        <v>42.449672857488302</v>
      </c>
      <c r="V208" s="213">
        <f t="shared" si="96"/>
        <v>75.667245198869992</v>
      </c>
      <c r="W208" s="109"/>
      <c r="X208" s="109"/>
      <c r="Y208" s="185">
        <f t="shared" si="87"/>
        <v>79.005079745838657</v>
      </c>
      <c r="Z208" s="214">
        <f t="shared" si="97"/>
        <v>110.23315885291359</v>
      </c>
      <c r="AA208" s="111"/>
      <c r="AC208" s="187">
        <f t="shared" si="88"/>
        <v>331.73187741374153</v>
      </c>
      <c r="AD208" s="187">
        <f t="shared" si="98"/>
        <v>306.53687444433075</v>
      </c>
      <c r="AE208" s="241"/>
      <c r="AF208" s="237">
        <f t="shared" si="99"/>
        <v>638.26875185807228</v>
      </c>
      <c r="AG208" s="182">
        <v>99301</v>
      </c>
      <c r="AH208" s="242">
        <f t="shared" si="100"/>
        <v>63380.725328258435</v>
      </c>
      <c r="AI208" s="182">
        <v>2023194.7139999999</v>
      </c>
      <c r="AJ208" s="243">
        <f t="shared" si="101"/>
        <v>1959813.9886717414</v>
      </c>
      <c r="AK208" s="216">
        <f t="shared" si="102"/>
        <v>19736.095192110268</v>
      </c>
      <c r="AL208" s="236"/>
      <c r="AM208" s="244">
        <f t="shared" si="103"/>
        <v>42.449672857488302</v>
      </c>
      <c r="AN208" s="75">
        <f t="shared" si="117"/>
        <v>82.304422731853208</v>
      </c>
      <c r="AO208" s="109">
        <f t="shared" si="93"/>
        <v>75.667245198869992</v>
      </c>
      <c r="AQ208" s="245">
        <f t="shared" si="104"/>
        <v>79.005079745838657</v>
      </c>
      <c r="AR208" s="214">
        <v>14.417695558114239</v>
      </c>
      <c r="AS208" s="245">
        <f t="shared" si="94"/>
        <v>110.23315885291359</v>
      </c>
      <c r="AU208" s="246">
        <f t="shared" si="105"/>
        <v>27.193413090414413</v>
      </c>
      <c r="AV208" s="246">
        <f t="shared" si="106"/>
        <v>-17.501159723584045</v>
      </c>
      <c r="AW208" s="246">
        <f t="shared" si="107"/>
        <v>17.870750786527029</v>
      </c>
      <c r="AX208" s="237">
        <f t="shared" si="108"/>
        <v>27.563004153357397</v>
      </c>
      <c r="AY208" s="182">
        <v>410429</v>
      </c>
      <c r="AZ208" s="247">
        <f t="shared" si="109"/>
        <v>11312.656231658322</v>
      </c>
      <c r="BA208" s="182">
        <v>461505.81699999998</v>
      </c>
      <c r="BB208" s="248">
        <f t="shared" si="110"/>
        <v>450193.16076834168</v>
      </c>
      <c r="BC208" s="216">
        <f t="shared" si="111"/>
        <v>1096.884383823613</v>
      </c>
      <c r="BE208" s="219">
        <v>14043.317999999999</v>
      </c>
      <c r="BG208" s="249">
        <f t="shared" si="112"/>
        <v>3702863.96</v>
      </c>
      <c r="BH208" s="243">
        <f t="shared" si="113"/>
        <v>3602677.5379695632</v>
      </c>
      <c r="BI208" s="273">
        <f t="shared" si="114"/>
        <v>100186.42203043663</v>
      </c>
      <c r="BJ208" s="250">
        <v>41609</v>
      </c>
      <c r="BK208" s="126">
        <v>3702863.96</v>
      </c>
      <c r="BL208" s="251">
        <f t="shared" si="115"/>
        <v>0</v>
      </c>
      <c r="BM208" s="124">
        <v>7103.5568199912141</v>
      </c>
      <c r="BN208" s="124">
        <v>6911.3596587741895</v>
      </c>
      <c r="BO208" s="252">
        <f t="shared" si="119"/>
        <v>87772.88145434951</v>
      </c>
      <c r="BP208" s="252">
        <f t="shared" si="119"/>
        <v>87731.26037491452</v>
      </c>
      <c r="BS208" s="253"/>
      <c r="BT208" s="253"/>
    </row>
    <row r="209" spans="1:72" x14ac:dyDescent="0.25">
      <c r="A209" s="230">
        <v>2014</v>
      </c>
      <c r="B209" s="91">
        <v>1</v>
      </c>
      <c r="C209" s="178">
        <f t="shared" si="90"/>
        <v>26.872581391315055</v>
      </c>
      <c r="D209" s="178"/>
      <c r="E209" s="178">
        <f t="shared" si="91"/>
        <v>42.449672857488302</v>
      </c>
      <c r="F209" s="91"/>
      <c r="G209" s="178">
        <v>26.95686291874426</v>
      </c>
      <c r="H209" s="254"/>
      <c r="I209" s="127">
        <v>79.005079745838657</v>
      </c>
      <c r="J209" s="91"/>
      <c r="K209" s="212">
        <f t="shared" ref="K209:K239" si="120">+$B$4*(G209-C209)</f>
        <v>6.8077722283797586</v>
      </c>
      <c r="L209" s="70"/>
      <c r="M209" s="70">
        <f t="shared" si="84"/>
        <v>5165.1536421206865</v>
      </c>
      <c r="N209" s="180">
        <f t="shared" ref="N209:N239" si="121">SUM(K209:M209)</f>
        <v>5171.9614143490662</v>
      </c>
      <c r="O209" s="181">
        <v>3258</v>
      </c>
      <c r="P209" s="181">
        <f t="shared" si="95"/>
        <v>16850.250287949257</v>
      </c>
      <c r="Q209" s="181">
        <v>1179470.737</v>
      </c>
      <c r="R209" s="183">
        <f t="shared" si="118"/>
        <v>1162620.4867120506</v>
      </c>
      <c r="S209" s="232">
        <f>+R209/O209*1000</f>
        <v>356850.97811910702</v>
      </c>
      <c r="U209" s="184">
        <f t="shared" si="86"/>
        <v>26.872581391315055</v>
      </c>
      <c r="V209" s="213">
        <f t="shared" si="96"/>
        <v>42.449672857488302</v>
      </c>
      <c r="W209" s="75"/>
      <c r="X209" s="75"/>
      <c r="Y209" s="185">
        <f t="shared" si="87"/>
        <v>26.95686291874426</v>
      </c>
      <c r="Z209" s="214">
        <f t="shared" si="97"/>
        <v>79.005079745838657</v>
      </c>
      <c r="AA209" s="76"/>
      <c r="AB209" s="13"/>
      <c r="AC209" s="187">
        <f t="shared" si="88"/>
        <v>0.76483540207284628</v>
      </c>
      <c r="AD209" s="187">
        <f t="shared" si="98"/>
        <v>324.18006605431708</v>
      </c>
      <c r="AE209" s="187"/>
      <c r="AF209" s="180">
        <f t="shared" si="99"/>
        <v>324.94490145638991</v>
      </c>
      <c r="AG209" s="182">
        <v>99624</v>
      </c>
      <c r="AH209" s="182">
        <f t="shared" si="100"/>
        <v>32372.310862691389</v>
      </c>
      <c r="AI209" s="182">
        <v>1994903.4950000001</v>
      </c>
      <c r="AJ209" s="215">
        <f t="shared" si="101"/>
        <v>1962531.1841373087</v>
      </c>
      <c r="AK209" s="216">
        <f t="shared" si="102"/>
        <v>19699.38151587277</v>
      </c>
      <c r="AL209" s="190"/>
      <c r="AM209" s="191">
        <f t="shared" si="103"/>
        <v>26.872581391315055</v>
      </c>
      <c r="AN209" s="75">
        <f t="shared" si="117"/>
        <v>123.83441885147447</v>
      </c>
      <c r="AO209" s="75">
        <f t="shared" si="93"/>
        <v>42.449672857488302</v>
      </c>
      <c r="AP209" s="13"/>
      <c r="AQ209" s="214">
        <f t="shared" si="104"/>
        <v>26.95686291874426</v>
      </c>
      <c r="AR209" s="214">
        <v>133.79215584176413</v>
      </c>
      <c r="AS209" s="214">
        <f t="shared" si="94"/>
        <v>79.005079745838657</v>
      </c>
      <c r="AT209" s="13"/>
      <c r="AU209" s="192">
        <f t="shared" si="105"/>
        <v>6.269667297846053E-2</v>
      </c>
      <c r="AV209" s="192">
        <f t="shared" si="106"/>
        <v>2.5670989427210906</v>
      </c>
      <c r="AW209" s="192">
        <f t="shared" si="107"/>
        <v>18.899328770538123</v>
      </c>
      <c r="AX209" s="180">
        <f t="shared" si="108"/>
        <v>21.529124386237672</v>
      </c>
      <c r="AY209" s="182">
        <v>410838</v>
      </c>
      <c r="AZ209" s="217">
        <f t="shared" si="109"/>
        <v>8844.9824045931127</v>
      </c>
      <c r="BA209" s="182">
        <v>457667.78700000001</v>
      </c>
      <c r="BB209" s="218">
        <f t="shared" si="110"/>
        <v>448822.80459540692</v>
      </c>
      <c r="BC209" s="216">
        <f t="shared" si="111"/>
        <v>1092.4568919997832</v>
      </c>
      <c r="BE209" s="219">
        <v>14105.263999999999</v>
      </c>
      <c r="BG209" s="220">
        <f t="shared" si="112"/>
        <v>3646147.2829999998</v>
      </c>
      <c r="BH209" s="229">
        <f t="shared" si="113"/>
        <v>3588079.7394447662</v>
      </c>
      <c r="BI209" s="432">
        <f t="shared" si="114"/>
        <v>58067.543555233759</v>
      </c>
      <c r="BJ209" s="210">
        <v>41640</v>
      </c>
      <c r="BK209" s="224">
        <v>3646147.2830000003</v>
      </c>
      <c r="BL209" s="223">
        <f t="shared" si="115"/>
        <v>0</v>
      </c>
      <c r="BM209" s="147">
        <v>6984.7959108219738</v>
      </c>
      <c r="BN209" s="147">
        <v>6873.5579631210894</v>
      </c>
      <c r="BO209" s="225">
        <f t="shared" si="119"/>
        <v>87878.556070547391</v>
      </c>
      <c r="BP209" s="225">
        <f t="shared" si="119"/>
        <v>87802.83673567306</v>
      </c>
      <c r="BS209" s="231"/>
      <c r="BT209" s="231"/>
    </row>
    <row r="210" spans="1:72" x14ac:dyDescent="0.25">
      <c r="A210" s="230">
        <v>2014</v>
      </c>
      <c r="B210" s="91">
        <v>2</v>
      </c>
      <c r="C210" s="178">
        <f t="shared" si="90"/>
        <v>34.723950066840629</v>
      </c>
      <c r="D210" s="178"/>
      <c r="E210" s="178">
        <f t="shared" si="91"/>
        <v>26.872581391315055</v>
      </c>
      <c r="F210" s="91"/>
      <c r="G210" s="178">
        <v>57.510679559652473</v>
      </c>
      <c r="H210" s="254"/>
      <c r="I210" s="127">
        <v>26.95686291874426</v>
      </c>
      <c r="J210" s="91"/>
      <c r="K210" s="212">
        <f t="shared" si="120"/>
        <v>1840.5796495213051</v>
      </c>
      <c r="L210" s="70"/>
      <c r="M210" s="70">
        <f t="shared" ref="M210:M239" si="122">+$B$5*(I210-E210)</f>
        <v>11.908690818134071</v>
      </c>
      <c r="N210" s="180">
        <f t="shared" si="121"/>
        <v>1852.4883403394392</v>
      </c>
      <c r="O210" s="181">
        <v>3261</v>
      </c>
      <c r="P210" s="181">
        <f t="shared" si="95"/>
        <v>6040.964477846911</v>
      </c>
      <c r="Q210" s="181">
        <v>1098323.665</v>
      </c>
      <c r="R210" s="183">
        <f t="shared" si="118"/>
        <v>1092282.7005221532</v>
      </c>
      <c r="S210" s="232">
        <f>+R210/O210*1000</f>
        <v>334953.29669492581</v>
      </c>
      <c r="U210" s="184">
        <f t="shared" ref="U210:U239" si="123">C210</f>
        <v>34.723950066840629</v>
      </c>
      <c r="V210" s="213">
        <f t="shared" si="96"/>
        <v>26.872581391315055</v>
      </c>
      <c r="W210" s="75"/>
      <c r="X210" s="75"/>
      <c r="Y210" s="185">
        <f t="shared" ref="Y210:Y239" si="124">G210</f>
        <v>57.510679559652473</v>
      </c>
      <c r="Z210" s="214">
        <f t="shared" si="97"/>
        <v>26.95686291874426</v>
      </c>
      <c r="AA210" s="76"/>
      <c r="AB210" s="13"/>
      <c r="AC210" s="187">
        <f t="shared" ref="AC210:AC239" si="125">+$V$4*(Y210-U210)</f>
        <v>206.78430903140929</v>
      </c>
      <c r="AD210" s="187">
        <f t="shared" si="98"/>
        <v>0.74742407361537677</v>
      </c>
      <c r="AE210" s="187"/>
      <c r="AF210" s="180">
        <f t="shared" si="99"/>
        <v>207.53173310502467</v>
      </c>
      <c r="AG210" s="182">
        <v>99864</v>
      </c>
      <c r="AH210" s="182">
        <f t="shared" si="100"/>
        <v>20724.948994800183</v>
      </c>
      <c r="AI210" s="182">
        <v>1833260.064</v>
      </c>
      <c r="AJ210" s="215">
        <f t="shared" si="101"/>
        <v>1812535.1150051998</v>
      </c>
      <c r="AK210" s="216">
        <f t="shared" si="102"/>
        <v>18150.03519792117</v>
      </c>
      <c r="AL210" s="255"/>
      <c r="AM210" s="191">
        <f t="shared" si="103"/>
        <v>34.723950066840629</v>
      </c>
      <c r="AN210" s="75">
        <f t="shared" si="117"/>
        <v>77.741832906544204</v>
      </c>
      <c r="AO210" s="75">
        <f t="shared" si="93"/>
        <v>26.872581391315055</v>
      </c>
      <c r="AP210" s="13"/>
      <c r="AQ210" s="214">
        <f t="shared" si="104"/>
        <v>57.510679559652473</v>
      </c>
      <c r="AR210" s="214">
        <v>34.237566708295979</v>
      </c>
      <c r="AS210" s="214">
        <f t="shared" si="94"/>
        <v>26.95686291874426</v>
      </c>
      <c r="AT210" s="13"/>
      <c r="AU210" s="192">
        <f t="shared" si="105"/>
        <v>16.950952015665685</v>
      </c>
      <c r="AV210" s="192">
        <f t="shared" si="106"/>
        <v>-11.215375126927432</v>
      </c>
      <c r="AW210" s="192">
        <f t="shared" si="107"/>
        <v>4.3573972546186973E-2</v>
      </c>
      <c r="AX210" s="180">
        <f t="shared" si="108"/>
        <v>5.7791508612844398</v>
      </c>
      <c r="AY210" s="182">
        <v>411113</v>
      </c>
      <c r="AZ210" s="217">
        <f t="shared" si="109"/>
        <v>2375.8840480352301</v>
      </c>
      <c r="BA210" s="182">
        <v>423420.03200000001</v>
      </c>
      <c r="BB210" s="218">
        <f t="shared" si="110"/>
        <v>421044.14795196475</v>
      </c>
      <c r="BC210" s="216">
        <f t="shared" si="111"/>
        <v>1024.1567353792382</v>
      </c>
      <c r="BE210" s="219">
        <v>14091.383</v>
      </c>
      <c r="BG210" s="220">
        <f t="shared" si="112"/>
        <v>3369095.1439999999</v>
      </c>
      <c r="BH210" s="229">
        <f t="shared" si="113"/>
        <v>3339953.3464793176</v>
      </c>
      <c r="BI210" s="432">
        <f t="shared" si="114"/>
        <v>29141.797520682325</v>
      </c>
      <c r="BJ210" s="210">
        <v>41671</v>
      </c>
      <c r="BK210" s="224">
        <v>3369095.1440000003</v>
      </c>
      <c r="BL210" s="223">
        <f t="shared" si="115"/>
        <v>0</v>
      </c>
      <c r="BM210" s="147">
        <v>6447.6217655152877</v>
      </c>
      <c r="BN210" s="147">
        <v>6391.8515126878447</v>
      </c>
      <c r="BO210" s="225">
        <f t="shared" si="119"/>
        <v>87813.080667817412</v>
      </c>
      <c r="BP210" s="225">
        <f t="shared" si="119"/>
        <v>87779.667700488091</v>
      </c>
      <c r="BS210" s="231"/>
      <c r="BT210" s="231"/>
    </row>
    <row r="211" spans="1:72" x14ac:dyDescent="0.25">
      <c r="A211" s="230">
        <v>2014</v>
      </c>
      <c r="B211" s="91">
        <v>3</v>
      </c>
      <c r="C211" s="178">
        <f t="shared" si="90"/>
        <v>67.088827391532973</v>
      </c>
      <c r="D211" s="178"/>
      <c r="E211" s="178">
        <f t="shared" si="91"/>
        <v>34.723950066840629</v>
      </c>
      <c r="F211" s="91"/>
      <c r="G211" s="178">
        <v>62.20178223460303</v>
      </c>
      <c r="H211" s="254"/>
      <c r="I211" s="127">
        <v>57.510679559652473</v>
      </c>
      <c r="J211" s="91"/>
      <c r="K211" s="212">
        <f t="shared" si="120"/>
        <v>-394.74712090536775</v>
      </c>
      <c r="L211" s="70"/>
      <c r="M211" s="70">
        <f t="shared" si="122"/>
        <v>3219.686739947741</v>
      </c>
      <c r="N211" s="180">
        <f t="shared" si="121"/>
        <v>2824.9396190423731</v>
      </c>
      <c r="O211" s="181">
        <v>3262</v>
      </c>
      <c r="P211" s="181">
        <f t="shared" si="95"/>
        <v>9214.9530373162215</v>
      </c>
      <c r="Q211" s="181">
        <v>1097824.456</v>
      </c>
      <c r="R211" s="183">
        <f t="shared" si="118"/>
        <v>1088609.5029626838</v>
      </c>
      <c r="S211" s="232">
        <f>+R211/O211*1000</f>
        <v>333724.55639567255</v>
      </c>
      <c r="U211" s="184">
        <f t="shared" si="123"/>
        <v>67.088827391532973</v>
      </c>
      <c r="V211" s="213">
        <f t="shared" si="96"/>
        <v>34.723950066840629</v>
      </c>
      <c r="W211" s="75"/>
      <c r="X211" s="75"/>
      <c r="Y211" s="185">
        <f t="shared" si="124"/>
        <v>62.20178223460303</v>
      </c>
      <c r="Z211" s="214">
        <f t="shared" si="97"/>
        <v>57.510679559652473</v>
      </c>
      <c r="AA211" s="76"/>
      <c r="AB211" s="13"/>
      <c r="AC211" s="187">
        <f t="shared" si="125"/>
        <v>-44.34880645332801</v>
      </c>
      <c r="AD211" s="187">
        <f t="shared" si="98"/>
        <v>202.07690464787916</v>
      </c>
      <c r="AE211" s="187"/>
      <c r="AF211" s="180">
        <f t="shared" si="99"/>
        <v>157.72809819455114</v>
      </c>
      <c r="AG211" s="182">
        <v>99598</v>
      </c>
      <c r="AH211" s="182">
        <f t="shared" si="100"/>
        <v>15709.403123980905</v>
      </c>
      <c r="AI211" s="182">
        <v>1834076.0109999999</v>
      </c>
      <c r="AJ211" s="215">
        <f t="shared" si="101"/>
        <v>1818366.6078760191</v>
      </c>
      <c r="AK211" s="216">
        <f t="shared" si="102"/>
        <v>18257.059457780466</v>
      </c>
      <c r="AL211" s="255"/>
      <c r="AM211" s="191">
        <f t="shared" si="103"/>
        <v>67.088827391532973</v>
      </c>
      <c r="AN211" s="75">
        <f t="shared" si="117"/>
        <v>46.024503453365838</v>
      </c>
      <c r="AO211" s="75">
        <f t="shared" si="93"/>
        <v>34.723950066840629</v>
      </c>
      <c r="AP211" s="13"/>
      <c r="AQ211" s="214">
        <f t="shared" si="104"/>
        <v>62.20178223460303</v>
      </c>
      <c r="AR211" s="214">
        <v>29.613069415238598</v>
      </c>
      <c r="AS211" s="214">
        <f t="shared" si="94"/>
        <v>57.510679559652473</v>
      </c>
      <c r="AT211" s="13"/>
      <c r="AU211" s="192">
        <f t="shared" si="105"/>
        <v>-3.6354522916350525</v>
      </c>
      <c r="AV211" s="192">
        <f t="shared" si="106"/>
        <v>-4.2308583776511091</v>
      </c>
      <c r="AW211" s="192">
        <f t="shared" si="107"/>
        <v>11.780853475528163</v>
      </c>
      <c r="AX211" s="180">
        <f t="shared" si="108"/>
        <v>3.914542806242002</v>
      </c>
      <c r="AY211" s="182">
        <v>412126</v>
      </c>
      <c r="AZ211" s="217">
        <f t="shared" si="109"/>
        <v>1613.2848685652914</v>
      </c>
      <c r="BA211" s="182">
        <v>426460.33799999999</v>
      </c>
      <c r="BB211" s="218">
        <f t="shared" si="110"/>
        <v>424847.05313143472</v>
      </c>
      <c r="BC211" s="216">
        <f t="shared" si="111"/>
        <v>1030.8669026740238</v>
      </c>
      <c r="BE211" s="219">
        <v>14072.13</v>
      </c>
      <c r="BG211" s="220">
        <f t="shared" si="112"/>
        <v>3372432.9349999996</v>
      </c>
      <c r="BH211" s="229">
        <f t="shared" si="113"/>
        <v>3345895.2939701374</v>
      </c>
      <c r="BI211" s="432">
        <f t="shared" si="114"/>
        <v>26537.641029862418</v>
      </c>
      <c r="BJ211" s="210">
        <v>41699</v>
      </c>
      <c r="BK211" s="224">
        <v>3372432.9349999996</v>
      </c>
      <c r="BL211" s="223">
        <f t="shared" si="115"/>
        <v>0</v>
      </c>
      <c r="BM211" s="147">
        <v>6444.8823749744388</v>
      </c>
      <c r="BN211" s="147">
        <v>6394.1676600362289</v>
      </c>
      <c r="BO211" s="225">
        <f t="shared" si="119"/>
        <v>88047.989659448998</v>
      </c>
      <c r="BP211" s="225">
        <f t="shared" si="119"/>
        <v>87901.052147195398</v>
      </c>
      <c r="BS211" s="231"/>
      <c r="BT211" s="231"/>
    </row>
    <row r="212" spans="1:72" x14ac:dyDescent="0.25">
      <c r="A212" s="230">
        <v>2014</v>
      </c>
      <c r="B212" s="91">
        <v>4</v>
      </c>
      <c r="C212" s="178">
        <f t="shared" si="90"/>
        <v>117.42864691479581</v>
      </c>
      <c r="D212" s="178"/>
      <c r="E212" s="178">
        <f t="shared" si="91"/>
        <v>67.088827391532973</v>
      </c>
      <c r="F212" s="91"/>
      <c r="G212" s="178">
        <v>137.13602413996043</v>
      </c>
      <c r="H212" s="254"/>
      <c r="I212" s="127">
        <v>62.20178223460303</v>
      </c>
      <c r="J212" s="91"/>
      <c r="K212" s="212">
        <f t="shared" si="120"/>
        <v>1591.8474600543309</v>
      </c>
      <c r="L212" s="70"/>
      <c r="M212" s="70">
        <f t="shared" si="122"/>
        <v>-690.52272263366058</v>
      </c>
      <c r="N212" s="180">
        <f t="shared" si="121"/>
        <v>901.32473742067032</v>
      </c>
      <c r="O212" s="181">
        <v>3255</v>
      </c>
      <c r="P212" s="181">
        <f t="shared" si="95"/>
        <v>2933.8120203042818</v>
      </c>
      <c r="Q212" s="181">
        <v>1126278.371</v>
      </c>
      <c r="R212" s="183">
        <f t="shared" si="118"/>
        <v>1123344.5589796957</v>
      </c>
      <c r="S212" s="232">
        <f>+R212/O212*1000</f>
        <v>345113.53578485275</v>
      </c>
      <c r="U212" s="184">
        <f t="shared" si="123"/>
        <v>117.42864691479581</v>
      </c>
      <c r="V212" s="213">
        <f t="shared" si="96"/>
        <v>67.088827391532973</v>
      </c>
      <c r="W212" s="75"/>
      <c r="X212" s="75"/>
      <c r="Y212" s="185">
        <f t="shared" si="124"/>
        <v>137.13602413996043</v>
      </c>
      <c r="Z212" s="214">
        <f t="shared" si="97"/>
        <v>62.20178223460303</v>
      </c>
      <c r="AA212" s="76"/>
      <c r="AB212" s="13"/>
      <c r="AC212" s="187">
        <f t="shared" si="125"/>
        <v>178.8398981790049</v>
      </c>
      <c r="AD212" s="187">
        <f t="shared" si="98"/>
        <v>-43.339214541443553</v>
      </c>
      <c r="AE212" s="187"/>
      <c r="AF212" s="180">
        <f t="shared" si="99"/>
        <v>135.50068363756134</v>
      </c>
      <c r="AG212" s="182">
        <v>99493</v>
      </c>
      <c r="AH212" s="182">
        <f t="shared" si="100"/>
        <v>13481.36951715189</v>
      </c>
      <c r="AI212" s="182">
        <v>1918733.997</v>
      </c>
      <c r="AJ212" s="215">
        <f t="shared" si="101"/>
        <v>1905252.627482848</v>
      </c>
      <c r="AK212" s="216">
        <f t="shared" si="102"/>
        <v>19149.614821975898</v>
      </c>
      <c r="AL212" s="255"/>
      <c r="AM212" s="191">
        <f t="shared" si="103"/>
        <v>117.42864691479581</v>
      </c>
      <c r="AN212" s="75">
        <f t="shared" si="117"/>
        <v>10.764282951672801</v>
      </c>
      <c r="AO212" s="75">
        <f t="shared" si="93"/>
        <v>67.088827391532973</v>
      </c>
      <c r="AP212" s="13"/>
      <c r="AQ212" s="214">
        <f t="shared" si="104"/>
        <v>137.13602413996043</v>
      </c>
      <c r="AR212" s="214">
        <v>4.2291372897970749</v>
      </c>
      <c r="AS212" s="214">
        <f t="shared" si="94"/>
        <v>62.20178223460303</v>
      </c>
      <c r="AT212" s="13"/>
      <c r="AU212" s="192">
        <f t="shared" si="105"/>
        <v>14.660234844310077</v>
      </c>
      <c r="AV212" s="192">
        <f t="shared" si="106"/>
        <v>-1.6847568413876624</v>
      </c>
      <c r="AW212" s="192">
        <f t="shared" si="107"/>
        <v>-2.5266268658801163</v>
      </c>
      <c r="AX212" s="180">
        <f t="shared" si="108"/>
        <v>10.448851137042299</v>
      </c>
      <c r="AY212" s="182">
        <v>413364</v>
      </c>
      <c r="AZ212" s="217">
        <f t="shared" si="109"/>
        <v>4319.1789014123533</v>
      </c>
      <c r="BA212" s="182">
        <v>450017.68400000001</v>
      </c>
      <c r="BB212" s="218">
        <f t="shared" si="110"/>
        <v>445698.50509858766</v>
      </c>
      <c r="BC212" s="216">
        <f t="shared" si="111"/>
        <v>1078.2228377376541</v>
      </c>
      <c r="BE212" s="219">
        <v>14112.269</v>
      </c>
      <c r="BG212" s="220">
        <f t="shared" si="112"/>
        <v>3509142.3210000005</v>
      </c>
      <c r="BH212" s="229">
        <f t="shared" si="113"/>
        <v>3488407.9605611311</v>
      </c>
      <c r="BI212" s="432">
        <f t="shared" si="114"/>
        <v>20734.360438868523</v>
      </c>
      <c r="BJ212" s="210">
        <v>41730</v>
      </c>
      <c r="BK212" s="224">
        <v>3509142.321</v>
      </c>
      <c r="BL212" s="223">
        <f t="shared" si="115"/>
        <v>0</v>
      </c>
      <c r="BM212" s="147">
        <v>6691.6900189358194</v>
      </c>
      <c r="BN212" s="147">
        <v>6652.1510375820335</v>
      </c>
      <c r="BO212" s="225">
        <f t="shared" si="119"/>
        <v>87941.389321768671</v>
      </c>
      <c r="BP212" s="225">
        <f t="shared" si="119"/>
        <v>87687.623747275997</v>
      </c>
      <c r="BS212" s="231"/>
      <c r="BT212" s="231"/>
    </row>
    <row r="213" spans="1:72" x14ac:dyDescent="0.25">
      <c r="A213" s="230">
        <v>2014</v>
      </c>
      <c r="B213" s="91">
        <v>5</v>
      </c>
      <c r="C213" s="178">
        <f t="shared" si="90"/>
        <v>205.87235315982971</v>
      </c>
      <c r="D213" s="178"/>
      <c r="E213" s="178">
        <f t="shared" si="91"/>
        <v>117.42864691479581</v>
      </c>
      <c r="F213" s="91"/>
      <c r="G213" s="178">
        <v>220.65709530534707</v>
      </c>
      <c r="H213" s="254"/>
      <c r="I213" s="127">
        <v>137.13602413996043</v>
      </c>
      <c r="J213" s="91"/>
      <c r="K213" s="212">
        <f t="shared" si="120"/>
        <v>1194.2255919193442</v>
      </c>
      <c r="L213" s="70"/>
      <c r="M213" s="70">
        <f t="shared" si="122"/>
        <v>2784.5848238566514</v>
      </c>
      <c r="N213" s="180">
        <f t="shared" si="121"/>
        <v>3978.8104157759954</v>
      </c>
      <c r="O213" s="181">
        <v>3258</v>
      </c>
      <c r="P213" s="181">
        <f t="shared" si="95"/>
        <v>12962.964334598193</v>
      </c>
      <c r="Q213" s="181">
        <v>1248656.875</v>
      </c>
      <c r="R213" s="183">
        <f t="shared" si="118"/>
        <v>1235693.9106654017</v>
      </c>
      <c r="S213" s="232">
        <f>+R213/O213*1000</f>
        <v>379279.89891510177</v>
      </c>
      <c r="U213" s="184">
        <f t="shared" si="123"/>
        <v>205.87235315982971</v>
      </c>
      <c r="V213" s="213">
        <f t="shared" si="96"/>
        <v>117.42864691479581</v>
      </c>
      <c r="W213" s="75"/>
      <c r="X213" s="75"/>
      <c r="Y213" s="185">
        <f t="shared" si="124"/>
        <v>220.65709530534707</v>
      </c>
      <c r="Z213" s="214">
        <f t="shared" si="97"/>
        <v>137.13602413996043</v>
      </c>
      <c r="AA213" s="76"/>
      <c r="AB213" s="13"/>
      <c r="AC213" s="187">
        <f t="shared" si="125"/>
        <v>134.16812139419935</v>
      </c>
      <c r="AD213" s="187">
        <f t="shared" si="98"/>
        <v>174.76864284739241</v>
      </c>
      <c r="AE213" s="187"/>
      <c r="AF213" s="180">
        <f t="shared" si="99"/>
        <v>308.93676424159173</v>
      </c>
      <c r="AG213" s="182">
        <v>99731</v>
      </c>
      <c r="AH213" s="182">
        <f t="shared" si="100"/>
        <v>30810.572434578185</v>
      </c>
      <c r="AI213" s="182">
        <v>2156836.3289999999</v>
      </c>
      <c r="AJ213" s="215">
        <f t="shared" si="101"/>
        <v>2126025.7565654218</v>
      </c>
      <c r="AK213" s="216">
        <f t="shared" si="102"/>
        <v>21317.601914805044</v>
      </c>
      <c r="AL213" s="255"/>
      <c r="AM213" s="191">
        <f t="shared" si="103"/>
        <v>205.87235315982971</v>
      </c>
      <c r="AN213" s="75">
        <f t="shared" si="117"/>
        <v>1.2492833206498815</v>
      </c>
      <c r="AO213" s="75">
        <f t="shared" si="93"/>
        <v>117.42864691479581</v>
      </c>
      <c r="AP213" s="13"/>
      <c r="AQ213" s="214">
        <f t="shared" si="104"/>
        <v>220.65709530534707</v>
      </c>
      <c r="AR213" s="214">
        <v>0.14397519616978313</v>
      </c>
      <c r="AS213" s="214">
        <f t="shared" si="94"/>
        <v>137.13602413996043</v>
      </c>
      <c r="AT213" s="13"/>
      <c r="AU213" s="192">
        <f t="shared" si="105"/>
        <v>10.998307359189585</v>
      </c>
      <c r="AV213" s="192">
        <f t="shared" si="106"/>
        <v>-0.28494780696666644</v>
      </c>
      <c r="AW213" s="192">
        <f t="shared" si="107"/>
        <v>10.188812903135746</v>
      </c>
      <c r="AX213" s="180">
        <f t="shared" si="108"/>
        <v>20.902172455358667</v>
      </c>
      <c r="AY213" s="182">
        <v>413835</v>
      </c>
      <c r="AZ213" s="217">
        <f t="shared" si="109"/>
        <v>8650.0505380633531</v>
      </c>
      <c r="BA213" s="182">
        <v>515542.52799999999</v>
      </c>
      <c r="BB213" s="218">
        <f t="shared" si="110"/>
        <v>506892.47746193665</v>
      </c>
      <c r="BC213" s="216">
        <f t="shared" si="111"/>
        <v>1224.8661361700597</v>
      </c>
      <c r="BE213" s="219">
        <v>14040.314</v>
      </c>
      <c r="BG213" s="220">
        <f t="shared" si="112"/>
        <v>3935076.0460000001</v>
      </c>
      <c r="BH213" s="229">
        <f t="shared" si="113"/>
        <v>3882652.4586927602</v>
      </c>
      <c r="BI213" s="432">
        <f t="shared" si="114"/>
        <v>52423.587307239737</v>
      </c>
      <c r="BJ213" s="210">
        <v>41760</v>
      </c>
      <c r="BK213" s="224">
        <v>3935076.0459999992</v>
      </c>
      <c r="BL213" s="223">
        <f t="shared" si="115"/>
        <v>0</v>
      </c>
      <c r="BM213" s="147">
        <v>7493.7699999809574</v>
      </c>
      <c r="BN213" s="147">
        <v>7393.9370358242131</v>
      </c>
      <c r="BO213" s="225">
        <f t="shared" ref="BO213:BP228" si="126">SUM(BM202:BM213)</f>
        <v>87936.022172880854</v>
      </c>
      <c r="BP213" s="225">
        <f t="shared" si="126"/>
        <v>87516.963220012738</v>
      </c>
      <c r="BS213" s="231"/>
      <c r="BT213" s="231"/>
    </row>
    <row r="214" spans="1:72" x14ac:dyDescent="0.25">
      <c r="A214" s="230">
        <v>2014</v>
      </c>
      <c r="B214" s="91">
        <v>6</v>
      </c>
      <c r="C214" s="178">
        <f t="shared" si="90"/>
        <v>273.79728737823223</v>
      </c>
      <c r="D214" s="178"/>
      <c r="E214" s="178">
        <f t="shared" si="91"/>
        <v>205.87235315982971</v>
      </c>
      <c r="F214" s="91"/>
      <c r="G214" s="178">
        <v>247.5875604864128</v>
      </c>
      <c r="H214" s="254"/>
      <c r="I214" s="127">
        <v>220.65709530534707</v>
      </c>
      <c r="J214" s="91"/>
      <c r="K214" s="212">
        <f t="shared" si="120"/>
        <v>-2117.0694966038</v>
      </c>
      <c r="L214" s="70"/>
      <c r="M214" s="70">
        <f t="shared" si="122"/>
        <v>2089.0333671835201</v>
      </c>
      <c r="N214" s="180">
        <f t="shared" si="121"/>
        <v>-28.036129420279849</v>
      </c>
      <c r="O214" s="181">
        <v>3270</v>
      </c>
      <c r="P214" s="181">
        <f t="shared" si="95"/>
        <v>-91.678143204315106</v>
      </c>
      <c r="Q214" s="181">
        <v>1244085.811</v>
      </c>
      <c r="R214" s="183">
        <f t="shared" si="118"/>
        <v>1244177.4891432044</v>
      </c>
      <c r="S214" s="232">
        <f t="shared" ref="S214:S239" si="127">+R214/O214*1000</f>
        <v>380482.41258201969</v>
      </c>
      <c r="U214" s="184">
        <f t="shared" si="123"/>
        <v>273.79728737823223</v>
      </c>
      <c r="V214" s="213">
        <f t="shared" si="96"/>
        <v>205.87235315982971</v>
      </c>
      <c r="W214" s="75"/>
      <c r="X214" s="75"/>
      <c r="Y214" s="185">
        <f t="shared" si="124"/>
        <v>247.5875604864128</v>
      </c>
      <c r="Z214" s="214">
        <f t="shared" si="97"/>
        <v>220.65709530534707</v>
      </c>
      <c r="AA214" s="76"/>
      <c r="AB214" s="13"/>
      <c r="AC214" s="187">
        <f t="shared" si="125"/>
        <v>-237.84722010837538</v>
      </c>
      <c r="AD214" s="187">
        <f t="shared" si="98"/>
        <v>131.11381033094975</v>
      </c>
      <c r="AE214" s="187"/>
      <c r="AF214" s="180">
        <f t="shared" si="99"/>
        <v>-106.73340977742563</v>
      </c>
      <c r="AG214" s="182">
        <v>99966</v>
      </c>
      <c r="AH214" s="182">
        <f t="shared" si="100"/>
        <v>-10669.712041810131</v>
      </c>
      <c r="AI214" s="182">
        <v>2200295.6940000001</v>
      </c>
      <c r="AJ214" s="215">
        <f t="shared" si="101"/>
        <v>2210965.4060418103</v>
      </c>
      <c r="AK214" s="216">
        <f t="shared" si="102"/>
        <v>22117.173899543945</v>
      </c>
      <c r="AL214" s="255"/>
      <c r="AM214" s="191">
        <f t="shared" si="103"/>
        <v>273.79728737823223</v>
      </c>
      <c r="AN214" s="75">
        <f t="shared" si="117"/>
        <v>0</v>
      </c>
      <c r="AO214" s="75">
        <f t="shared" si="93"/>
        <v>205.87235315982971</v>
      </c>
      <c r="AP214" s="13"/>
      <c r="AQ214" s="214">
        <f t="shared" si="104"/>
        <v>247.5875604864128</v>
      </c>
      <c r="AR214" s="214">
        <v>0</v>
      </c>
      <c r="AS214" s="214">
        <f t="shared" si="94"/>
        <v>220.65709530534707</v>
      </c>
      <c r="AT214" s="13"/>
      <c r="AU214" s="192">
        <f t="shared" si="105"/>
        <v>-19.497305351655811</v>
      </c>
      <c r="AV214" s="192">
        <f t="shared" si="106"/>
        <v>0</v>
      </c>
      <c r="AW214" s="192">
        <f t="shared" si="107"/>
        <v>7.643785868645633</v>
      </c>
      <c r="AX214" s="180">
        <f t="shared" si="108"/>
        <v>-11.853519483010178</v>
      </c>
      <c r="AY214" s="182">
        <v>413828</v>
      </c>
      <c r="AZ214" s="217">
        <f t="shared" si="109"/>
        <v>-4905.3182606151358</v>
      </c>
      <c r="BA214" s="182">
        <v>528635.67599999998</v>
      </c>
      <c r="BB214" s="218">
        <f t="shared" si="110"/>
        <v>533540.99426061509</v>
      </c>
      <c r="BC214" s="216">
        <f t="shared" si="111"/>
        <v>1289.2820066805896</v>
      </c>
      <c r="BE214" s="219">
        <v>14289.493</v>
      </c>
      <c r="BG214" s="220">
        <f t="shared" si="112"/>
        <v>3987306.6739999996</v>
      </c>
      <c r="BH214" s="229">
        <f t="shared" si="113"/>
        <v>4002973.3824456297</v>
      </c>
      <c r="BI214" s="432">
        <f t="shared" si="114"/>
        <v>-15666.708445629583</v>
      </c>
      <c r="BJ214" s="210">
        <v>41791</v>
      </c>
      <c r="BK214" s="224">
        <v>3987306.6740000001</v>
      </c>
      <c r="BL214" s="223">
        <f t="shared" si="115"/>
        <v>0</v>
      </c>
      <c r="BM214" s="147">
        <v>7589.6799597989184</v>
      </c>
      <c r="BN214" s="147">
        <v>7619.500917364373</v>
      </c>
      <c r="BO214" s="225">
        <f t="shared" si="126"/>
        <v>87914.937767861571</v>
      </c>
      <c r="BP214" s="225">
        <f t="shared" si="126"/>
        <v>87396.138410024374</v>
      </c>
      <c r="BS214" s="231"/>
      <c r="BT214" s="231"/>
    </row>
    <row r="215" spans="1:72" x14ac:dyDescent="0.25">
      <c r="A215" s="230">
        <v>2014</v>
      </c>
      <c r="B215" s="91">
        <v>7</v>
      </c>
      <c r="C215" s="178">
        <f t="shared" si="90"/>
        <v>323.21495100202412</v>
      </c>
      <c r="D215" s="178"/>
      <c r="E215" s="178">
        <f t="shared" si="91"/>
        <v>273.79728737823223</v>
      </c>
      <c r="F215" s="91"/>
      <c r="G215" s="178">
        <v>311.6666769190017</v>
      </c>
      <c r="H215" s="254"/>
      <c r="I215" s="127">
        <v>247.5875604864128</v>
      </c>
      <c r="J215" s="91"/>
      <c r="K215" s="212">
        <f t="shared" si="120"/>
        <v>-932.80250116676496</v>
      </c>
      <c r="L215" s="70"/>
      <c r="M215" s="70">
        <f t="shared" si="122"/>
        <v>-3703.3445347153902</v>
      </c>
      <c r="N215" s="180">
        <f t="shared" si="121"/>
        <v>-4636.1470358821553</v>
      </c>
      <c r="O215" s="181">
        <v>3272</v>
      </c>
      <c r="P215" s="181">
        <f t="shared" si="95"/>
        <v>-15169.473101406413</v>
      </c>
      <c r="Q215" s="181">
        <v>1297087.5390000001</v>
      </c>
      <c r="R215" s="183">
        <f t="shared" si="118"/>
        <v>1312257.0121014065</v>
      </c>
      <c r="S215" s="232">
        <f t="shared" si="127"/>
        <v>401056.54404077219</v>
      </c>
      <c r="U215" s="184">
        <f t="shared" si="123"/>
        <v>323.21495100202412</v>
      </c>
      <c r="V215" s="213">
        <f t="shared" si="96"/>
        <v>273.79728737823223</v>
      </c>
      <c r="W215" s="75"/>
      <c r="X215" s="75"/>
      <c r="Y215" s="185">
        <f t="shared" si="124"/>
        <v>311.6666769190017</v>
      </c>
      <c r="Z215" s="214">
        <f t="shared" si="97"/>
        <v>247.5875604864128</v>
      </c>
      <c r="AA215" s="76"/>
      <c r="AB215" s="13"/>
      <c r="AC215" s="187">
        <f t="shared" si="125"/>
        <v>-104.79792097924482</v>
      </c>
      <c r="AD215" s="187">
        <f t="shared" si="98"/>
        <v>-232.43267462475961</v>
      </c>
      <c r="AE215" s="187"/>
      <c r="AF215" s="180">
        <f t="shared" si="99"/>
        <v>-337.23059560400441</v>
      </c>
      <c r="AG215" s="182">
        <v>100368</v>
      </c>
      <c r="AH215" s="182">
        <f t="shared" si="100"/>
        <v>-33847.160419582717</v>
      </c>
      <c r="AI215" s="182">
        <v>2265362.2540000002</v>
      </c>
      <c r="AJ215" s="215">
        <f t="shared" si="101"/>
        <v>2299209.414419583</v>
      </c>
      <c r="AK215" s="216">
        <f t="shared" si="102"/>
        <v>22907.793464247403</v>
      </c>
      <c r="AL215" s="255"/>
      <c r="AM215" s="191">
        <f t="shared" si="103"/>
        <v>323.21495100202412</v>
      </c>
      <c r="AN215" s="75">
        <f t="shared" si="117"/>
        <v>0</v>
      </c>
      <c r="AO215" s="75">
        <f t="shared" si="93"/>
        <v>273.79728737823223</v>
      </c>
      <c r="AP215" s="13"/>
      <c r="AQ215" s="214">
        <f t="shared" si="104"/>
        <v>311.6666769190017</v>
      </c>
      <c r="AR215" s="214">
        <v>0</v>
      </c>
      <c r="AS215" s="214">
        <f t="shared" si="94"/>
        <v>247.5875604864128</v>
      </c>
      <c r="AT215" s="13"/>
      <c r="AU215" s="192">
        <f t="shared" si="105"/>
        <v>-8.5907124103448051</v>
      </c>
      <c r="AV215" s="192">
        <f t="shared" si="106"/>
        <v>0</v>
      </c>
      <c r="AW215" s="192">
        <f t="shared" si="107"/>
        <v>-13.550560305002893</v>
      </c>
      <c r="AX215" s="180">
        <f t="shared" si="108"/>
        <v>-22.141272715347696</v>
      </c>
      <c r="AY215" s="182">
        <v>413999</v>
      </c>
      <c r="AZ215" s="217">
        <f t="shared" si="109"/>
        <v>-9166.4647628812309</v>
      </c>
      <c r="BA215" s="182">
        <v>548212.84499999997</v>
      </c>
      <c r="BB215" s="218">
        <f t="shared" si="110"/>
        <v>557379.30976288125</v>
      </c>
      <c r="BC215" s="216">
        <f t="shared" si="111"/>
        <v>1346.3300871810832</v>
      </c>
      <c r="BE215" s="219">
        <v>14115.003000000001</v>
      </c>
      <c r="BG215" s="220">
        <f t="shared" si="112"/>
        <v>4124777.6409999998</v>
      </c>
      <c r="BH215" s="229">
        <f t="shared" si="113"/>
        <v>4182960.7392838709</v>
      </c>
      <c r="BI215" s="432">
        <f t="shared" si="114"/>
        <v>-58183.098283870364</v>
      </c>
      <c r="BJ215" s="210">
        <v>41821</v>
      </c>
      <c r="BK215" s="224">
        <v>4124777.6409999998</v>
      </c>
      <c r="BL215" s="223">
        <f t="shared" si="115"/>
        <v>0</v>
      </c>
      <c r="BM215" s="147">
        <v>7842.7070129939266</v>
      </c>
      <c r="BN215" s="147">
        <v>7953.3343080056411</v>
      </c>
      <c r="BO215" s="225">
        <f t="shared" si="126"/>
        <v>87947.896140603872</v>
      </c>
      <c r="BP215" s="225">
        <f t="shared" si="126"/>
        <v>87452.792607597687</v>
      </c>
      <c r="BS215" s="231"/>
      <c r="BT215" s="231"/>
    </row>
    <row r="216" spans="1:72" x14ac:dyDescent="0.25">
      <c r="A216" s="230">
        <v>2014</v>
      </c>
      <c r="B216" s="91">
        <v>8</v>
      </c>
      <c r="C216" s="178">
        <f t="shared" si="90"/>
        <v>329.73144935858772</v>
      </c>
      <c r="D216" s="178"/>
      <c r="E216" s="178">
        <f t="shared" si="91"/>
        <v>323.21495100202412</v>
      </c>
      <c r="F216" s="91"/>
      <c r="G216" s="178">
        <v>350.95807565684066</v>
      </c>
      <c r="H216" s="254"/>
      <c r="I216" s="127">
        <v>311.6666769190017</v>
      </c>
      <c r="J216" s="91"/>
      <c r="K216" s="212">
        <f t="shared" si="120"/>
        <v>1714.5635754741663</v>
      </c>
      <c r="L216" s="70"/>
      <c r="M216" s="70">
        <f t="shared" si="122"/>
        <v>-1631.7315280421697</v>
      </c>
      <c r="N216" s="180">
        <f t="shared" si="121"/>
        <v>82.832047431996671</v>
      </c>
      <c r="O216" s="181">
        <v>3294</v>
      </c>
      <c r="P216" s="181">
        <f t="shared" si="95"/>
        <v>272.84876424099701</v>
      </c>
      <c r="Q216" s="181">
        <v>1337700.3219999999</v>
      </c>
      <c r="R216" s="183">
        <f t="shared" si="118"/>
        <v>1337427.473235759</v>
      </c>
      <c r="S216" s="232">
        <f t="shared" si="127"/>
        <v>406019.26934904646</v>
      </c>
      <c r="U216" s="184">
        <f t="shared" si="123"/>
        <v>329.73144935858772</v>
      </c>
      <c r="V216" s="213">
        <f t="shared" si="96"/>
        <v>323.21495100202412</v>
      </c>
      <c r="W216" s="75"/>
      <c r="X216" s="75"/>
      <c r="Y216" s="185">
        <f t="shared" si="124"/>
        <v>350.95807565684066</v>
      </c>
      <c r="Z216" s="214">
        <f t="shared" si="97"/>
        <v>311.6666769190017</v>
      </c>
      <c r="AA216" s="76"/>
      <c r="AB216" s="13"/>
      <c r="AC216" s="187">
        <f t="shared" si="125"/>
        <v>192.62673274533785</v>
      </c>
      <c r="AD216" s="187">
        <f t="shared" si="98"/>
        <v>-102.41221678866424</v>
      </c>
      <c r="AE216" s="187"/>
      <c r="AF216" s="180">
        <f t="shared" si="99"/>
        <v>90.214515956673608</v>
      </c>
      <c r="AG216" s="182">
        <v>100781</v>
      </c>
      <c r="AH216" s="182">
        <f t="shared" si="100"/>
        <v>9091.9091326295238</v>
      </c>
      <c r="AI216" s="182">
        <v>2359697.3020000001</v>
      </c>
      <c r="AJ216" s="215">
        <f t="shared" si="101"/>
        <v>2350605.3928673705</v>
      </c>
      <c r="AK216" s="216">
        <f t="shared" si="102"/>
        <v>23323.894314080735</v>
      </c>
      <c r="AL216" s="255"/>
      <c r="AM216" s="191">
        <f t="shared" si="103"/>
        <v>329.73144935858772</v>
      </c>
      <c r="AN216" s="75">
        <f t="shared" si="117"/>
        <v>0</v>
      </c>
      <c r="AO216" s="75">
        <f t="shared" si="93"/>
        <v>323.21495100202412</v>
      </c>
      <c r="AP216" s="13"/>
      <c r="AQ216" s="214">
        <f t="shared" si="104"/>
        <v>350.95807565684066</v>
      </c>
      <c r="AR216" s="214">
        <v>0</v>
      </c>
      <c r="AS216" s="214">
        <f t="shared" si="94"/>
        <v>311.6666769190017</v>
      </c>
      <c r="AT216" s="13"/>
      <c r="AU216" s="192">
        <f t="shared" si="105"/>
        <v>15.790397825614104</v>
      </c>
      <c r="AV216" s="192">
        <f t="shared" si="106"/>
        <v>0</v>
      </c>
      <c r="AW216" s="192">
        <f t="shared" si="107"/>
        <v>-5.9705156420206542</v>
      </c>
      <c r="AX216" s="180">
        <f t="shared" si="108"/>
        <v>9.8198821835934496</v>
      </c>
      <c r="AY216" s="182">
        <v>413689</v>
      </c>
      <c r="AZ216" s="217">
        <f t="shared" si="109"/>
        <v>4062.3772406485905</v>
      </c>
      <c r="BA216" s="182">
        <v>575517.69200000004</v>
      </c>
      <c r="BB216" s="218">
        <f t="shared" si="110"/>
        <v>571455.31475935143</v>
      </c>
      <c r="BC216" s="216">
        <f t="shared" si="111"/>
        <v>1381.3645389636936</v>
      </c>
      <c r="BE216" s="219">
        <v>14000.611000000001</v>
      </c>
      <c r="BG216" s="220">
        <f t="shared" si="112"/>
        <v>4286915.9270000001</v>
      </c>
      <c r="BH216" s="229">
        <f t="shared" si="113"/>
        <v>4273488.7918624803</v>
      </c>
      <c r="BI216" s="432">
        <f t="shared" si="114"/>
        <v>13427.135137519112</v>
      </c>
      <c r="BJ216" s="210">
        <v>41852</v>
      </c>
      <c r="BK216" s="224">
        <v>4286915.9270000001</v>
      </c>
      <c r="BL216" s="223">
        <f t="shared" si="115"/>
        <v>0</v>
      </c>
      <c r="BM216" s="147">
        <v>8149.1317060096035</v>
      </c>
      <c r="BN216" s="147">
        <v>8123.6076475644886</v>
      </c>
      <c r="BO216" s="225">
        <f t="shared" si="126"/>
        <v>87905.629596203828</v>
      </c>
      <c r="BP216" s="225">
        <f t="shared" si="126"/>
        <v>87318.258588702549</v>
      </c>
      <c r="BS216" s="231"/>
      <c r="BT216" s="231"/>
    </row>
    <row r="217" spans="1:72" x14ac:dyDescent="0.25">
      <c r="A217" s="230">
        <v>2014</v>
      </c>
      <c r="B217" s="91">
        <v>9</v>
      </c>
      <c r="C217" s="178">
        <f t="shared" si="90"/>
        <v>278.21093356333773</v>
      </c>
      <c r="D217" s="178"/>
      <c r="E217" s="178">
        <f t="shared" si="91"/>
        <v>329.73144935858772</v>
      </c>
      <c r="F217" s="91"/>
      <c r="G217" s="178">
        <v>254.35467918779301</v>
      </c>
      <c r="H217" s="254"/>
      <c r="I217" s="127">
        <v>350.95807565684066</v>
      </c>
      <c r="J217" s="91"/>
      <c r="K217" s="212">
        <f t="shared" si="120"/>
        <v>-1926.9696571104055</v>
      </c>
      <c r="L217" s="70"/>
      <c r="M217" s="70">
        <f t="shared" si="122"/>
        <v>2999.2495082662067</v>
      </c>
      <c r="N217" s="180">
        <f t="shared" si="121"/>
        <v>1072.2798511558012</v>
      </c>
      <c r="O217" s="181">
        <v>3310</v>
      </c>
      <c r="P217" s="181">
        <f t="shared" si="95"/>
        <v>3549.2463073257022</v>
      </c>
      <c r="Q217" s="181">
        <v>1372231.5319999999</v>
      </c>
      <c r="R217" s="183">
        <f t="shared" si="118"/>
        <v>1368682.2856926741</v>
      </c>
      <c r="S217" s="232">
        <f t="shared" si="127"/>
        <v>413499.1799675753</v>
      </c>
      <c r="U217" s="184">
        <f t="shared" si="123"/>
        <v>278.21093356333773</v>
      </c>
      <c r="V217" s="213">
        <f t="shared" si="96"/>
        <v>329.73144935858772</v>
      </c>
      <c r="W217" s="75"/>
      <c r="X217" s="75"/>
      <c r="Y217" s="185">
        <f t="shared" si="124"/>
        <v>254.35467918779301</v>
      </c>
      <c r="Z217" s="214">
        <f t="shared" si="97"/>
        <v>350.95807565684066</v>
      </c>
      <c r="AA217" s="76"/>
      <c r="AB217" s="13"/>
      <c r="AC217" s="187">
        <f t="shared" si="125"/>
        <v>-216.49000040487223</v>
      </c>
      <c r="AD217" s="187">
        <f t="shared" si="98"/>
        <v>188.24162281916469</v>
      </c>
      <c r="AE217" s="187"/>
      <c r="AF217" s="180">
        <f t="shared" si="99"/>
        <v>-28.248377585707544</v>
      </c>
      <c r="AG217" s="182">
        <v>100991</v>
      </c>
      <c r="AH217" s="182">
        <f t="shared" si="100"/>
        <v>-2852.8319007581904</v>
      </c>
      <c r="AI217" s="182">
        <v>2392156.8990000002</v>
      </c>
      <c r="AJ217" s="215">
        <f t="shared" si="101"/>
        <v>2395009.7309007584</v>
      </c>
      <c r="AK217" s="216">
        <f t="shared" si="102"/>
        <v>23715.0808577077</v>
      </c>
      <c r="AL217" s="255"/>
      <c r="AM217" s="191">
        <f t="shared" si="103"/>
        <v>278.21093356333773</v>
      </c>
      <c r="AN217" s="75">
        <f t="shared" si="117"/>
        <v>0</v>
      </c>
      <c r="AO217" s="75">
        <f t="shared" si="93"/>
        <v>329.73144935858772</v>
      </c>
      <c r="AP217" s="13"/>
      <c r="AQ217" s="214">
        <f t="shared" si="104"/>
        <v>254.35467918779301</v>
      </c>
      <c r="AR217" s="214">
        <v>0</v>
      </c>
      <c r="AS217" s="214">
        <f t="shared" si="94"/>
        <v>350.95807565684066</v>
      </c>
      <c r="AT217" s="13"/>
      <c r="AU217" s="192">
        <f t="shared" si="105"/>
        <v>-17.746567067509108</v>
      </c>
      <c r="AV217" s="192">
        <f t="shared" si="106"/>
        <v>0</v>
      </c>
      <c r="AW217" s="192">
        <f t="shared" si="107"/>
        <v>10.974272296443218</v>
      </c>
      <c r="AX217" s="180">
        <f t="shared" si="108"/>
        <v>-6.7722947710658907</v>
      </c>
      <c r="AY217" s="182">
        <v>414607</v>
      </c>
      <c r="AZ217" s="217">
        <f t="shared" si="109"/>
        <v>-2807.8408181473155</v>
      </c>
      <c r="BA217" s="182">
        <v>577272.79799999995</v>
      </c>
      <c r="BB217" s="218">
        <f t="shared" si="110"/>
        <v>580080.63881814724</v>
      </c>
      <c r="BC217" s="216">
        <f t="shared" si="111"/>
        <v>1399.1096117965863</v>
      </c>
      <c r="BE217" s="219">
        <v>14254.486999999999</v>
      </c>
      <c r="BG217" s="220">
        <f t="shared" si="112"/>
        <v>4355915.716</v>
      </c>
      <c r="BH217" s="229">
        <f t="shared" si="113"/>
        <v>4358027.1424115803</v>
      </c>
      <c r="BI217" s="432">
        <f>+AZ217+AH217+P217</f>
        <v>-2111.4264115798032</v>
      </c>
      <c r="BJ217" s="210">
        <v>41883</v>
      </c>
      <c r="BK217" s="224">
        <v>4355915.716</v>
      </c>
      <c r="BL217" s="223">
        <f t="shared" si="115"/>
        <v>0</v>
      </c>
      <c r="BM217" s="147">
        <v>8262.1867070300123</v>
      </c>
      <c r="BN217" s="147">
        <v>8266.1916052805809</v>
      </c>
      <c r="BO217" s="225">
        <f t="shared" si="126"/>
        <v>87751.830191238041</v>
      </c>
      <c r="BP217" s="225">
        <f t="shared" si="126"/>
        <v>87168.763471592523</v>
      </c>
      <c r="BS217" s="231"/>
      <c r="BT217" s="231"/>
    </row>
    <row r="218" spans="1:72" x14ac:dyDescent="0.25">
      <c r="A218" s="230">
        <v>2014</v>
      </c>
      <c r="B218" s="91">
        <v>10</v>
      </c>
      <c r="C218" s="178">
        <f t="shared" si="90"/>
        <v>198.83661390818892</v>
      </c>
      <c r="D218" s="178"/>
      <c r="E218" s="178">
        <f t="shared" si="91"/>
        <v>278.21093356333773</v>
      </c>
      <c r="F218" s="91"/>
      <c r="G218" s="178">
        <v>189.00769564614495</v>
      </c>
      <c r="H218" s="254"/>
      <c r="I218" s="127">
        <v>254.35467918779301</v>
      </c>
      <c r="J218" s="91"/>
      <c r="K218" s="212">
        <f t="shared" si="120"/>
        <v>-793.92292499163989</v>
      </c>
      <c r="L218" s="70"/>
      <c r="M218" s="70">
        <f t="shared" si="122"/>
        <v>-3370.8069383976981</v>
      </c>
      <c r="N218" s="180">
        <f t="shared" si="121"/>
        <v>-4164.7298633893379</v>
      </c>
      <c r="O218" s="181">
        <v>3294</v>
      </c>
      <c r="P218" s="181">
        <f t="shared" si="95"/>
        <v>-13718.62017000448</v>
      </c>
      <c r="Q218" s="181">
        <v>1265870.25</v>
      </c>
      <c r="R218" s="183">
        <f t="shared" si="118"/>
        <v>1279588.8701700044</v>
      </c>
      <c r="S218" s="232">
        <f t="shared" si="127"/>
        <v>388460.49489071174</v>
      </c>
      <c r="U218" s="184">
        <f t="shared" si="123"/>
        <v>198.83661390818892</v>
      </c>
      <c r="V218" s="213">
        <f t="shared" si="96"/>
        <v>278.21093356333773</v>
      </c>
      <c r="W218" s="75"/>
      <c r="X218" s="75"/>
      <c r="Y218" s="185">
        <f t="shared" si="124"/>
        <v>189.00769564614495</v>
      </c>
      <c r="Z218" s="214">
        <f t="shared" si="97"/>
        <v>254.35467918779301</v>
      </c>
      <c r="AA218" s="76"/>
      <c r="AB218" s="13"/>
      <c r="AC218" s="187">
        <f t="shared" si="125"/>
        <v>-89.195163877471373</v>
      </c>
      <c r="AD218" s="187">
        <f t="shared" si="98"/>
        <v>-211.56164785399497</v>
      </c>
      <c r="AE218" s="187"/>
      <c r="AF218" s="180">
        <f t="shared" si="99"/>
        <v>-300.75681173146631</v>
      </c>
      <c r="AG218" s="182">
        <v>101109</v>
      </c>
      <c r="AH218" s="182">
        <f t="shared" si="100"/>
        <v>-30409.22047735683</v>
      </c>
      <c r="AI218" s="182">
        <v>2176731.4070000001</v>
      </c>
      <c r="AJ218" s="215">
        <f t="shared" si="101"/>
        <v>2207140.6274773572</v>
      </c>
      <c r="AK218" s="216">
        <f t="shared" si="102"/>
        <v>21829.319125669896</v>
      </c>
      <c r="AL218" s="255"/>
      <c r="AM218" s="191">
        <f t="shared" si="103"/>
        <v>198.83661390818892</v>
      </c>
      <c r="AN218" s="75">
        <f t="shared" si="117"/>
        <v>3.8389772083761713</v>
      </c>
      <c r="AO218" s="75">
        <f t="shared" si="93"/>
        <v>278.21093356333773</v>
      </c>
      <c r="AP218" s="13"/>
      <c r="AQ218" s="214">
        <f t="shared" si="104"/>
        <v>189.00769564614495</v>
      </c>
      <c r="AR218" s="214">
        <v>0.55774857395249455</v>
      </c>
      <c r="AS218" s="214">
        <f t="shared" si="94"/>
        <v>254.35467918779301</v>
      </c>
      <c r="AT218" s="13"/>
      <c r="AU218" s="192">
        <f t="shared" si="105"/>
        <v>-7.3116908628052606</v>
      </c>
      <c r="AV218" s="192">
        <f t="shared" si="106"/>
        <v>-0.84589887907956929</v>
      </c>
      <c r="AW218" s="192">
        <f t="shared" si="107"/>
        <v>-12.33380320602293</v>
      </c>
      <c r="AX218" s="180">
        <f t="shared" si="108"/>
        <v>-20.491392947907762</v>
      </c>
      <c r="AY218" s="182">
        <v>415085</v>
      </c>
      <c r="AZ218" s="217">
        <f t="shared" si="109"/>
        <v>-8505.6698417822936</v>
      </c>
      <c r="BA218" s="182">
        <v>515061.68300000002</v>
      </c>
      <c r="BB218" s="218">
        <f t="shared" si="110"/>
        <v>523567.35284178233</v>
      </c>
      <c r="BC218" s="216">
        <f t="shared" si="111"/>
        <v>1261.3497303968641</v>
      </c>
      <c r="BE218" s="219">
        <v>14238.648999999999</v>
      </c>
      <c r="BG218" s="220">
        <f t="shared" si="112"/>
        <v>3971901.9890000001</v>
      </c>
      <c r="BH218" s="229">
        <f t="shared" si="113"/>
        <v>4024535.4994891444</v>
      </c>
      <c r="BI218" s="432">
        <f t="shared" si="114"/>
        <v>-52633.510489143606</v>
      </c>
      <c r="BJ218" s="210">
        <v>41913</v>
      </c>
      <c r="BK218" s="224">
        <v>3971901.9890000001</v>
      </c>
      <c r="BL218" s="223">
        <f t="shared" si="115"/>
        <v>0</v>
      </c>
      <c r="BM218" s="147">
        <v>7525.5204976970053</v>
      </c>
      <c r="BN218" s="147">
        <v>7625.2446507976538</v>
      </c>
      <c r="BO218" s="225">
        <f t="shared" si="126"/>
        <v>87685.817989857023</v>
      </c>
      <c r="BP218" s="225">
        <f t="shared" si="126"/>
        <v>87218.199208637205</v>
      </c>
      <c r="BS218" s="231"/>
      <c r="BT218" s="231"/>
    </row>
    <row r="219" spans="1:72" x14ac:dyDescent="0.25">
      <c r="A219" s="230">
        <v>2014</v>
      </c>
      <c r="B219" s="91">
        <v>11</v>
      </c>
      <c r="C219" s="178">
        <f t="shared" si="90"/>
        <v>75.667245198869992</v>
      </c>
      <c r="D219" s="178"/>
      <c r="E219" s="178">
        <f t="shared" si="91"/>
        <v>198.83661390818892</v>
      </c>
      <c r="F219" s="91"/>
      <c r="G219" s="178">
        <v>63.249322643906929</v>
      </c>
      <c r="H219" s="254"/>
      <c r="I219" s="127">
        <v>189.00769564614495</v>
      </c>
      <c r="J219" s="91"/>
      <c r="K219" s="212">
        <f t="shared" si="120"/>
        <v>-1003.0476532934086</v>
      </c>
      <c r="L219" s="70"/>
      <c r="M219" s="70">
        <f t="shared" si="122"/>
        <v>-1388.7924463366287</v>
      </c>
      <c r="N219" s="180">
        <f t="shared" si="121"/>
        <v>-2391.8400996300375</v>
      </c>
      <c r="O219" s="181">
        <v>3292</v>
      </c>
      <c r="P219" s="181">
        <f t="shared" si="95"/>
        <v>-7873.9376079820831</v>
      </c>
      <c r="Q219" s="181">
        <v>1169965.794</v>
      </c>
      <c r="R219" s="183">
        <f t="shared" si="118"/>
        <v>1177839.7316079822</v>
      </c>
      <c r="S219" s="232">
        <f t="shared" si="127"/>
        <v>357788.49684325099</v>
      </c>
      <c r="U219" s="184">
        <f t="shared" si="123"/>
        <v>75.667245198869992</v>
      </c>
      <c r="V219" s="213">
        <f t="shared" si="96"/>
        <v>198.83661390818892</v>
      </c>
      <c r="W219" s="75"/>
      <c r="X219" s="75"/>
      <c r="Y219" s="185">
        <f t="shared" si="124"/>
        <v>63.249322643906929</v>
      </c>
      <c r="Z219" s="214">
        <f t="shared" si="97"/>
        <v>189.00769564614495</v>
      </c>
      <c r="AA219" s="76"/>
      <c r="AB219" s="13"/>
      <c r="AC219" s="187">
        <f t="shared" si="125"/>
        <v>-112.68978007324927</v>
      </c>
      <c r="AD219" s="187">
        <f t="shared" si="98"/>
        <v>-87.164653403087556</v>
      </c>
      <c r="AE219" s="187"/>
      <c r="AF219" s="180">
        <f t="shared" ref="AF219" si="128">SUM(AC219:AE219)</f>
        <v>-199.85443347633682</v>
      </c>
      <c r="AG219" s="182">
        <v>101134</v>
      </c>
      <c r="AH219" s="182">
        <f t="shared" si="100"/>
        <v>-20212.078275195847</v>
      </c>
      <c r="AI219" s="182">
        <v>1997972.4450000001</v>
      </c>
      <c r="AJ219" s="215">
        <f t="shared" si="101"/>
        <v>2018184.5232751959</v>
      </c>
      <c r="AK219" s="216">
        <f t="shared" si="102"/>
        <v>19955.549303648586</v>
      </c>
      <c r="AL219" s="255"/>
      <c r="AM219" s="191">
        <f t="shared" si="103"/>
        <v>75.667245198869992</v>
      </c>
      <c r="AN219" s="75">
        <f t="shared" si="117"/>
        <v>28.935219572893278</v>
      </c>
      <c r="AO219" s="75">
        <f t="shared" si="93"/>
        <v>198.83661390818892</v>
      </c>
      <c r="AP219" s="13"/>
      <c r="AQ219" s="214">
        <f t="shared" si="104"/>
        <v>63.249322643906929</v>
      </c>
      <c r="AR219" s="214">
        <v>53.090122139305628</v>
      </c>
      <c r="AS219" s="214">
        <f t="shared" si="94"/>
        <v>189.00769564614495</v>
      </c>
      <c r="AT219" s="13"/>
      <c r="AU219" s="192">
        <f t="shared" si="105"/>
        <v>-9.2376402427488831</v>
      </c>
      <c r="AV219" s="192">
        <f t="shared" si="106"/>
        <v>6.2271201679895292</v>
      </c>
      <c r="AW219" s="192">
        <f t="shared" si="107"/>
        <v>-5.0816000560593952</v>
      </c>
      <c r="AX219" s="180">
        <f t="shared" si="108"/>
        <v>-8.0921201308187491</v>
      </c>
      <c r="AY219" s="182">
        <v>415761</v>
      </c>
      <c r="AZ219" s="217">
        <f t="shared" si="109"/>
        <v>-3364.3879577093339</v>
      </c>
      <c r="BA219" s="182">
        <v>463529.59899999999</v>
      </c>
      <c r="BB219" s="218">
        <f t="shared" si="110"/>
        <v>466893.9869577093</v>
      </c>
      <c r="BC219" s="216">
        <f t="shared" si="111"/>
        <v>1122.986492137813</v>
      </c>
      <c r="BE219" s="219">
        <v>14132.653</v>
      </c>
      <c r="BG219" s="220">
        <f t="shared" si="112"/>
        <v>3645600.4910000004</v>
      </c>
      <c r="BH219" s="229">
        <f t="shared" si="113"/>
        <v>3677050.8948408877</v>
      </c>
      <c r="BI219" s="432">
        <f t="shared" si="114"/>
        <v>-31450.403840887262</v>
      </c>
      <c r="BJ219" s="210">
        <v>41944</v>
      </c>
      <c r="BK219" s="224">
        <v>3645600.4910000004</v>
      </c>
      <c r="BL219" s="223">
        <f t="shared" si="115"/>
        <v>0</v>
      </c>
      <c r="BM219" s="147">
        <v>6898.1708023644815</v>
      </c>
      <c r="BN219" s="147">
        <v>6957.6809593422886</v>
      </c>
      <c r="BO219" s="225">
        <f t="shared" si="126"/>
        <v>87433.713576113631</v>
      </c>
      <c r="BP219" s="225">
        <f t="shared" si="126"/>
        <v>87162.584956380641</v>
      </c>
      <c r="BS219" s="231"/>
      <c r="BT219" s="231"/>
    </row>
    <row r="220" spans="1:72" s="110" customFormat="1" ht="15.75" thickBot="1" x14ac:dyDescent="0.3">
      <c r="A220" s="233">
        <v>2014</v>
      </c>
      <c r="B220" s="99">
        <v>12</v>
      </c>
      <c r="C220" s="178">
        <f t="shared" si="90"/>
        <v>42.449672857488302</v>
      </c>
      <c r="D220" s="234"/>
      <c r="E220" s="178">
        <f t="shared" si="91"/>
        <v>75.667245198869992</v>
      </c>
      <c r="F220" s="99"/>
      <c r="G220" s="178">
        <v>46.609001353612989</v>
      </c>
      <c r="H220" s="234"/>
      <c r="I220" s="127">
        <v>63.249322643906929</v>
      </c>
      <c r="J220" s="99"/>
      <c r="K220" s="235">
        <f t="shared" si="120"/>
        <v>335.96639605767609</v>
      </c>
      <c r="L220" s="236"/>
      <c r="M220" s="70">
        <f t="shared" si="122"/>
        <v>-1754.6098750382303</v>
      </c>
      <c r="N220" s="237">
        <f t="shared" si="121"/>
        <v>-1418.6434789805542</v>
      </c>
      <c r="O220" s="238">
        <v>3299</v>
      </c>
      <c r="P220" s="238">
        <f t="shared" si="95"/>
        <v>-4680.1048371568477</v>
      </c>
      <c r="Q220" s="238">
        <v>1137173.7609999999</v>
      </c>
      <c r="R220" s="239">
        <f t="shared" si="118"/>
        <v>1141853.8658371568</v>
      </c>
      <c r="S220" s="107">
        <f t="shared" si="127"/>
        <v>346121.20819556131</v>
      </c>
      <c r="T220"/>
      <c r="U220" s="184">
        <f t="shared" si="123"/>
        <v>42.449672857488302</v>
      </c>
      <c r="V220" s="213">
        <f t="shared" si="96"/>
        <v>75.667245198869992</v>
      </c>
      <c r="W220" s="109"/>
      <c r="X220" s="109"/>
      <c r="Y220" s="185">
        <f t="shared" si="124"/>
        <v>46.609001353612989</v>
      </c>
      <c r="Z220" s="214">
        <f t="shared" si="97"/>
        <v>63.249322643906929</v>
      </c>
      <c r="AA220" s="111"/>
      <c r="AC220" s="187">
        <f t="shared" si="125"/>
        <v>37.744945775439632</v>
      </c>
      <c r="AD220" s="187">
        <f t="shared" si="98"/>
        <v>-110.12441925268872</v>
      </c>
      <c r="AE220" s="241"/>
      <c r="AF220" s="237">
        <f t="shared" ref="AF220:AF221" si="129">SUM(AC220:AE220)</f>
        <v>-72.379473477249093</v>
      </c>
      <c r="AG220" s="242">
        <v>101288</v>
      </c>
      <c r="AH220" s="242">
        <f t="shared" si="100"/>
        <v>-7331.1721095636058</v>
      </c>
      <c r="AI220" s="242">
        <v>1897906.1610000001</v>
      </c>
      <c r="AJ220" s="243">
        <f t="shared" si="101"/>
        <v>1905237.3331095637</v>
      </c>
      <c r="AK220" s="256">
        <f t="shared" si="102"/>
        <v>18810.099252720593</v>
      </c>
      <c r="AL220" s="236"/>
      <c r="AM220" s="244">
        <f t="shared" si="103"/>
        <v>42.449672857488302</v>
      </c>
      <c r="AN220" s="75">
        <f t="shared" si="117"/>
        <v>82.304422731853208</v>
      </c>
      <c r="AO220" s="109">
        <f t="shared" si="93"/>
        <v>75.667245198869992</v>
      </c>
      <c r="AQ220" s="245">
        <f t="shared" si="104"/>
        <v>46.609001353612989</v>
      </c>
      <c r="AR220" s="214">
        <v>66.762587103488414</v>
      </c>
      <c r="AS220" s="245">
        <f t="shared" si="94"/>
        <v>63.249322643906929</v>
      </c>
      <c r="AU220" s="246">
        <f t="shared" si="105"/>
        <v>3.0941069352423485</v>
      </c>
      <c r="AV220" s="246">
        <f t="shared" si="106"/>
        <v>-4.0066764013175309</v>
      </c>
      <c r="AW220" s="246">
        <f t="shared" si="107"/>
        <v>-6.4201282652969152</v>
      </c>
      <c r="AX220" s="237">
        <f t="shared" si="108"/>
        <v>-7.3326977313720976</v>
      </c>
      <c r="AY220" s="242">
        <v>416022</v>
      </c>
      <c r="AZ220" s="247">
        <f t="shared" si="109"/>
        <v>-3050.5635756008828</v>
      </c>
      <c r="BA220" s="242">
        <v>430393.80499999999</v>
      </c>
      <c r="BB220" s="248">
        <f t="shared" si="110"/>
        <v>433444.36857560085</v>
      </c>
      <c r="BC220" s="256">
        <f t="shared" si="111"/>
        <v>1041.8784789640954</v>
      </c>
      <c r="BE220" s="242">
        <v>14236.698</v>
      </c>
      <c r="BG220" s="249">
        <f t="shared" si="112"/>
        <v>3479710.4249999998</v>
      </c>
      <c r="BH220" s="243">
        <f t="shared" si="113"/>
        <v>3494772.2655223212</v>
      </c>
      <c r="BI220" s="273">
        <f t="shared" si="114"/>
        <v>-15061.840522321338</v>
      </c>
      <c r="BJ220" s="250">
        <v>41975</v>
      </c>
      <c r="BK220" s="126">
        <v>3479710.4250000003</v>
      </c>
      <c r="BL220" s="251">
        <f t="shared" si="115"/>
        <v>0</v>
      </c>
      <c r="BM220" s="126">
        <v>6578.9471768674039</v>
      </c>
      <c r="BN220" s="126">
        <v>6607.423987026903</v>
      </c>
      <c r="BO220" s="249">
        <f t="shared" si="126"/>
        <v>86909.103932989819</v>
      </c>
      <c r="BP220" s="249">
        <f t="shared" si="126"/>
        <v>86858.649284633357</v>
      </c>
      <c r="BS220" s="253"/>
      <c r="BT220" s="253"/>
    </row>
    <row r="221" spans="1:72" x14ac:dyDescent="0.25">
      <c r="A221" s="230">
        <v>2015</v>
      </c>
      <c r="B221" s="91">
        <v>1</v>
      </c>
      <c r="C221" s="178">
        <f t="shared" si="90"/>
        <v>26.872581391315055</v>
      </c>
      <c r="D221" s="178"/>
      <c r="E221" s="178">
        <f t="shared" si="91"/>
        <v>42.449672857488302</v>
      </c>
      <c r="F221" s="91"/>
      <c r="G221" s="178">
        <v>32.320030455796434</v>
      </c>
      <c r="H221" s="254"/>
      <c r="I221" s="127">
        <v>46.609001353612989</v>
      </c>
      <c r="J221" s="91"/>
      <c r="K221" s="212">
        <f t="shared" si="120"/>
        <v>440.01329339742159</v>
      </c>
      <c r="L221" s="70"/>
      <c r="M221" s="70">
        <f t="shared" si="122"/>
        <v>587.69885385631596</v>
      </c>
      <c r="N221" s="180">
        <f t="shared" si="121"/>
        <v>1027.7121472537376</v>
      </c>
      <c r="O221" s="181">
        <v>3300</v>
      </c>
      <c r="P221" s="181">
        <f t="shared" si="95"/>
        <v>3391.4500859373343</v>
      </c>
      <c r="Q221" s="181">
        <v>1165616.578</v>
      </c>
      <c r="R221" s="183">
        <f t="shared" si="118"/>
        <v>1162225.1279140627</v>
      </c>
      <c r="S221" s="232">
        <f t="shared" si="127"/>
        <v>352189.4327012311</v>
      </c>
      <c r="U221" s="184">
        <f t="shared" si="123"/>
        <v>26.872581391315055</v>
      </c>
      <c r="V221" s="213">
        <f t="shared" si="96"/>
        <v>42.449672857488302</v>
      </c>
      <c r="W221" s="75"/>
      <c r="X221" s="75"/>
      <c r="Y221" s="185">
        <f t="shared" si="124"/>
        <v>32.320030455796434</v>
      </c>
      <c r="Z221" s="214">
        <f t="shared" si="97"/>
        <v>46.609001353612989</v>
      </c>
      <c r="AA221" s="214"/>
      <c r="AB221" s="13"/>
      <c r="AC221" s="187">
        <f t="shared" si="125"/>
        <v>49.434342525456351</v>
      </c>
      <c r="AD221" s="187">
        <f t="shared" si="98"/>
        <v>36.885689461303997</v>
      </c>
      <c r="AE221" s="187"/>
      <c r="AF221" s="180">
        <f t="shared" si="129"/>
        <v>86.320031986760341</v>
      </c>
      <c r="AG221" s="182">
        <v>101257</v>
      </c>
      <c r="AH221" s="182">
        <f t="shared" si="100"/>
        <v>8740.5074788833917</v>
      </c>
      <c r="AI221" s="182">
        <v>1972051.074</v>
      </c>
      <c r="AJ221" s="215">
        <f t="shared" si="101"/>
        <v>1963310.5665211165</v>
      </c>
      <c r="AK221" s="216">
        <f t="shared" si="102"/>
        <v>19389.381144228217</v>
      </c>
      <c r="AL221" s="255"/>
      <c r="AM221" s="191">
        <f t="shared" si="103"/>
        <v>26.872581391315055</v>
      </c>
      <c r="AN221" s="75">
        <f t="shared" si="117"/>
        <v>123.83441885147447</v>
      </c>
      <c r="AO221" s="75">
        <f t="shared" si="93"/>
        <v>42.449672857488302</v>
      </c>
      <c r="AP221" s="13"/>
      <c r="AQ221" s="214">
        <f t="shared" si="104"/>
        <v>32.320030455796434</v>
      </c>
      <c r="AR221" s="214">
        <v>72.352096363399127</v>
      </c>
      <c r="AS221" s="214">
        <f t="shared" si="94"/>
        <v>46.609001353612989</v>
      </c>
      <c r="AT221" s="13"/>
      <c r="AU221" s="192">
        <f t="shared" si="105"/>
        <v>4.0523343961640306</v>
      </c>
      <c r="AV221" s="192">
        <f t="shared" si="106"/>
        <v>-13.272113509007232</v>
      </c>
      <c r="AW221" s="192">
        <f t="shared" si="107"/>
        <v>2.150393701074619</v>
      </c>
      <c r="AX221" s="180">
        <f t="shared" si="108"/>
        <v>-7.0693854117685833</v>
      </c>
      <c r="AY221" s="182">
        <v>416439</v>
      </c>
      <c r="AZ221" s="217">
        <f t="shared" si="109"/>
        <v>-2943.9677914914969</v>
      </c>
      <c r="BA221" s="182">
        <v>449117.82900000003</v>
      </c>
      <c r="BB221" s="218">
        <f t="shared" si="110"/>
        <v>452061.79679149151</v>
      </c>
      <c r="BC221" s="216">
        <f t="shared" si="111"/>
        <v>1085.5414521490338</v>
      </c>
      <c r="BE221" s="219">
        <v>14313.822</v>
      </c>
      <c r="BG221" s="220">
        <f t="shared" si="112"/>
        <v>3601099.3030000003</v>
      </c>
      <c r="BH221" s="229">
        <f t="shared" si="113"/>
        <v>3591911.313226671</v>
      </c>
      <c r="BI221" s="432">
        <f t="shared" si="114"/>
        <v>9187.9897733292291</v>
      </c>
      <c r="BJ221" s="210">
        <v>42005</v>
      </c>
      <c r="BK221" s="224">
        <v>3601099.3030000003</v>
      </c>
      <c r="BL221" s="223">
        <f t="shared" si="115"/>
        <v>0</v>
      </c>
      <c r="BM221" s="147">
        <v>6803.3842228561716</v>
      </c>
      <c r="BN221" s="147">
        <v>6786.0257943864108</v>
      </c>
      <c r="BO221" s="225">
        <f t="shared" si="126"/>
        <v>86727.692245024009</v>
      </c>
      <c r="BP221" s="225">
        <f t="shared" si="126"/>
        <v>86771.117115898669</v>
      </c>
      <c r="BS221" s="231"/>
      <c r="BT221" s="231"/>
    </row>
    <row r="222" spans="1:72" x14ac:dyDescent="0.25">
      <c r="A222" s="230">
        <v>2015</v>
      </c>
      <c r="B222" s="91">
        <v>2</v>
      </c>
      <c r="C222" s="178">
        <f t="shared" ref="C222:C244" si="130">C210</f>
        <v>34.723950066840629</v>
      </c>
      <c r="D222" s="178"/>
      <c r="E222" s="178">
        <f t="shared" ref="E222:E244" si="131">E210</f>
        <v>26.872581391315055</v>
      </c>
      <c r="F222" s="91"/>
      <c r="G222" s="178">
        <v>19.010312928949858</v>
      </c>
      <c r="H222" s="254"/>
      <c r="I222" s="127">
        <v>32.320030455796434</v>
      </c>
      <c r="J222" s="91"/>
      <c r="K222" s="212">
        <f t="shared" si="120"/>
        <v>-1269.2563338274399</v>
      </c>
      <c r="L222" s="70"/>
      <c r="M222" s="70">
        <f t="shared" si="122"/>
        <v>769.70587310408848</v>
      </c>
      <c r="N222" s="180">
        <f t="shared" si="121"/>
        <v>-499.55046072335142</v>
      </c>
      <c r="O222" s="181">
        <v>3291</v>
      </c>
      <c r="P222" s="181">
        <f t="shared" si="95"/>
        <v>-1644.0205662405494</v>
      </c>
      <c r="Q222" s="181">
        <v>1049229.433</v>
      </c>
      <c r="R222" s="183">
        <f t="shared" si="118"/>
        <v>1050873.4535662406</v>
      </c>
      <c r="S222" s="232">
        <f t="shared" si="127"/>
        <v>319317.36662602267</v>
      </c>
      <c r="U222" s="184">
        <f t="shared" si="123"/>
        <v>34.723950066840629</v>
      </c>
      <c r="V222" s="213">
        <f t="shared" si="96"/>
        <v>26.872581391315055</v>
      </c>
      <c r="W222" s="75"/>
      <c r="X222" s="75"/>
      <c r="Y222" s="185">
        <f t="shared" si="124"/>
        <v>19.010312928949858</v>
      </c>
      <c r="Z222" s="214">
        <f t="shared" si="97"/>
        <v>32.320030455796434</v>
      </c>
      <c r="AA222" s="214"/>
      <c r="AB222" s="13"/>
      <c r="AC222" s="187">
        <f t="shared" si="125"/>
        <v>-142.59762898199361</v>
      </c>
      <c r="AD222" s="187">
        <f t="shared" si="98"/>
        <v>48.308979378749136</v>
      </c>
      <c r="AE222" s="187"/>
      <c r="AF222" s="180">
        <f t="shared" ref="AF222:AF229" si="132">SUM(AC222:AE222)</f>
        <v>-94.288649603244465</v>
      </c>
      <c r="AG222" s="182">
        <v>101177</v>
      </c>
      <c r="AH222" s="182">
        <f t="shared" si="100"/>
        <v>-9539.8427009074658</v>
      </c>
      <c r="AI222" s="182">
        <v>1782088.1359999999</v>
      </c>
      <c r="AJ222" s="215">
        <f t="shared" si="101"/>
        <v>1791627.9787009074</v>
      </c>
      <c r="AK222" s="216">
        <f t="shared" si="102"/>
        <v>17707.858294878355</v>
      </c>
      <c r="AL222" s="257"/>
      <c r="AM222" s="191">
        <f t="shared" si="103"/>
        <v>34.723950066840629</v>
      </c>
      <c r="AN222" s="75">
        <f t="shared" si="117"/>
        <v>77.741832906544204</v>
      </c>
      <c r="AO222" s="75">
        <f t="shared" si="93"/>
        <v>26.872581391315055</v>
      </c>
      <c r="AP222" s="13"/>
      <c r="AQ222" s="214">
        <f t="shared" si="104"/>
        <v>19.010312928949858</v>
      </c>
      <c r="AR222" s="214">
        <v>102.4411886931855</v>
      </c>
      <c r="AS222" s="214">
        <f t="shared" si="94"/>
        <v>32.320030455796434</v>
      </c>
      <c r="AT222" s="13"/>
      <c r="AU222" s="192">
        <f t="shared" si="105"/>
        <v>-11.689308428398789</v>
      </c>
      <c r="AV222" s="192">
        <f t="shared" si="106"/>
        <v>6.3674798990583197</v>
      </c>
      <c r="AW222" s="192">
        <f t="shared" si="107"/>
        <v>2.8163584977959437</v>
      </c>
      <c r="AX222" s="180">
        <f t="shared" si="108"/>
        <v>-2.5054700315445255</v>
      </c>
      <c r="AY222" s="182">
        <v>416916</v>
      </c>
      <c r="AZ222" s="217">
        <f t="shared" si="109"/>
        <v>-1044.5705436714175</v>
      </c>
      <c r="BA222" s="182">
        <v>410516.39600000001</v>
      </c>
      <c r="BB222" s="218">
        <f t="shared" si="110"/>
        <v>411560.96654367144</v>
      </c>
      <c r="BC222" s="216">
        <f t="shared" si="111"/>
        <v>987.15560579030659</v>
      </c>
      <c r="BE222" s="219">
        <v>14088.41</v>
      </c>
      <c r="BG222" s="220">
        <f t="shared" si="112"/>
        <v>3255922.375</v>
      </c>
      <c r="BH222" s="229">
        <f t="shared" si="113"/>
        <v>3268150.8088108194</v>
      </c>
      <c r="BI222" s="432">
        <f t="shared" si="114"/>
        <v>-12228.433810819433</v>
      </c>
      <c r="BJ222" s="210">
        <v>42036</v>
      </c>
      <c r="BK222" s="224">
        <v>3255922.3749999995</v>
      </c>
      <c r="BL222" s="223">
        <f t="shared" si="115"/>
        <v>0</v>
      </c>
      <c r="BM222" s="147">
        <v>6146.6594205087349</v>
      </c>
      <c r="BN222" s="147">
        <v>6169.7447429532976</v>
      </c>
      <c r="BO222" s="225">
        <f t="shared" si="126"/>
        <v>86426.729900017468</v>
      </c>
      <c r="BP222" s="225">
        <f t="shared" ref="BP222:BP239" si="133">SUM(BN211:BN222)</f>
        <v>86549.010346164127</v>
      </c>
      <c r="BS222" s="231"/>
      <c r="BT222" s="231"/>
    </row>
    <row r="223" spans="1:72" x14ac:dyDescent="0.25">
      <c r="A223" s="230">
        <v>2015</v>
      </c>
      <c r="B223" s="91">
        <v>3</v>
      </c>
      <c r="C223" s="178">
        <f t="shared" si="130"/>
        <v>67.088827391532973</v>
      </c>
      <c r="D223" s="178"/>
      <c r="E223" s="178">
        <f t="shared" si="131"/>
        <v>34.723950066840629</v>
      </c>
      <c r="F223" s="91"/>
      <c r="G223" s="178">
        <v>112.46446916168981</v>
      </c>
      <c r="H223" s="254"/>
      <c r="I223" s="127">
        <v>19.010312928949858</v>
      </c>
      <c r="J223" s="91"/>
      <c r="K223" s="212">
        <f t="shared" si="120"/>
        <v>3665.1807734175036</v>
      </c>
      <c r="L223" s="70"/>
      <c r="M223" s="70">
        <f t="shared" si="122"/>
        <v>-2220.2830443560156</v>
      </c>
      <c r="N223" s="180">
        <f t="shared" si="121"/>
        <v>1444.897729061488</v>
      </c>
      <c r="O223" s="181">
        <v>3300</v>
      </c>
      <c r="P223" s="181">
        <f t="shared" si="95"/>
        <v>4768.1625059029102</v>
      </c>
      <c r="Q223" s="181">
        <v>1114081.165</v>
      </c>
      <c r="R223" s="183">
        <f t="shared" si="118"/>
        <v>1109313.0024940972</v>
      </c>
      <c r="S223" s="232">
        <f t="shared" si="127"/>
        <v>336155.4553012416</v>
      </c>
      <c r="U223" s="184">
        <f t="shared" si="123"/>
        <v>67.088827391532973</v>
      </c>
      <c r="V223" s="213">
        <f t="shared" si="96"/>
        <v>34.723950066840629</v>
      </c>
      <c r="W223" s="75"/>
      <c r="X223" s="75"/>
      <c r="Y223" s="185">
        <f t="shared" si="124"/>
        <v>112.46446916168981</v>
      </c>
      <c r="Z223" s="214">
        <f t="shared" si="97"/>
        <v>19.010312928949858</v>
      </c>
      <c r="AA223" s="214"/>
      <c r="AB223" s="13"/>
      <c r="AC223" s="187">
        <f t="shared" si="125"/>
        <v>411.77347250550048</v>
      </c>
      <c r="AD223" s="187">
        <f t="shared" si="98"/>
        <v>-139.35142182587484</v>
      </c>
      <c r="AE223" s="187"/>
      <c r="AF223" s="180">
        <f t="shared" si="132"/>
        <v>272.42205067962561</v>
      </c>
      <c r="AG223" s="182">
        <v>101760</v>
      </c>
      <c r="AH223" s="182">
        <f t="shared" si="100"/>
        <v>27721.667877158703</v>
      </c>
      <c r="AI223" s="182">
        <v>1898863.064</v>
      </c>
      <c r="AJ223" s="215">
        <f t="shared" si="101"/>
        <v>1871141.3961228414</v>
      </c>
      <c r="AK223" s="216">
        <f t="shared" si="102"/>
        <v>18387.788876993331</v>
      </c>
      <c r="AL223" s="255"/>
      <c r="AM223" s="191">
        <f t="shared" si="103"/>
        <v>67.088827391532973</v>
      </c>
      <c r="AN223" s="75">
        <f t="shared" si="117"/>
        <v>46.024503453365838</v>
      </c>
      <c r="AO223" s="75">
        <f t="shared" si="93"/>
        <v>34.723950066840629</v>
      </c>
      <c r="AP223" s="13"/>
      <c r="AQ223" s="214">
        <f t="shared" si="104"/>
        <v>112.46446916168981</v>
      </c>
      <c r="AR223" s="214">
        <v>10.932357547240981</v>
      </c>
      <c r="AS223" s="214">
        <f t="shared" si="94"/>
        <v>19.010312928949858</v>
      </c>
      <c r="AT223" s="13"/>
      <c r="AU223" s="192">
        <f t="shared" si="105"/>
        <v>33.754748638614352</v>
      </c>
      <c r="AV223" s="192">
        <f t="shared" si="106"/>
        <v>-9.0467352914898456</v>
      </c>
      <c r="AW223" s="192">
        <f t="shared" si="107"/>
        <v>-8.1240292402429102</v>
      </c>
      <c r="AX223" s="180">
        <f t="shared" si="108"/>
        <v>16.583984106881594</v>
      </c>
      <c r="AY223" s="182">
        <v>416824</v>
      </c>
      <c r="AZ223" s="217">
        <f t="shared" si="109"/>
        <v>6912.6025913668136</v>
      </c>
      <c r="BA223" s="182">
        <v>440905.424</v>
      </c>
      <c r="BB223" s="218">
        <f t="shared" si="110"/>
        <v>433992.8214086332</v>
      </c>
      <c r="BC223" s="216">
        <f t="shared" si="111"/>
        <v>1041.1896181808945</v>
      </c>
      <c r="BE223" s="219">
        <v>14147.602000000001</v>
      </c>
      <c r="BG223" s="220">
        <f t="shared" si="112"/>
        <v>3467997.2549999999</v>
      </c>
      <c r="BH223" s="229">
        <f t="shared" si="113"/>
        <v>3428594.8220255719</v>
      </c>
      <c r="BI223" s="432">
        <f t="shared" si="114"/>
        <v>39402.432974428426</v>
      </c>
      <c r="BJ223" s="210">
        <v>42064</v>
      </c>
      <c r="BK223" s="224">
        <v>3467997.2549999999</v>
      </c>
      <c r="BL223" s="223">
        <f t="shared" si="115"/>
        <v>0</v>
      </c>
      <c r="BM223" s="147">
        <v>6540.7007212127837</v>
      </c>
      <c r="BN223" s="147">
        <v>6466.3870747986148</v>
      </c>
      <c r="BO223" s="225">
        <f t="shared" si="126"/>
        <v>86522.548246255814</v>
      </c>
      <c r="BP223" s="225">
        <f t="shared" si="133"/>
        <v>86621.229760926508</v>
      </c>
      <c r="BS223" s="231"/>
      <c r="BT223" s="231"/>
    </row>
    <row r="224" spans="1:72" x14ac:dyDescent="0.25">
      <c r="A224" s="230">
        <v>2015</v>
      </c>
      <c r="B224" s="91">
        <v>4</v>
      </c>
      <c r="C224" s="178">
        <f t="shared" si="130"/>
        <v>117.42864691479581</v>
      </c>
      <c r="D224" s="178"/>
      <c r="E224" s="178">
        <f t="shared" si="131"/>
        <v>67.088827391532973</v>
      </c>
      <c r="F224" s="91"/>
      <c r="G224" s="178">
        <v>192.47769777510175</v>
      </c>
      <c r="H224" s="254"/>
      <c r="I224" s="127">
        <v>112.46446916168981</v>
      </c>
      <c r="J224" s="91"/>
      <c r="K224" s="212">
        <f t="shared" si="120"/>
        <v>6062.0263988714696</v>
      </c>
      <c r="L224" s="70"/>
      <c r="M224" s="70">
        <f t="shared" si="122"/>
        <v>6411.4225856799285</v>
      </c>
      <c r="N224" s="180">
        <f t="shared" si="121"/>
        <v>12473.448984551398</v>
      </c>
      <c r="O224" s="181">
        <v>3296</v>
      </c>
      <c r="P224" s="181">
        <f t="shared" si="95"/>
        <v>41112.487853081402</v>
      </c>
      <c r="Q224" s="181">
        <v>1207817.557</v>
      </c>
      <c r="R224" s="183">
        <f t="shared" si="118"/>
        <v>1166705.0691469186</v>
      </c>
      <c r="S224" s="232">
        <f t="shared" si="127"/>
        <v>353976.05253243889</v>
      </c>
      <c r="U224" s="184">
        <f t="shared" si="123"/>
        <v>117.42864691479581</v>
      </c>
      <c r="V224" s="213">
        <f t="shared" si="96"/>
        <v>67.088827391532973</v>
      </c>
      <c r="W224" s="75"/>
      <c r="X224" s="75"/>
      <c r="Y224" s="185">
        <f t="shared" si="124"/>
        <v>192.47769777510175</v>
      </c>
      <c r="Z224" s="214">
        <f t="shared" si="97"/>
        <v>112.46446916168981</v>
      </c>
      <c r="AA224" s="214"/>
      <c r="AB224" s="13"/>
      <c r="AC224" s="187">
        <f t="shared" si="125"/>
        <v>681.05280885117679</v>
      </c>
      <c r="AD224" s="187">
        <f t="shared" si="98"/>
        <v>402.39952987622974</v>
      </c>
      <c r="AE224" s="187"/>
      <c r="AF224" s="180">
        <f t="shared" si="132"/>
        <v>1083.4523387274066</v>
      </c>
      <c r="AG224" s="182">
        <v>101994</v>
      </c>
      <c r="AH224" s="182">
        <f t="shared" si="100"/>
        <v>110505.63783616312</v>
      </c>
      <c r="AI224" s="182">
        <v>2099405.398</v>
      </c>
      <c r="AJ224" s="215">
        <f t="shared" si="101"/>
        <v>1988899.7601638369</v>
      </c>
      <c r="AK224" s="216">
        <f t="shared" si="102"/>
        <v>19500.16432499791</v>
      </c>
      <c r="AL224" s="257"/>
      <c r="AM224" s="191">
        <f t="shared" si="103"/>
        <v>117.42864691479581</v>
      </c>
      <c r="AN224" s="75">
        <f t="shared" si="117"/>
        <v>10.764282951672801</v>
      </c>
      <c r="AO224" s="75">
        <f t="shared" si="93"/>
        <v>67.088827391532973</v>
      </c>
      <c r="AP224" s="13"/>
      <c r="AQ224" s="214">
        <f t="shared" si="104"/>
        <v>192.47769777510175</v>
      </c>
      <c r="AR224" s="214">
        <v>7.0583324857793769E-2</v>
      </c>
      <c r="AS224" s="214">
        <f t="shared" si="94"/>
        <v>112.46446916168981</v>
      </c>
      <c r="AT224" s="13"/>
      <c r="AU224" s="192">
        <f t="shared" si="105"/>
        <v>55.828672576975329</v>
      </c>
      <c r="AV224" s="192">
        <f t="shared" si="106"/>
        <v>-2.756829692584116</v>
      </c>
      <c r="AW224" s="192">
        <f t="shared" si="107"/>
        <v>23.459434458152632</v>
      </c>
      <c r="AX224" s="180">
        <f t="shared" si="108"/>
        <v>76.531277342543845</v>
      </c>
      <c r="AY224" s="182">
        <v>417535</v>
      </c>
      <c r="AZ224" s="217">
        <f t="shared" si="109"/>
        <v>31954.486885219045</v>
      </c>
      <c r="BA224" s="182">
        <v>496201.58799999999</v>
      </c>
      <c r="BB224" s="218">
        <f t="shared" si="110"/>
        <v>464247.10111478093</v>
      </c>
      <c r="BC224" s="216">
        <f t="shared" si="111"/>
        <v>1111.8758933138083</v>
      </c>
      <c r="BE224" s="219">
        <v>14492.562</v>
      </c>
      <c r="BG224" s="220">
        <f t="shared" si="112"/>
        <v>3817917.105</v>
      </c>
      <c r="BH224" s="229">
        <f t="shared" si="113"/>
        <v>3634344.4924255363</v>
      </c>
      <c r="BI224" s="432">
        <f t="shared" si="114"/>
        <v>183572.61257446356</v>
      </c>
      <c r="BJ224" s="210">
        <v>42095</v>
      </c>
      <c r="BK224" s="224">
        <v>3817917.105</v>
      </c>
      <c r="BL224" s="223">
        <f t="shared" si="115"/>
        <v>0</v>
      </c>
      <c r="BM224" s="147">
        <v>7187.5875029650852</v>
      </c>
      <c r="BN224" s="147">
        <v>6841.994819902663</v>
      </c>
      <c r="BO224" s="225">
        <f t="shared" si="126"/>
        <v>87018.445730285079</v>
      </c>
      <c r="BP224" s="225">
        <f t="shared" si="133"/>
        <v>86811.073543247127</v>
      </c>
      <c r="BS224" s="231"/>
      <c r="BT224" s="231"/>
    </row>
    <row r="225" spans="1:72" x14ac:dyDescent="0.25">
      <c r="A225" s="230">
        <v>2015</v>
      </c>
      <c r="B225" s="91">
        <v>5</v>
      </c>
      <c r="C225" s="178">
        <f t="shared" si="130"/>
        <v>205.87235315982971</v>
      </c>
      <c r="D225" s="178"/>
      <c r="E225" s="178">
        <f t="shared" si="131"/>
        <v>117.42864691479581</v>
      </c>
      <c r="F225" s="91"/>
      <c r="G225" s="178">
        <v>233.99689467086057</v>
      </c>
      <c r="H225" s="254"/>
      <c r="I225" s="127">
        <v>192.47769777510175</v>
      </c>
      <c r="J225" s="91"/>
      <c r="K225" s="212">
        <f t="shared" si="120"/>
        <v>2271.7370991589719</v>
      </c>
      <c r="L225" s="70"/>
      <c r="M225" s="70">
        <f t="shared" si="122"/>
        <v>10604.173537795983</v>
      </c>
      <c r="N225" s="180">
        <f t="shared" si="121"/>
        <v>12875.910636954955</v>
      </c>
      <c r="O225" s="181">
        <v>3298</v>
      </c>
      <c r="P225" s="181">
        <f t="shared" si="95"/>
        <v>42464.753280677447</v>
      </c>
      <c r="Q225" s="181">
        <v>1276286.719</v>
      </c>
      <c r="R225" s="183">
        <f t="shared" si="118"/>
        <v>1233821.9657193227</v>
      </c>
      <c r="S225" s="232">
        <f t="shared" si="127"/>
        <v>374112.17881119548</v>
      </c>
      <c r="U225" s="184">
        <f t="shared" si="123"/>
        <v>205.87235315982971</v>
      </c>
      <c r="V225" s="213">
        <f t="shared" si="96"/>
        <v>117.42864691479581</v>
      </c>
      <c r="W225" s="75"/>
      <c r="X225" s="75"/>
      <c r="Y225" s="185">
        <f t="shared" si="124"/>
        <v>233.99689467086057</v>
      </c>
      <c r="Z225" s="214">
        <f t="shared" si="97"/>
        <v>192.47769777510175</v>
      </c>
      <c r="AA225" s="214"/>
      <c r="AB225" s="13"/>
      <c r="AC225" s="187">
        <f t="shared" si="125"/>
        <v>255.22372067559283</v>
      </c>
      <c r="AD225" s="187">
        <f t="shared" si="98"/>
        <v>665.54877475488286</v>
      </c>
      <c r="AE225" s="187"/>
      <c r="AF225" s="180">
        <f t="shared" si="132"/>
        <v>920.77249543047571</v>
      </c>
      <c r="AG225" s="182">
        <v>102312</v>
      </c>
      <c r="AH225" s="182">
        <f t="shared" si="100"/>
        <v>94206.075552482827</v>
      </c>
      <c r="AI225" s="182">
        <v>2226414.8659999999</v>
      </c>
      <c r="AJ225" s="215">
        <f t="shared" si="101"/>
        <v>2132208.7904475173</v>
      </c>
      <c r="AK225" s="216">
        <f t="shared" si="102"/>
        <v>20840.261068569838</v>
      </c>
      <c r="AL225" s="257"/>
      <c r="AM225" s="191">
        <f t="shared" si="103"/>
        <v>205.87235315982971</v>
      </c>
      <c r="AN225" s="75">
        <f t="shared" si="117"/>
        <v>1.2492833206498815</v>
      </c>
      <c r="AO225" s="75">
        <f t="shared" si="93"/>
        <v>117.42864691479581</v>
      </c>
      <c r="AP225" s="13"/>
      <c r="AQ225" s="214">
        <f t="shared" si="104"/>
        <v>233.99689467086057</v>
      </c>
      <c r="AR225" s="214">
        <v>4.0244930878727679E-2</v>
      </c>
      <c r="AS225" s="214">
        <f t="shared" si="94"/>
        <v>192.47769777510175</v>
      </c>
      <c r="AT225" s="13"/>
      <c r="AU225" s="192">
        <f t="shared" si="105"/>
        <v>20.92172787527365</v>
      </c>
      <c r="AV225" s="192">
        <f t="shared" si="106"/>
        <v>-0.31168941046719234</v>
      </c>
      <c r="AW225" s="192">
        <f t="shared" si="107"/>
        <v>38.800735838007419</v>
      </c>
      <c r="AX225" s="180">
        <f t="shared" si="108"/>
        <v>59.410774302813877</v>
      </c>
      <c r="AY225" s="182">
        <v>418034</v>
      </c>
      <c r="AZ225" s="217">
        <f t="shared" si="109"/>
        <v>24835.723624902497</v>
      </c>
      <c r="BA225" s="182">
        <v>531931.77800000005</v>
      </c>
      <c r="BB225" s="218">
        <f t="shared" si="110"/>
        <v>507096.05437509756</v>
      </c>
      <c r="BC225" s="216">
        <f t="shared" si="111"/>
        <v>1213.0497863214418</v>
      </c>
      <c r="BE225" s="219">
        <v>14405.094999999999</v>
      </c>
      <c r="BG225" s="220">
        <f t="shared" si="112"/>
        <v>4049038.4580000001</v>
      </c>
      <c r="BH225" s="229">
        <f t="shared" si="113"/>
        <v>3887531.9055419373</v>
      </c>
      <c r="BI225" s="432">
        <f t="shared" si="114"/>
        <v>161506.55245806277</v>
      </c>
      <c r="BJ225" s="210">
        <v>42125</v>
      </c>
      <c r="BK225" s="224">
        <v>4049038.4580000006</v>
      </c>
      <c r="BL225" s="223">
        <f t="shared" si="115"/>
        <v>0</v>
      </c>
      <c r="BM225" s="147">
        <v>7610.7885671966669</v>
      </c>
      <c r="BN225" s="147">
        <v>7307.2122401932611</v>
      </c>
      <c r="BO225" s="225">
        <f t="shared" si="126"/>
        <v>87135.464297500788</v>
      </c>
      <c r="BP225" s="225">
        <f t="shared" si="133"/>
        <v>86724.348747616183</v>
      </c>
      <c r="BS225" s="231"/>
      <c r="BT225" s="231"/>
    </row>
    <row r="226" spans="1:72" x14ac:dyDescent="0.25">
      <c r="A226" s="230">
        <v>2015</v>
      </c>
      <c r="B226" s="91">
        <v>6</v>
      </c>
      <c r="C226" s="178">
        <f t="shared" si="130"/>
        <v>273.79728737823223</v>
      </c>
      <c r="D226" s="178"/>
      <c r="E226" s="178">
        <f t="shared" si="131"/>
        <v>205.87235315982971</v>
      </c>
      <c r="F226" s="91"/>
      <c r="G226" s="178">
        <v>299.72235557223803</v>
      </c>
      <c r="H226" s="254"/>
      <c r="I226" s="127">
        <v>233.99689467086057</v>
      </c>
      <c r="J226" s="91"/>
      <c r="K226" s="212">
        <f t="shared" si="120"/>
        <v>2094.0764204618167</v>
      </c>
      <c r="L226" s="70"/>
      <c r="M226" s="70">
        <f t="shared" si="122"/>
        <v>3973.9012743685257</v>
      </c>
      <c r="N226" s="180">
        <f t="shared" si="121"/>
        <v>6067.9776948303424</v>
      </c>
      <c r="O226" s="181">
        <v>3297</v>
      </c>
      <c r="P226" s="181">
        <f t="shared" si="95"/>
        <v>20006.12245985564</v>
      </c>
      <c r="Q226" s="181">
        <v>1286854.8049999999</v>
      </c>
      <c r="R226" s="183">
        <f t="shared" si="118"/>
        <v>1266848.6825401443</v>
      </c>
      <c r="S226" s="232">
        <f t="shared" si="127"/>
        <v>384242.85184717755</v>
      </c>
      <c r="U226" s="184">
        <f t="shared" si="123"/>
        <v>273.79728737823223</v>
      </c>
      <c r="V226" s="213">
        <f t="shared" si="96"/>
        <v>205.87235315982971</v>
      </c>
      <c r="W226" s="75"/>
      <c r="X226" s="75"/>
      <c r="Y226" s="185">
        <f t="shared" si="124"/>
        <v>299.72235557223803</v>
      </c>
      <c r="Z226" s="214">
        <f t="shared" si="97"/>
        <v>233.99689467086057</v>
      </c>
      <c r="AA226" s="214"/>
      <c r="AB226" s="13"/>
      <c r="AC226" s="187">
        <f t="shared" si="125"/>
        <v>235.26400814916289</v>
      </c>
      <c r="AD226" s="187">
        <f t="shared" si="98"/>
        <v>249.41360255242969</v>
      </c>
      <c r="AE226" s="187"/>
      <c r="AF226" s="180">
        <f t="shared" si="132"/>
        <v>484.67761070159258</v>
      </c>
      <c r="AG226" s="182">
        <v>102644</v>
      </c>
      <c r="AH226" s="182">
        <f t="shared" si="100"/>
        <v>49749.248672854264</v>
      </c>
      <c r="AI226" s="182">
        <v>2307330.747</v>
      </c>
      <c r="AJ226" s="215">
        <f t="shared" si="101"/>
        <v>2257581.4983271458</v>
      </c>
      <c r="AK226" s="216">
        <f t="shared" si="102"/>
        <v>21994.286059849048</v>
      </c>
      <c r="AL226" s="257"/>
      <c r="AM226" s="191">
        <f t="shared" si="103"/>
        <v>273.79728737823223</v>
      </c>
      <c r="AN226" s="75">
        <f t="shared" si="117"/>
        <v>0</v>
      </c>
      <c r="AO226" s="75">
        <f t="shared" si="93"/>
        <v>205.87235315982971</v>
      </c>
      <c r="AP226" s="13"/>
      <c r="AQ226" s="214">
        <f t="shared" si="104"/>
        <v>299.72235557223803</v>
      </c>
      <c r="AR226" s="214">
        <v>0</v>
      </c>
      <c r="AS226" s="214">
        <f t="shared" si="94"/>
        <v>233.99689467086057</v>
      </c>
      <c r="AT226" s="13"/>
      <c r="AU226" s="192">
        <f t="shared" si="105"/>
        <v>19.285548946288259</v>
      </c>
      <c r="AV226" s="192">
        <f t="shared" si="106"/>
        <v>0</v>
      </c>
      <c r="AW226" s="192">
        <f t="shared" si="107"/>
        <v>14.540529070325057</v>
      </c>
      <c r="AX226" s="180">
        <f t="shared" si="108"/>
        <v>33.826078016613316</v>
      </c>
      <c r="AY226" s="182">
        <v>418467</v>
      </c>
      <c r="AZ226" s="217">
        <f t="shared" si="109"/>
        <v>14155.097389378125</v>
      </c>
      <c r="BA226" s="182">
        <v>559759.05799999996</v>
      </c>
      <c r="BB226" s="218">
        <f t="shared" si="110"/>
        <v>545603.96061062184</v>
      </c>
      <c r="BC226" s="216">
        <f t="shared" si="111"/>
        <v>1303.8159773903842</v>
      </c>
      <c r="BE226" s="219">
        <v>14324.53</v>
      </c>
      <c r="BG226" s="220">
        <f t="shared" si="112"/>
        <v>4168269.1399999997</v>
      </c>
      <c r="BH226" s="229">
        <f t="shared" si="113"/>
        <v>4084358.671477912</v>
      </c>
      <c r="BI226" s="432">
        <f t="shared" si="114"/>
        <v>83910.468522088035</v>
      </c>
      <c r="BJ226" s="210">
        <v>42156</v>
      </c>
      <c r="BK226" s="224">
        <v>4168269.1400000006</v>
      </c>
      <c r="BL226" s="223">
        <f t="shared" si="115"/>
        <v>0</v>
      </c>
      <c r="BM226" s="147">
        <v>7823.6950682745992</v>
      </c>
      <c r="BN226" s="147">
        <v>7666.1980601152682</v>
      </c>
      <c r="BO226" s="225">
        <f t="shared" si="126"/>
        <v>87369.479405976468</v>
      </c>
      <c r="BP226" s="225">
        <f t="shared" si="133"/>
        <v>86771.045890367066</v>
      </c>
      <c r="BS226" s="231"/>
      <c r="BT226" s="231"/>
    </row>
    <row r="227" spans="1:72" x14ac:dyDescent="0.25">
      <c r="A227" s="230">
        <v>2015</v>
      </c>
      <c r="B227" s="91">
        <v>7</v>
      </c>
      <c r="C227" s="178">
        <f t="shared" si="130"/>
        <v>323.21495100202412</v>
      </c>
      <c r="D227" s="178"/>
      <c r="E227" s="178">
        <f t="shared" si="131"/>
        <v>273.79728737823223</v>
      </c>
      <c r="F227" s="91"/>
      <c r="G227" s="178">
        <v>332.83235931319314</v>
      </c>
      <c r="H227" s="254"/>
      <c r="I227" s="127">
        <v>299.72235557223803</v>
      </c>
      <c r="J227" s="91"/>
      <c r="K227" s="212">
        <f t="shared" si="120"/>
        <v>776.8383797358365</v>
      </c>
      <c r="L227" s="70"/>
      <c r="M227" s="70">
        <f t="shared" si="122"/>
        <v>3663.1232368301257</v>
      </c>
      <c r="N227" s="180">
        <f t="shared" si="121"/>
        <v>4439.9616165659627</v>
      </c>
      <c r="O227" s="181">
        <v>3306</v>
      </c>
      <c r="P227" s="181">
        <f t="shared" si="95"/>
        <v>14678.513104367072</v>
      </c>
      <c r="Q227" s="181">
        <v>1323443.7439999999</v>
      </c>
      <c r="R227" s="183">
        <f t="shared" si="118"/>
        <v>1308765.2308956329</v>
      </c>
      <c r="S227" s="232">
        <f t="shared" si="127"/>
        <v>395875.75042215153</v>
      </c>
      <c r="U227" s="184">
        <f t="shared" si="123"/>
        <v>323.21495100202412</v>
      </c>
      <c r="V227" s="213">
        <f t="shared" si="96"/>
        <v>273.79728737823223</v>
      </c>
      <c r="W227" s="75"/>
      <c r="X227" s="75"/>
      <c r="Y227" s="185">
        <f t="shared" si="124"/>
        <v>332.83235931319314</v>
      </c>
      <c r="Z227" s="214">
        <f t="shared" si="97"/>
        <v>299.72235557223803</v>
      </c>
      <c r="AA227" s="214"/>
      <c r="AB227" s="13"/>
      <c r="AC227" s="187">
        <f t="shared" si="125"/>
        <v>87.27575990777305</v>
      </c>
      <c r="AD227" s="187">
        <f t="shared" si="98"/>
        <v>229.90826898096506</v>
      </c>
      <c r="AE227" s="187"/>
      <c r="AF227" s="180">
        <f t="shared" si="132"/>
        <v>317.18402888873811</v>
      </c>
      <c r="AG227" s="182">
        <v>102929</v>
      </c>
      <c r="AH227" s="182">
        <f t="shared" si="100"/>
        <v>32647.434909488922</v>
      </c>
      <c r="AI227" s="182">
        <v>2410833.986</v>
      </c>
      <c r="AJ227" s="215">
        <f t="shared" si="101"/>
        <v>2378186.551090511</v>
      </c>
      <c r="AK227" s="216">
        <f t="shared" si="102"/>
        <v>23105.116644390899</v>
      </c>
      <c r="AL227" s="255"/>
      <c r="AM227" s="191">
        <f t="shared" si="103"/>
        <v>323.21495100202412</v>
      </c>
      <c r="AN227" s="75">
        <f t="shared" si="117"/>
        <v>0</v>
      </c>
      <c r="AO227" s="75">
        <f t="shared" si="93"/>
        <v>273.79728737823223</v>
      </c>
      <c r="AP227" s="13"/>
      <c r="AQ227" s="214">
        <f t="shared" si="104"/>
        <v>332.83235931319314</v>
      </c>
      <c r="AR227" s="214">
        <v>0</v>
      </c>
      <c r="AS227" s="214">
        <f t="shared" si="94"/>
        <v>299.72235557223803</v>
      </c>
      <c r="AT227" s="13"/>
      <c r="AU227" s="192">
        <f t="shared" si="105"/>
        <v>7.1543495019378245</v>
      </c>
      <c r="AV227" s="192">
        <f t="shared" si="106"/>
        <v>0</v>
      </c>
      <c r="AW227" s="192">
        <f t="shared" si="107"/>
        <v>13.403390330016581</v>
      </c>
      <c r="AX227" s="180">
        <f t="shared" si="108"/>
        <v>20.557739831954407</v>
      </c>
      <c r="AY227" s="182">
        <v>418817</v>
      </c>
      <c r="AZ227" s="217">
        <f t="shared" si="109"/>
        <v>8609.9309231996504</v>
      </c>
      <c r="BA227" s="182">
        <v>592113.22199999995</v>
      </c>
      <c r="BB227" s="218">
        <f t="shared" si="110"/>
        <v>583503.29107680032</v>
      </c>
      <c r="BC227" s="216">
        <f t="shared" si="111"/>
        <v>1393.2177802639346</v>
      </c>
      <c r="BE227" s="219">
        <v>14381.249</v>
      </c>
      <c r="BG227" s="220">
        <f t="shared" si="112"/>
        <v>4340772.2009999994</v>
      </c>
      <c r="BH227" s="229">
        <f t="shared" si="113"/>
        <v>4284836.3220629441</v>
      </c>
      <c r="BI227" s="432">
        <f t="shared" si="114"/>
        <v>55935.878937055641</v>
      </c>
      <c r="BJ227" s="210">
        <v>42186</v>
      </c>
      <c r="BK227" s="224">
        <v>4340772.2010000004</v>
      </c>
      <c r="BL227" s="223">
        <f t="shared" si="115"/>
        <v>0</v>
      </c>
      <c r="BM227" s="147">
        <v>8137.6560239811915</v>
      </c>
      <c r="BN227" s="147">
        <v>8032.7928979954631</v>
      </c>
      <c r="BO227" s="225">
        <f t="shared" si="126"/>
        <v>87664.428416963739</v>
      </c>
      <c r="BP227" s="225">
        <f t="shared" si="133"/>
        <v>86850.504480356889</v>
      </c>
      <c r="BS227" s="231"/>
      <c r="BT227" s="231"/>
    </row>
    <row r="228" spans="1:72" x14ac:dyDescent="0.25">
      <c r="A228" s="230">
        <v>2015</v>
      </c>
      <c r="B228" s="91">
        <v>8</v>
      </c>
      <c r="C228" s="178">
        <f t="shared" si="130"/>
        <v>329.73144935858772</v>
      </c>
      <c r="D228" s="178"/>
      <c r="E228" s="178">
        <f t="shared" si="131"/>
        <v>323.21495100202412</v>
      </c>
      <c r="F228" s="91"/>
      <c r="G228" s="258">
        <v>334.64466297876976</v>
      </c>
      <c r="H228" s="254"/>
      <c r="I228" s="254">
        <f t="shared" ref="I228:I239" si="134">+G227</f>
        <v>332.83235931319314</v>
      </c>
      <c r="J228" s="91"/>
      <c r="K228" s="212">
        <f t="shared" si="120"/>
        <v>396.86085736483813</v>
      </c>
      <c r="L228" s="70"/>
      <c r="M228" s="70">
        <f t="shared" si="122"/>
        <v>1358.9068155613165</v>
      </c>
      <c r="N228" s="180">
        <f t="shared" si="121"/>
        <v>1755.7676729261548</v>
      </c>
      <c r="O228" s="181">
        <v>3306</v>
      </c>
      <c r="P228" s="181">
        <f t="shared" si="95"/>
        <v>5804.5679266938678</v>
      </c>
      <c r="Q228" s="181">
        <v>1355175.0220000001</v>
      </c>
      <c r="R228" s="183">
        <f t="shared" si="118"/>
        <v>1349370.4540733062</v>
      </c>
      <c r="S228" s="232">
        <f t="shared" si="127"/>
        <v>408158.0320850896</v>
      </c>
      <c r="U228" s="184">
        <f t="shared" si="123"/>
        <v>329.73144935858772</v>
      </c>
      <c r="V228" s="213">
        <f t="shared" si="96"/>
        <v>323.21495100202412</v>
      </c>
      <c r="W228" s="75"/>
      <c r="X228" s="75"/>
      <c r="Y228" s="185">
        <f t="shared" si="124"/>
        <v>334.64466297876976</v>
      </c>
      <c r="Z228" s="214">
        <f t="shared" si="97"/>
        <v>332.83235931319314</v>
      </c>
      <c r="AA228" s="214"/>
      <c r="AB228" s="13"/>
      <c r="AC228" s="187">
        <f t="shared" si="125"/>
        <v>44.586279215433009</v>
      </c>
      <c r="AD228" s="187">
        <f t="shared" si="98"/>
        <v>85.28894428965296</v>
      </c>
      <c r="AE228" s="187"/>
      <c r="AF228" s="180">
        <f t="shared" si="132"/>
        <v>129.87522350508596</v>
      </c>
      <c r="AG228" s="182">
        <v>102984</v>
      </c>
      <c r="AH228" s="182">
        <f t="shared" si="100"/>
        <v>13375.070017447772</v>
      </c>
      <c r="AI228" s="182">
        <v>2417294.3229999999</v>
      </c>
      <c r="AJ228" s="215">
        <f t="shared" si="101"/>
        <v>2403919.2529825522</v>
      </c>
      <c r="AK228" s="216">
        <f t="shared" si="102"/>
        <v>23342.647916011731</v>
      </c>
      <c r="AL228" s="257"/>
      <c r="AM228" s="191">
        <f t="shared" si="103"/>
        <v>329.73144935858772</v>
      </c>
      <c r="AN228" s="75">
        <f t="shared" si="117"/>
        <v>0</v>
      </c>
      <c r="AO228" s="75">
        <f t="shared" si="93"/>
        <v>323.21495100202412</v>
      </c>
      <c r="AP228" s="13"/>
      <c r="AQ228" s="214">
        <f t="shared" si="104"/>
        <v>334.64466297876976</v>
      </c>
      <c r="AR228" s="214">
        <v>0</v>
      </c>
      <c r="AS228" s="214">
        <f t="shared" si="94"/>
        <v>332.83235931319314</v>
      </c>
      <c r="AT228" s="13"/>
      <c r="AU228" s="192">
        <f t="shared" si="105"/>
        <v>3.6549189011390548</v>
      </c>
      <c r="AV228" s="192">
        <f t="shared" si="106"/>
        <v>0</v>
      </c>
      <c r="AW228" s="192">
        <f t="shared" si="107"/>
        <v>4.9722483502492203</v>
      </c>
      <c r="AX228" s="180">
        <f t="shared" si="108"/>
        <v>8.6271672513882756</v>
      </c>
      <c r="AY228" s="182">
        <v>419217</v>
      </c>
      <c r="AZ228" s="217">
        <f t="shared" si="109"/>
        <v>3616.6551736252386</v>
      </c>
      <c r="BA228" s="182">
        <v>587478.28899999999</v>
      </c>
      <c r="BB228" s="218">
        <f t="shared" si="110"/>
        <v>583861.63382637477</v>
      </c>
      <c r="BC228" s="216">
        <f t="shared" si="111"/>
        <v>1392.7432184915563</v>
      </c>
      <c r="BE228" s="219">
        <v>14271.540999999999</v>
      </c>
      <c r="BG228" s="220">
        <f t="shared" si="112"/>
        <v>4374219.1749999998</v>
      </c>
      <c r="BH228" s="229">
        <f t="shared" si="113"/>
        <v>4351422.8818822335</v>
      </c>
      <c r="BI228" s="432">
        <f t="shared" si="114"/>
        <v>22796.29311776688</v>
      </c>
      <c r="BJ228" s="210">
        <v>42217</v>
      </c>
      <c r="BK228" s="224">
        <v>4374219.1750000007</v>
      </c>
      <c r="BL228" s="223">
        <f t="shared" si="115"/>
        <v>0</v>
      </c>
      <c r="BM228" s="147">
        <v>8193.2321655347059</v>
      </c>
      <c r="BN228" s="147">
        <v>8150.5330426615501</v>
      </c>
      <c r="BO228" s="225">
        <f t="shared" si="126"/>
        <v>87708.528876488839</v>
      </c>
      <c r="BP228" s="225">
        <f t="shared" si="133"/>
        <v>86877.429875453949</v>
      </c>
      <c r="BS228" s="231"/>
      <c r="BT228" s="231"/>
    </row>
    <row r="229" spans="1:72" x14ac:dyDescent="0.25">
      <c r="A229" s="230">
        <v>2015</v>
      </c>
      <c r="B229" s="91">
        <v>9</v>
      </c>
      <c r="C229" s="178">
        <f t="shared" si="130"/>
        <v>278.21093356333773</v>
      </c>
      <c r="D229" s="178"/>
      <c r="E229" s="178">
        <f t="shared" si="131"/>
        <v>329.73144935858772</v>
      </c>
      <c r="F229" s="91"/>
      <c r="G229" s="258">
        <v>281.53810438070082</v>
      </c>
      <c r="H229" s="254"/>
      <c r="I229" s="254">
        <f t="shared" si="134"/>
        <v>334.64466297876976</v>
      </c>
      <c r="J229" s="91"/>
      <c r="K229" s="212">
        <f t="shared" si="120"/>
        <v>268.74953243516012</v>
      </c>
      <c r="L229" s="70"/>
      <c r="M229" s="70">
        <f t="shared" si="122"/>
        <v>694.22023675757839</v>
      </c>
      <c r="N229" s="180">
        <f t="shared" si="121"/>
        <v>962.96976919273857</v>
      </c>
      <c r="O229" s="181">
        <v>3272</v>
      </c>
      <c r="P229" s="181">
        <f t="shared" si="95"/>
        <v>3150.8370847986407</v>
      </c>
      <c r="Q229" s="181">
        <v>1348116.9750000001</v>
      </c>
      <c r="R229" s="183">
        <f t="shared" si="118"/>
        <v>1344966.1379152015</v>
      </c>
      <c r="S229" s="232">
        <f t="shared" si="127"/>
        <v>411053.2206342303</v>
      </c>
      <c r="U229" s="184">
        <f t="shared" si="123"/>
        <v>278.21093356333773</v>
      </c>
      <c r="V229" s="213">
        <f t="shared" si="96"/>
        <v>329.73144935858772</v>
      </c>
      <c r="W229" s="75"/>
      <c r="X229" s="75"/>
      <c r="Y229" s="185">
        <f t="shared" si="124"/>
        <v>281.53810438070082</v>
      </c>
      <c r="Z229" s="214">
        <f t="shared" si="97"/>
        <v>334.64466297876976</v>
      </c>
      <c r="AA229" s="214"/>
      <c r="AB229" s="13"/>
      <c r="AC229" s="187">
        <f t="shared" si="125"/>
        <v>30.193306973470175</v>
      </c>
      <c r="AD229" s="187">
        <f t="shared" si="98"/>
        <v>43.571281282528204</v>
      </c>
      <c r="AE229" s="187"/>
      <c r="AF229" s="180">
        <f t="shared" si="132"/>
        <v>73.764588255998376</v>
      </c>
      <c r="AG229" s="182">
        <v>102995</v>
      </c>
      <c r="AH229" s="182">
        <f t="shared" si="100"/>
        <v>7597.3837674265533</v>
      </c>
      <c r="AI229" s="182">
        <v>2402888.9849999999</v>
      </c>
      <c r="AJ229" s="215">
        <f t="shared" si="101"/>
        <v>2395291.6012325734</v>
      </c>
      <c r="AK229" s="216">
        <f t="shared" si="102"/>
        <v>23256.38721522961</v>
      </c>
      <c r="AL229" s="257"/>
      <c r="AM229" s="191">
        <f t="shared" si="103"/>
        <v>278.21093356333773</v>
      </c>
      <c r="AN229" s="75">
        <f t="shared" si="117"/>
        <v>0</v>
      </c>
      <c r="AO229" s="75">
        <f t="shared" si="93"/>
        <v>329.73144935858772</v>
      </c>
      <c r="AP229" s="13"/>
      <c r="AQ229" s="214">
        <f t="shared" si="104"/>
        <v>281.53810438070082</v>
      </c>
      <c r="AR229" s="214">
        <v>0</v>
      </c>
      <c r="AS229" s="214">
        <f t="shared" si="94"/>
        <v>334.64466297876976</v>
      </c>
      <c r="AT229" s="13"/>
      <c r="AU229" s="192">
        <f t="shared" si="105"/>
        <v>2.4750683458473484</v>
      </c>
      <c r="AV229" s="192">
        <f t="shared" si="106"/>
        <v>0</v>
      </c>
      <c r="AW229" s="192">
        <f t="shared" si="107"/>
        <v>2.5401560926763476</v>
      </c>
      <c r="AX229" s="180">
        <f t="shared" si="108"/>
        <v>5.0152244385236955</v>
      </c>
      <c r="AY229" s="182">
        <v>419748</v>
      </c>
      <c r="AZ229" s="217">
        <f t="shared" si="109"/>
        <v>2105.1304276214441</v>
      </c>
      <c r="BA229" s="182">
        <v>575653.58600000001</v>
      </c>
      <c r="BB229" s="218">
        <f t="shared" si="110"/>
        <v>573548.45557237859</v>
      </c>
      <c r="BC229" s="216">
        <f t="shared" si="111"/>
        <v>1366.4114077312543</v>
      </c>
      <c r="BE229" s="219">
        <v>14384.535</v>
      </c>
      <c r="BG229" s="220">
        <f t="shared" si="112"/>
        <v>4341044.0810000002</v>
      </c>
      <c r="BH229" s="229">
        <f t="shared" si="113"/>
        <v>4328190.7297201529</v>
      </c>
      <c r="BI229" s="432">
        <f t="shared" si="114"/>
        <v>12853.351279846638</v>
      </c>
      <c r="BJ229" s="210">
        <v>42248</v>
      </c>
      <c r="BK229" s="224">
        <v>4341044.0810000002</v>
      </c>
      <c r="BL229" s="223">
        <f t="shared" si="115"/>
        <v>0</v>
      </c>
      <c r="BM229" s="147">
        <v>8123.2720323505418</v>
      </c>
      <c r="BN229" s="147">
        <v>8099.2199225296472</v>
      </c>
      <c r="BO229" s="225">
        <f t="shared" ref="BO229:BO239" si="135">SUM(BM218:BM229)</f>
        <v>87569.614201809367</v>
      </c>
      <c r="BP229" s="225">
        <f t="shared" si="133"/>
        <v>86710.458192703038</v>
      </c>
      <c r="BS229" s="231"/>
      <c r="BT229" s="231"/>
    </row>
    <row r="230" spans="1:72" x14ac:dyDescent="0.25">
      <c r="A230" s="230">
        <v>2015</v>
      </c>
      <c r="B230" s="91">
        <v>10</v>
      </c>
      <c r="C230" s="178">
        <f t="shared" si="130"/>
        <v>198.83661390818892</v>
      </c>
      <c r="D230" s="178"/>
      <c r="E230" s="178">
        <f t="shared" si="131"/>
        <v>278.21093356333773</v>
      </c>
      <c r="F230" s="91"/>
      <c r="G230" s="258">
        <v>199.5893540377489</v>
      </c>
      <c r="H230" s="254"/>
      <c r="I230" s="254">
        <f t="shared" si="134"/>
        <v>281.53810438070082</v>
      </c>
      <c r="J230" s="91"/>
      <c r="K230" s="259">
        <f t="shared" si="120"/>
        <v>60.801975302475363</v>
      </c>
      <c r="L230" s="80"/>
      <c r="M230" s="70">
        <f t="shared" si="122"/>
        <v>470.11782737774132</v>
      </c>
      <c r="N230" s="260">
        <f t="shared" si="121"/>
        <v>530.91980268021666</v>
      </c>
      <c r="O230" s="72">
        <v>3244</v>
      </c>
      <c r="P230" s="72">
        <f t="shared" si="95"/>
        <v>1722.3038398946228</v>
      </c>
      <c r="Q230" s="72">
        <v>1267643.007</v>
      </c>
      <c r="R230" s="183">
        <f t="shared" si="118"/>
        <v>1265920.7031601053</v>
      </c>
      <c r="S230" s="232">
        <f t="shared" si="127"/>
        <v>390234.49542543315</v>
      </c>
      <c r="U230" s="184">
        <f t="shared" si="123"/>
        <v>198.83661390818892</v>
      </c>
      <c r="V230" s="213">
        <f t="shared" si="96"/>
        <v>278.21093356333773</v>
      </c>
      <c r="W230" s="76"/>
      <c r="X230" s="76"/>
      <c r="Y230" s="185">
        <f t="shared" si="124"/>
        <v>199.5893540377489</v>
      </c>
      <c r="Z230" s="214">
        <f t="shared" si="97"/>
        <v>281.53810438070082</v>
      </c>
      <c r="AA230" s="214"/>
      <c r="AB230" s="13"/>
      <c r="AC230" s="187">
        <f t="shared" si="125"/>
        <v>6.8309428792919222</v>
      </c>
      <c r="AD230" s="187">
        <f t="shared" si="98"/>
        <v>29.505962240855112</v>
      </c>
      <c r="AE230" s="187"/>
      <c r="AF230" s="180">
        <f t="shared" ref="AF230" si="136">SUM(AC230:AE230)</f>
        <v>36.336905120147037</v>
      </c>
      <c r="AG230" s="182">
        <v>102852</v>
      </c>
      <c r="AH230" s="182">
        <f t="shared" si="100"/>
        <v>3737.3233654173632</v>
      </c>
      <c r="AI230" s="182">
        <v>2247473.7420000001</v>
      </c>
      <c r="AJ230" s="215">
        <f t="shared" si="101"/>
        <v>2243736.4186345828</v>
      </c>
      <c r="AK230" s="216">
        <f t="shared" si="102"/>
        <v>21815.194829799937</v>
      </c>
      <c r="AL230" s="257"/>
      <c r="AM230" s="261">
        <f t="shared" si="103"/>
        <v>198.83661390818892</v>
      </c>
      <c r="AN230" s="75">
        <f t="shared" si="117"/>
        <v>3.8389772083761713</v>
      </c>
      <c r="AO230" s="76">
        <f t="shared" si="93"/>
        <v>278.21093356333773</v>
      </c>
      <c r="AP230" s="13"/>
      <c r="AQ230" s="214">
        <f t="shared" si="104"/>
        <v>199.5893540377489</v>
      </c>
      <c r="AR230" s="214">
        <v>0</v>
      </c>
      <c r="AS230" s="214">
        <f t="shared" si="94"/>
        <v>281.53810438070082</v>
      </c>
      <c r="AT230" s="13"/>
      <c r="AU230" s="192">
        <f t="shared" si="105"/>
        <v>0.55996020931666834</v>
      </c>
      <c r="AV230" s="192">
        <f t="shared" si="106"/>
        <v>-0.98968614479002814</v>
      </c>
      <c r="AW230" s="192">
        <f t="shared" si="107"/>
        <v>1.7201640059742913</v>
      </c>
      <c r="AX230" s="180">
        <f t="shared" si="108"/>
        <v>1.2904380705009315</v>
      </c>
      <c r="AY230" s="182">
        <v>420142</v>
      </c>
      <c r="AZ230" s="217">
        <f t="shared" si="109"/>
        <v>542.16723181640236</v>
      </c>
      <c r="BA230" s="182">
        <v>529812.63800000004</v>
      </c>
      <c r="BB230" s="218">
        <f t="shared" si="110"/>
        <v>529270.47076818359</v>
      </c>
      <c r="BC230" s="216">
        <f t="shared" si="111"/>
        <v>1259.7418748141904</v>
      </c>
      <c r="BE230" s="219">
        <v>14489.678</v>
      </c>
      <c r="BG230" s="220">
        <f t="shared" si="112"/>
        <v>4059419.0650000004</v>
      </c>
      <c r="BH230" s="229">
        <f t="shared" si="113"/>
        <v>4053417.2705628714</v>
      </c>
      <c r="BI230" s="432">
        <f t="shared" si="114"/>
        <v>6001.7944371283884</v>
      </c>
      <c r="BJ230" s="262">
        <v>42278</v>
      </c>
      <c r="BK230" s="224">
        <v>4059419.0649999999</v>
      </c>
      <c r="BL230" s="223">
        <f t="shared" si="115"/>
        <v>0</v>
      </c>
      <c r="BM230" s="147">
        <v>7593.1492229937012</v>
      </c>
      <c r="BN230" s="147">
        <v>7581.9228578322973</v>
      </c>
      <c r="BO230" s="225">
        <f t="shared" si="135"/>
        <v>87637.242927106068</v>
      </c>
      <c r="BP230" s="225">
        <f t="shared" si="133"/>
        <v>86667.136399737676</v>
      </c>
      <c r="BS230" s="231"/>
      <c r="BT230" s="231"/>
    </row>
    <row r="231" spans="1:72" x14ac:dyDescent="0.25">
      <c r="A231" s="230">
        <v>2015</v>
      </c>
      <c r="B231" s="91">
        <v>11</v>
      </c>
      <c r="C231" s="178">
        <f t="shared" si="130"/>
        <v>75.667245198869992</v>
      </c>
      <c r="D231" s="178"/>
      <c r="E231" s="178">
        <f t="shared" si="131"/>
        <v>198.83661390818892</v>
      </c>
      <c r="F231" s="91"/>
      <c r="G231" s="258">
        <v>158.42676642644173</v>
      </c>
      <c r="H231" s="254"/>
      <c r="I231" s="254">
        <f t="shared" si="134"/>
        <v>199.5893540377489</v>
      </c>
      <c r="J231" s="91"/>
      <c r="K231" s="259">
        <f t="shared" si="120"/>
        <v>6684.8334081311059</v>
      </c>
      <c r="L231" s="80"/>
      <c r="M231" s="70">
        <f t="shared" si="122"/>
        <v>106.35959910505572</v>
      </c>
      <c r="N231" s="260">
        <f t="shared" si="121"/>
        <v>6791.193007236162</v>
      </c>
      <c r="O231" s="72">
        <v>3245</v>
      </c>
      <c r="P231" s="72">
        <f t="shared" si="95"/>
        <v>22037.421308481345</v>
      </c>
      <c r="Q231" s="72">
        <v>1256166.29</v>
      </c>
      <c r="R231" s="183">
        <f t="shared" si="118"/>
        <v>1234128.8686915187</v>
      </c>
      <c r="S231" s="232">
        <f t="shared" si="127"/>
        <v>380317.06277088402</v>
      </c>
      <c r="U231" s="184">
        <f t="shared" si="123"/>
        <v>75.667245198869992</v>
      </c>
      <c r="V231" s="213">
        <f t="shared" si="96"/>
        <v>198.83661390818892</v>
      </c>
      <c r="W231" s="76"/>
      <c r="X231" s="76"/>
      <c r="Y231" s="185">
        <f t="shared" si="124"/>
        <v>158.42676642644173</v>
      </c>
      <c r="Z231" s="214">
        <f t="shared" si="97"/>
        <v>199.5893540377489</v>
      </c>
      <c r="AA231" s="214"/>
      <c r="AB231" s="13"/>
      <c r="AC231" s="187">
        <f t="shared" si="125"/>
        <v>751.02354720154756</v>
      </c>
      <c r="AD231" s="187">
        <f t="shared" si="98"/>
        <v>6.6754377996065069</v>
      </c>
      <c r="AE231" s="78"/>
      <c r="AF231" s="260">
        <f t="shared" ref="AF231:AF234" si="137">SUM(AC231:AE231)</f>
        <v>757.69898500115403</v>
      </c>
      <c r="AG231" s="73">
        <v>102890</v>
      </c>
      <c r="AH231" s="73">
        <f t="shared" si="100"/>
        <v>77959.648566768738</v>
      </c>
      <c r="AI231" s="73">
        <v>2204064.307</v>
      </c>
      <c r="AJ231" s="215">
        <f t="shared" si="101"/>
        <v>2126104.6584332315</v>
      </c>
      <c r="AK231" s="74">
        <f t="shared" si="102"/>
        <v>20663.861001392084</v>
      </c>
      <c r="AL231" s="257"/>
      <c r="AM231" s="261">
        <f t="shared" si="103"/>
        <v>75.667245198869992</v>
      </c>
      <c r="AN231" s="75">
        <f t="shared" si="117"/>
        <v>28.935219572893278</v>
      </c>
      <c r="AO231" s="76">
        <f t="shared" si="93"/>
        <v>198.83661390818892</v>
      </c>
      <c r="AP231" s="13"/>
      <c r="AQ231" s="214">
        <f t="shared" si="104"/>
        <v>158.42676642644173</v>
      </c>
      <c r="AR231" s="214">
        <v>2.4594505655636443</v>
      </c>
      <c r="AS231" s="214">
        <f t="shared" si="94"/>
        <v>199.5893540377489</v>
      </c>
      <c r="AT231" s="13"/>
      <c r="AU231" s="263">
        <f t="shared" si="105"/>
        <v>61.564458980854155</v>
      </c>
      <c r="AV231" s="263">
        <f t="shared" si="106"/>
        <v>-6.8254382188162861</v>
      </c>
      <c r="AW231" s="263">
        <f t="shared" si="107"/>
        <v>0.38917042370181498</v>
      </c>
      <c r="AX231" s="260">
        <f t="shared" si="108"/>
        <v>55.128191185739681</v>
      </c>
      <c r="AY231" s="73">
        <v>420816</v>
      </c>
      <c r="AZ231" s="264">
        <f t="shared" si="109"/>
        <v>23198.82490201823</v>
      </c>
      <c r="BA231" s="73">
        <v>516888.13199999998</v>
      </c>
      <c r="BB231" s="218">
        <f t="shared" si="110"/>
        <v>493689.30709798174</v>
      </c>
      <c r="BC231" s="74">
        <f t="shared" si="111"/>
        <v>1173.1714266995116</v>
      </c>
      <c r="BE231" s="265">
        <v>14330.652</v>
      </c>
      <c r="BG231" s="266">
        <f t="shared" si="112"/>
        <v>3991449.3810000001</v>
      </c>
      <c r="BH231" s="229">
        <f t="shared" si="113"/>
        <v>3868253.4862227319</v>
      </c>
      <c r="BI231" s="432">
        <f t="shared" si="114"/>
        <v>123195.89477726832</v>
      </c>
      <c r="BJ231" s="210">
        <v>42309</v>
      </c>
      <c r="BK231" s="224">
        <v>3991449.3810000001</v>
      </c>
      <c r="BL231" s="267">
        <f t="shared" si="115"/>
        <v>0</v>
      </c>
      <c r="BM231" s="147">
        <v>7455.928637741692</v>
      </c>
      <c r="BN231" s="147">
        <v>7225.8017559391938</v>
      </c>
      <c r="BO231" s="268">
        <f t="shared" si="135"/>
        <v>88195.00076248328</v>
      </c>
      <c r="BP231" s="268">
        <f t="shared" si="133"/>
        <v>86935.257196334554</v>
      </c>
      <c r="BS231" s="231"/>
      <c r="BT231" s="231"/>
    </row>
    <row r="232" spans="1:72" s="110" customFormat="1" ht="15.75" thickBot="1" x14ac:dyDescent="0.3">
      <c r="A232" s="233">
        <v>2015</v>
      </c>
      <c r="B232" s="99">
        <v>12</v>
      </c>
      <c r="C232" s="234">
        <f t="shared" si="130"/>
        <v>42.449672857488302</v>
      </c>
      <c r="D232" s="234"/>
      <c r="E232" s="234">
        <f t="shared" si="131"/>
        <v>75.667245198869992</v>
      </c>
      <c r="F232" s="99"/>
      <c r="G232" s="269">
        <v>115.27860801946947</v>
      </c>
      <c r="H232" s="270"/>
      <c r="I232" s="270">
        <f t="shared" si="134"/>
        <v>158.42676642644173</v>
      </c>
      <c r="J232" s="99"/>
      <c r="K232" s="271">
        <f t="shared" si="120"/>
        <v>5882.69834851618</v>
      </c>
      <c r="L232" s="272"/>
      <c r="M232" s="272">
        <f t="shared" si="122"/>
        <v>11693.636560915511</v>
      </c>
      <c r="N232" s="273">
        <f t="shared" si="121"/>
        <v>17576.334909431691</v>
      </c>
      <c r="O232" s="105">
        <v>3247</v>
      </c>
      <c r="P232" s="105">
        <f t="shared" si="95"/>
        <v>57070.359450924705</v>
      </c>
      <c r="Q232" s="105">
        <v>1241195.696</v>
      </c>
      <c r="R232" s="239">
        <f t="shared" si="118"/>
        <v>1184125.3365490753</v>
      </c>
      <c r="S232" s="274">
        <f t="shared" si="127"/>
        <v>364682.88775764563</v>
      </c>
      <c r="T232" s="275"/>
      <c r="U232" s="276">
        <f t="shared" si="123"/>
        <v>42.449672857488302</v>
      </c>
      <c r="V232" s="245">
        <f t="shared" si="96"/>
        <v>75.667245198869992</v>
      </c>
      <c r="W232" s="111"/>
      <c r="X232" s="111"/>
      <c r="Y232" s="277">
        <f t="shared" si="124"/>
        <v>115.27860801946947</v>
      </c>
      <c r="Z232" s="245">
        <f t="shared" si="97"/>
        <v>158.42676642644173</v>
      </c>
      <c r="AA232" s="111"/>
      <c r="AC232" s="241">
        <f t="shared" si="125"/>
        <v>660.90577148046987</v>
      </c>
      <c r="AD232" s="241">
        <f t="shared" si="98"/>
        <v>733.92664292099153</v>
      </c>
      <c r="AE232" s="115"/>
      <c r="AF232" s="273">
        <f t="shared" si="137"/>
        <v>1394.8324144014614</v>
      </c>
      <c r="AG232" s="106">
        <v>102919</v>
      </c>
      <c r="AH232" s="106">
        <f t="shared" si="100"/>
        <v>143554.75725778402</v>
      </c>
      <c r="AI232" s="106">
        <v>2152882.1839999999</v>
      </c>
      <c r="AJ232" s="243">
        <f t="shared" si="101"/>
        <v>2009327.4267422159</v>
      </c>
      <c r="AK232" s="107">
        <f t="shared" si="102"/>
        <v>19523.3866122117</v>
      </c>
      <c r="AL232" s="99"/>
      <c r="AM232" s="278">
        <f t="shared" si="103"/>
        <v>42.449672857488302</v>
      </c>
      <c r="AN232" s="279">
        <f t="shared" si="117"/>
        <v>82.304422731853208</v>
      </c>
      <c r="AO232" s="279">
        <f t="shared" si="93"/>
        <v>75.667245198869992</v>
      </c>
      <c r="AQ232" s="245">
        <f t="shared" si="104"/>
        <v>115.27860801946947</v>
      </c>
      <c r="AR232" s="245">
        <v>1.6912913563779695</v>
      </c>
      <c r="AS232" s="245">
        <f t="shared" si="94"/>
        <v>158.42676642644173</v>
      </c>
      <c r="AU232" s="280">
        <f t="shared" si="105"/>
        <v>54.177137867555942</v>
      </c>
      <c r="AV232" s="280">
        <f t="shared" si="106"/>
        <v>-20.782019501541292</v>
      </c>
      <c r="AW232" s="280">
        <f t="shared" si="107"/>
        <v>42.787087703588419</v>
      </c>
      <c r="AX232" s="273">
        <f t="shared" si="108"/>
        <v>76.182206069603069</v>
      </c>
      <c r="AY232" s="106">
        <v>421355</v>
      </c>
      <c r="AZ232" s="281">
        <f t="shared" si="109"/>
        <v>32099.753438457599</v>
      </c>
      <c r="BA232" s="106">
        <v>492865.234</v>
      </c>
      <c r="BB232" s="248">
        <f t="shared" si="110"/>
        <v>460765.48056154238</v>
      </c>
      <c r="BC232" s="107">
        <f t="shared" si="111"/>
        <v>1093.5327231468532</v>
      </c>
      <c r="BE232" s="106">
        <v>14439.018</v>
      </c>
      <c r="BG232" s="282">
        <f t="shared" si="112"/>
        <v>3901382.1319999998</v>
      </c>
      <c r="BH232" s="243">
        <f t="shared" si="113"/>
        <v>3668657.2618528334</v>
      </c>
      <c r="BI232" s="273">
        <f t="shared" si="114"/>
        <v>232724.87014716634</v>
      </c>
      <c r="BJ232" s="250">
        <v>42339</v>
      </c>
      <c r="BK232" s="126">
        <v>3901382.1320000002</v>
      </c>
      <c r="BL232" s="283">
        <f t="shared" si="115"/>
        <v>0</v>
      </c>
      <c r="BM232" s="124">
        <v>7279.7981262093708</v>
      </c>
      <c r="BN232" s="124">
        <v>6845.5443114590707</v>
      </c>
      <c r="BO232" s="284">
        <f t="shared" si="135"/>
        <v>88895.851711825249</v>
      </c>
      <c r="BP232" s="284">
        <f t="shared" si="133"/>
        <v>87173.377520766735</v>
      </c>
      <c r="BS232" s="253"/>
      <c r="BT232" s="253"/>
    </row>
    <row r="233" spans="1:72" s="297" customFormat="1" x14ac:dyDescent="0.25">
      <c r="A233" s="285">
        <v>2016</v>
      </c>
      <c r="B233" s="286">
        <v>1</v>
      </c>
      <c r="C233" s="287">
        <f t="shared" si="130"/>
        <v>26.872581391315055</v>
      </c>
      <c r="D233" s="287"/>
      <c r="E233" s="287">
        <f t="shared" si="131"/>
        <v>42.449672857488302</v>
      </c>
      <c r="F233" s="286"/>
      <c r="G233" s="288">
        <v>13.621405978659618</v>
      </c>
      <c r="H233" s="288"/>
      <c r="I233" s="288">
        <f t="shared" si="134"/>
        <v>115.27860801946947</v>
      </c>
      <c r="J233" s="286"/>
      <c r="K233" s="289">
        <f t="shared" si="120"/>
        <v>-1070.3529791085</v>
      </c>
      <c r="L233" s="290"/>
      <c r="M233" s="290">
        <f t="shared" si="122"/>
        <v>10290.478802564192</v>
      </c>
      <c r="N233" s="291">
        <f t="shared" si="121"/>
        <v>9220.1258234556917</v>
      </c>
      <c r="O233" s="292">
        <v>3248</v>
      </c>
      <c r="P233" s="292">
        <f t="shared" si="95"/>
        <v>29946.968674584088</v>
      </c>
      <c r="Q233" s="292">
        <v>1189305.25</v>
      </c>
      <c r="R233" s="293">
        <f t="shared" si="118"/>
        <v>1159358.2813254159</v>
      </c>
      <c r="S233" s="294">
        <f t="shared" si="127"/>
        <v>356945.28365930298</v>
      </c>
      <c r="T233" s="295"/>
      <c r="U233" s="296">
        <f t="shared" si="123"/>
        <v>26.872581391315055</v>
      </c>
      <c r="V233" s="213">
        <f t="shared" si="96"/>
        <v>42.449672857488302</v>
      </c>
      <c r="X233" s="298"/>
      <c r="Y233" s="299">
        <f t="shared" si="124"/>
        <v>13.621405978659618</v>
      </c>
      <c r="Z233" s="214">
        <f t="shared" si="97"/>
        <v>115.27860801946947</v>
      </c>
      <c r="AA233" s="300"/>
      <c r="AC233" s="301">
        <f t="shared" si="125"/>
        <v>-120.251357371155</v>
      </c>
      <c r="AD233" s="187">
        <f t="shared" si="98"/>
        <v>645.86038075261251</v>
      </c>
      <c r="AF233" s="291">
        <f t="shared" si="137"/>
        <v>525.60902338145752</v>
      </c>
      <c r="AG233" s="302">
        <v>103095</v>
      </c>
      <c r="AH233" s="302">
        <f t="shared" si="100"/>
        <v>54187.662265511361</v>
      </c>
      <c r="AI233" s="302">
        <v>2085446.422</v>
      </c>
      <c r="AJ233" s="303">
        <f t="shared" si="101"/>
        <v>2031258.7597344886</v>
      </c>
      <c r="AK233" s="304">
        <f t="shared" si="102"/>
        <v>19702.78635951781</v>
      </c>
      <c r="AL233" s="286"/>
      <c r="AM233" s="305">
        <f t="shared" si="103"/>
        <v>26.872581391315055</v>
      </c>
      <c r="AN233" s="306">
        <f t="shared" si="117"/>
        <v>123.83441885147447</v>
      </c>
      <c r="AO233" s="306">
        <f t="shared" ref="AO233:AO239" si="138">+E233</f>
        <v>42.449672857488302</v>
      </c>
      <c r="AQ233" s="307">
        <f t="shared" si="104"/>
        <v>13.621405978659618</v>
      </c>
      <c r="AR233" s="307">
        <v>116.88326259877276</v>
      </c>
      <c r="AS233" s="307">
        <f t="shared" ref="AS233:AS239" si="139">+I233</f>
        <v>115.27860801946947</v>
      </c>
      <c r="AU233" s="308">
        <f t="shared" si="105"/>
        <v>-9.8574935311339207</v>
      </c>
      <c r="AV233" s="308">
        <f t="shared" si="106"/>
        <v>-1.7920041355180016</v>
      </c>
      <c r="AW233" s="308">
        <f t="shared" si="107"/>
        <v>37.652924882998079</v>
      </c>
      <c r="AX233" s="291">
        <f t="shared" si="108"/>
        <v>26.003427216346157</v>
      </c>
      <c r="AY233" s="302">
        <v>421244</v>
      </c>
      <c r="AZ233" s="309">
        <f t="shared" si="109"/>
        <v>10953.78769432252</v>
      </c>
      <c r="BA233" s="302">
        <v>475495.87900000002</v>
      </c>
      <c r="BB233" s="310">
        <f t="shared" si="110"/>
        <v>464542.09130567749</v>
      </c>
      <c r="BC233" s="304">
        <f t="shared" si="111"/>
        <v>1102.7862505001317</v>
      </c>
      <c r="BE233" s="302">
        <v>14473.519</v>
      </c>
      <c r="BG233" s="311">
        <f t="shared" si="112"/>
        <v>3764721.0700000003</v>
      </c>
      <c r="BH233" s="303">
        <f t="shared" si="113"/>
        <v>3669632.6513655819</v>
      </c>
      <c r="BI233" s="291">
        <f t="shared" si="114"/>
        <v>95088.418634417962</v>
      </c>
      <c r="BJ233" s="210">
        <v>42370</v>
      </c>
      <c r="BK233" s="312">
        <v>3764721.0700000003</v>
      </c>
      <c r="BL233" s="313">
        <f t="shared" si="115"/>
        <v>0</v>
      </c>
      <c r="BM233" s="314">
        <v>7023.9036954254498</v>
      </c>
      <c r="BN233" s="314">
        <v>6846.4956265088185</v>
      </c>
      <c r="BO233" s="315">
        <f t="shared" si="135"/>
        <v>89116.37118439452</v>
      </c>
      <c r="BP233" s="315">
        <f t="shared" si="133"/>
        <v>87233.847352889134</v>
      </c>
      <c r="BS233" s="316"/>
      <c r="BT233" s="316"/>
    </row>
    <row r="234" spans="1:72" x14ac:dyDescent="0.25">
      <c r="A234" s="230">
        <v>2016</v>
      </c>
      <c r="B234" s="91">
        <v>2</v>
      </c>
      <c r="C234" s="178">
        <f t="shared" si="130"/>
        <v>34.723950066840629</v>
      </c>
      <c r="D234" s="178"/>
      <c r="E234" s="178">
        <f t="shared" si="131"/>
        <v>26.872581391315055</v>
      </c>
      <c r="F234" s="91"/>
      <c r="G234" s="258">
        <v>22.832077214187958</v>
      </c>
      <c r="H234" s="317"/>
      <c r="I234" s="254">
        <f t="shared" si="134"/>
        <v>13.621405978659618</v>
      </c>
      <c r="J234" s="91"/>
      <c r="K234" s="259">
        <f t="shared" si="120"/>
        <v>-960.55641395102373</v>
      </c>
      <c r="L234" s="80"/>
      <c r="M234" s="70">
        <f t="shared" si="122"/>
        <v>-1872.345646544273</v>
      </c>
      <c r="N234" s="260">
        <f t="shared" si="121"/>
        <v>-2832.9020604952966</v>
      </c>
      <c r="O234" s="72">
        <v>3248</v>
      </c>
      <c r="P234" s="72">
        <f t="shared" ref="P234:P239" si="140">+O234*N234/1000</f>
        <v>-9201.2658924887237</v>
      </c>
      <c r="Q234" s="72">
        <v>1029128.154</v>
      </c>
      <c r="R234" s="183">
        <f t="shared" si="118"/>
        <v>1038329.4198924887</v>
      </c>
      <c r="S234" s="232">
        <f t="shared" si="127"/>
        <v>319682.70316886972</v>
      </c>
      <c r="U234" s="184">
        <f t="shared" si="123"/>
        <v>34.723950066840629</v>
      </c>
      <c r="V234" s="213">
        <f t="shared" ref="V234:V239" si="141">E234</f>
        <v>26.872581391315055</v>
      </c>
      <c r="W234" s="13"/>
      <c r="X234" s="318"/>
      <c r="Y234" s="185">
        <f t="shared" si="124"/>
        <v>22.832077214187958</v>
      </c>
      <c r="Z234" s="214">
        <f t="shared" ref="Z234:Z239" si="142">I234</f>
        <v>13.621405978659618</v>
      </c>
      <c r="AA234" s="319"/>
      <c r="AB234" s="13"/>
      <c r="AC234" s="187">
        <f t="shared" si="125"/>
        <v>-107.91600048180999</v>
      </c>
      <c r="AD234" s="187">
        <f t="shared" ref="AD234:AD239" si="143">+$V$5*(Z234-V234)</f>
        <v>-117.51385872115615</v>
      </c>
      <c r="AE234" s="13"/>
      <c r="AF234" s="260">
        <f t="shared" si="137"/>
        <v>-225.42985920296616</v>
      </c>
      <c r="AG234" s="182">
        <v>103574</v>
      </c>
      <c r="AH234" s="182">
        <f t="shared" ref="AH234:AH239" si="144">+AF234*AG234/1000</f>
        <v>-23348.672237088016</v>
      </c>
      <c r="AI234" s="182">
        <v>1747791.825</v>
      </c>
      <c r="AJ234" s="215">
        <f t="shared" ref="AJ234:AJ239" si="145">+AI234-AH234</f>
        <v>1771140.4972370879</v>
      </c>
      <c r="AK234" s="216">
        <f t="shared" ref="AK234:AK239" si="146">+AJ234/AG234*1000</f>
        <v>17100.242312135168</v>
      </c>
      <c r="AL234" s="257"/>
      <c r="AM234" s="261">
        <f t="shared" ref="AM234:AM239" si="147">+C234</f>
        <v>34.723950066840629</v>
      </c>
      <c r="AN234" s="75">
        <f t="shared" si="117"/>
        <v>77.741832906544204</v>
      </c>
      <c r="AO234" s="76">
        <f t="shared" si="138"/>
        <v>26.872581391315055</v>
      </c>
      <c r="AP234" s="13"/>
      <c r="AQ234" s="214">
        <f t="shared" ref="AQ234:AQ239" si="148">+G234</f>
        <v>22.832077214187958</v>
      </c>
      <c r="AR234" s="214">
        <v>103.65619876271677</v>
      </c>
      <c r="AS234" s="214">
        <f t="shared" si="139"/>
        <v>13.621405978659618</v>
      </c>
      <c r="AT234" s="13"/>
      <c r="AU234" s="263">
        <f t="shared" ref="AU234:AU239" si="149">+$AN$5*(AQ234-AM234)</f>
        <v>-8.8463140866837229</v>
      </c>
      <c r="AV234" s="263">
        <f t="shared" ref="AV234:AV239" si="150">+$AN$6*(AR234-AN234)</f>
        <v>6.6807088051773276</v>
      </c>
      <c r="AW234" s="263">
        <f t="shared" ref="AW234:AW239" si="151">+$AN$7*(AS234-AO234)</f>
        <v>-6.8509241733992869</v>
      </c>
      <c r="AX234" s="260">
        <f t="shared" ref="AX234:AX239" si="152">SUM(AU234:AW234)</f>
        <v>-9.0165294549056831</v>
      </c>
      <c r="AY234" s="73">
        <v>421946</v>
      </c>
      <c r="AZ234" s="264">
        <f t="shared" ref="AZ234:AZ239" si="153">+AY234*AX234/1000</f>
        <v>-3804.4885373796333</v>
      </c>
      <c r="BA234" s="73">
        <v>397621.348</v>
      </c>
      <c r="BB234" s="218">
        <f t="shared" ref="BB234:BB239" si="154">+BA234-AZ234</f>
        <v>401425.83653737966</v>
      </c>
      <c r="BC234" s="74">
        <f t="shared" ref="BC234:BC239" si="155">+BB234/AY234*1000</f>
        <v>951.367797152668</v>
      </c>
      <c r="BE234" s="73">
        <v>14434.617</v>
      </c>
      <c r="BG234" s="320">
        <f t="shared" ref="BG234:BG239" si="156">+BE234+BA234+AI234+Q234</f>
        <v>3188975.9440000001</v>
      </c>
      <c r="BH234" s="215">
        <f t="shared" ref="BH234:BH239" si="157">+BE234+BB234+AJ234+R234</f>
        <v>3225330.3706669565</v>
      </c>
      <c r="BI234" s="260">
        <f t="shared" ref="BI234:BI239" si="158">+AZ234+AH234+P234</f>
        <v>-36354.426666956373</v>
      </c>
      <c r="BJ234" s="262">
        <v>42401</v>
      </c>
      <c r="BK234" s="130">
        <v>3188975.9440000001</v>
      </c>
      <c r="BL234" s="321">
        <f t="shared" ref="BL234:BL239" si="159">+BK234-BG234</f>
        <v>0</v>
      </c>
      <c r="BM234" s="88">
        <v>5936.5791047221201</v>
      </c>
      <c r="BN234" s="88">
        <v>6004.2562943607782</v>
      </c>
      <c r="BO234" s="322">
        <f t="shared" si="135"/>
        <v>88906.290868607903</v>
      </c>
      <c r="BP234" s="322">
        <f t="shared" si="133"/>
        <v>87068.358904296634</v>
      </c>
    </row>
    <row r="235" spans="1:72" x14ac:dyDescent="0.25">
      <c r="A235" s="230">
        <v>2016</v>
      </c>
      <c r="B235" s="91">
        <v>3</v>
      </c>
      <c r="C235" s="178">
        <f t="shared" si="130"/>
        <v>67.088827391532973</v>
      </c>
      <c r="D235" s="178"/>
      <c r="E235" s="178">
        <f t="shared" si="131"/>
        <v>34.723950066840629</v>
      </c>
      <c r="F235" s="91"/>
      <c r="G235" s="258">
        <v>96.874642660416583</v>
      </c>
      <c r="H235" s="317"/>
      <c r="I235" s="254">
        <f t="shared" si="134"/>
        <v>22.832077214187958</v>
      </c>
      <c r="J235" s="91"/>
      <c r="K235" s="259">
        <f t="shared" si="120"/>
        <v>2405.9251436500485</v>
      </c>
      <c r="L235" s="80"/>
      <c r="M235" s="70">
        <f t="shared" si="122"/>
        <v>-1680.2808559652426</v>
      </c>
      <c r="N235" s="260">
        <f t="shared" si="121"/>
        <v>725.64428768480593</v>
      </c>
      <c r="O235" s="72">
        <v>3241</v>
      </c>
      <c r="P235" s="72">
        <f t="shared" si="140"/>
        <v>2351.8131363864559</v>
      </c>
      <c r="Q235" s="72">
        <v>1141179.328</v>
      </c>
      <c r="R235" s="183">
        <f t="shared" si="118"/>
        <v>1138827.5148636135</v>
      </c>
      <c r="S235" s="232">
        <f t="shared" si="127"/>
        <v>351381.52263610414</v>
      </c>
      <c r="U235" s="184">
        <f t="shared" si="123"/>
        <v>67.088827391532973</v>
      </c>
      <c r="V235" s="213">
        <f t="shared" si="141"/>
        <v>34.723950066840629</v>
      </c>
      <c r="W235" s="13"/>
      <c r="X235" s="318"/>
      <c r="Y235" s="185">
        <f t="shared" si="124"/>
        <v>96.874642660416583</v>
      </c>
      <c r="Z235" s="214">
        <f t="shared" si="142"/>
        <v>22.832077214187958</v>
      </c>
      <c r="AA235" s="319"/>
      <c r="AB235" s="13"/>
      <c r="AC235" s="187">
        <f t="shared" si="125"/>
        <v>270.29939646478238</v>
      </c>
      <c r="AD235" s="187">
        <f t="shared" si="143"/>
        <v>-105.45931382071545</v>
      </c>
      <c r="AE235" s="13"/>
      <c r="AF235" s="260">
        <f t="shared" ref="AF235:AF236" si="160">SUM(AC235:AE235)</f>
        <v>164.84008264406691</v>
      </c>
      <c r="AG235" s="182">
        <v>103272</v>
      </c>
      <c r="AH235" s="182">
        <f t="shared" si="144"/>
        <v>17023.365014818079</v>
      </c>
      <c r="AI235" s="182">
        <v>1971105.9129999999</v>
      </c>
      <c r="AJ235" s="215">
        <f t="shared" si="145"/>
        <v>1954082.5479851819</v>
      </c>
      <c r="AK235" s="216">
        <f t="shared" si="146"/>
        <v>18921.707219625667</v>
      </c>
      <c r="AL235" s="257"/>
      <c r="AM235" s="261">
        <f t="shared" si="147"/>
        <v>67.088827391532973</v>
      </c>
      <c r="AN235" s="75">
        <f t="shared" si="117"/>
        <v>46.024503453365838</v>
      </c>
      <c r="AO235" s="76">
        <f t="shared" si="138"/>
        <v>34.723950066840629</v>
      </c>
      <c r="AP235" s="13"/>
      <c r="AQ235" s="214">
        <f t="shared" si="148"/>
        <v>96.874642660416583</v>
      </c>
      <c r="AR235" s="214">
        <v>15.479798920989525</v>
      </c>
      <c r="AS235" s="214">
        <f t="shared" si="139"/>
        <v>22.832077214187958</v>
      </c>
      <c r="AT235" s="13"/>
      <c r="AU235" s="263">
        <f t="shared" si="149"/>
        <v>22.157542420890206</v>
      </c>
      <c r="AV235" s="263">
        <f t="shared" si="150"/>
        <v>-7.8744074870881313</v>
      </c>
      <c r="AW235" s="263">
        <f t="shared" si="151"/>
        <v>-6.1481579298558904</v>
      </c>
      <c r="AX235" s="260">
        <f t="shared" si="152"/>
        <v>8.1349770039461831</v>
      </c>
      <c r="AY235" s="73">
        <v>423032</v>
      </c>
      <c r="AZ235" s="264">
        <f t="shared" si="153"/>
        <v>3441.3555919333617</v>
      </c>
      <c r="BA235" s="73">
        <v>451989.91499999998</v>
      </c>
      <c r="BB235" s="218">
        <f t="shared" si="154"/>
        <v>448548.55940806662</v>
      </c>
      <c r="BC235" s="74">
        <f t="shared" si="155"/>
        <v>1060.3182723956263</v>
      </c>
      <c r="BE235" s="73">
        <v>14504.995000000001</v>
      </c>
      <c r="BG235" s="320">
        <f t="shared" si="156"/>
        <v>3578780.1509999996</v>
      </c>
      <c r="BH235" s="215">
        <f t="shared" si="157"/>
        <v>3555963.6172568621</v>
      </c>
      <c r="BI235" s="260">
        <f t="shared" si="158"/>
        <v>22816.533743137898</v>
      </c>
      <c r="BJ235" s="262">
        <v>42430</v>
      </c>
      <c r="BK235" s="130">
        <v>3578780.1510000001</v>
      </c>
      <c r="BL235" s="321">
        <f t="shared" si="159"/>
        <v>0</v>
      </c>
      <c r="BM235" s="88">
        <v>6652.4652271624627</v>
      </c>
      <c r="BN235" s="88">
        <v>6610.0523962742081</v>
      </c>
      <c r="BO235" s="322">
        <f t="shared" si="135"/>
        <v>89018.055374557589</v>
      </c>
      <c r="BP235" s="322">
        <f t="shared" si="133"/>
        <v>87212.024225772213</v>
      </c>
    </row>
    <row r="236" spans="1:72" x14ac:dyDescent="0.25">
      <c r="A236" s="230">
        <v>2016</v>
      </c>
      <c r="B236" s="91">
        <v>4</v>
      </c>
      <c r="C236" s="178">
        <f t="shared" si="130"/>
        <v>117.42864691479581</v>
      </c>
      <c r="D236" s="178"/>
      <c r="E236" s="178">
        <f t="shared" si="131"/>
        <v>67.088827391532973</v>
      </c>
      <c r="F236" s="91"/>
      <c r="G236" s="324">
        <v>118.39442656776738</v>
      </c>
      <c r="H236" s="317"/>
      <c r="I236" s="254">
        <f t="shared" si="134"/>
        <v>96.874642660416583</v>
      </c>
      <c r="J236" s="91"/>
      <c r="K236" s="259">
        <f t="shared" si="120"/>
        <v>78.01007054311944</v>
      </c>
      <c r="L236" s="80"/>
      <c r="M236" s="70">
        <f t="shared" si="122"/>
        <v>4208.6335597221105</v>
      </c>
      <c r="N236" s="260">
        <f t="shared" si="121"/>
        <v>4286.6436302652301</v>
      </c>
      <c r="O236" s="72">
        <v>3252</v>
      </c>
      <c r="P236" s="72">
        <f t="shared" si="140"/>
        <v>13940.165085622528</v>
      </c>
      <c r="Q236" s="72">
        <v>1186955.7819999999</v>
      </c>
      <c r="R236" s="183">
        <f t="shared" si="118"/>
        <v>1173015.6169143773</v>
      </c>
      <c r="S236" s="232">
        <f t="shared" si="127"/>
        <v>360705.90926026367</v>
      </c>
      <c r="U236" s="184">
        <f t="shared" si="123"/>
        <v>117.42864691479581</v>
      </c>
      <c r="V236" s="213">
        <f t="shared" si="141"/>
        <v>67.088827391532973</v>
      </c>
      <c r="W236" s="13"/>
      <c r="X236" s="318"/>
      <c r="Y236" s="185">
        <f t="shared" si="124"/>
        <v>118.39442656776738</v>
      </c>
      <c r="Z236" s="214">
        <f t="shared" si="142"/>
        <v>96.874642660416583</v>
      </c>
      <c r="AA236" s="319"/>
      <c r="AB236" s="13"/>
      <c r="AC236" s="187">
        <f t="shared" si="125"/>
        <v>8.7642273666047767</v>
      </c>
      <c r="AD236" s="187">
        <f t="shared" si="143"/>
        <v>264.14608352849666</v>
      </c>
      <c r="AE236" s="13"/>
      <c r="AF236" s="260">
        <f t="shared" si="160"/>
        <v>272.91031089510142</v>
      </c>
      <c r="AG236" s="182">
        <v>103393</v>
      </c>
      <c r="AH236" s="182">
        <f t="shared" si="144"/>
        <v>28217.015774377218</v>
      </c>
      <c r="AI236" s="182">
        <v>2094995.57</v>
      </c>
      <c r="AJ236" s="215">
        <f t="shared" si="145"/>
        <v>2066778.5542256229</v>
      </c>
      <c r="AK236" s="216">
        <f t="shared" si="146"/>
        <v>19989.540435286945</v>
      </c>
      <c r="AL236" s="257"/>
      <c r="AM236" s="261">
        <f t="shared" si="147"/>
        <v>117.42864691479581</v>
      </c>
      <c r="AN236" s="75">
        <f t="shared" si="117"/>
        <v>10.764282951672801</v>
      </c>
      <c r="AO236" s="76">
        <f t="shared" si="138"/>
        <v>67.088827391532973</v>
      </c>
      <c r="AP236" s="13"/>
      <c r="AQ236" s="214">
        <f t="shared" si="148"/>
        <v>118.39442656776738</v>
      </c>
      <c r="AR236" s="214">
        <v>2.3365812582061412</v>
      </c>
      <c r="AS236" s="214">
        <f t="shared" si="139"/>
        <v>96.874642660416583</v>
      </c>
      <c r="AT236" s="13"/>
      <c r="AU236" s="263">
        <f t="shared" si="149"/>
        <v>0.7184394127464282</v>
      </c>
      <c r="AV236" s="263">
        <f t="shared" si="150"/>
        <v>-2.1726567118577482</v>
      </c>
      <c r="AW236" s="263">
        <f t="shared" si="151"/>
        <v>15.399415938235485</v>
      </c>
      <c r="AX236" s="260">
        <f t="shared" si="152"/>
        <v>13.945198639124165</v>
      </c>
      <c r="AY236" s="73">
        <v>423680</v>
      </c>
      <c r="AZ236" s="264">
        <f t="shared" si="153"/>
        <v>5908.3017594241255</v>
      </c>
      <c r="BA236" s="73">
        <v>488952.93900000001</v>
      </c>
      <c r="BB236" s="218">
        <f t="shared" si="154"/>
        <v>483044.63724057586</v>
      </c>
      <c r="BC236" s="74">
        <f t="shared" si="155"/>
        <v>1140.1166853299089</v>
      </c>
      <c r="BE236" s="73">
        <v>14036.630999999999</v>
      </c>
      <c r="BG236" s="320">
        <f t="shared" si="156"/>
        <v>3784940.9220000003</v>
      </c>
      <c r="BH236" s="215">
        <f t="shared" si="157"/>
        <v>3736875.4393805759</v>
      </c>
      <c r="BI236" s="260">
        <f t="shared" si="158"/>
        <v>48065.48261942387</v>
      </c>
      <c r="BJ236" s="262">
        <v>42461</v>
      </c>
      <c r="BK236" s="130">
        <v>3784940.9220000003</v>
      </c>
      <c r="BL236" s="321">
        <f t="shared" si="159"/>
        <v>0</v>
      </c>
      <c r="BM236" s="88">
        <v>7025.50366686899</v>
      </c>
      <c r="BN236" s="88">
        <v>6936.285834582678</v>
      </c>
      <c r="BO236" s="322">
        <f t="shared" si="135"/>
        <v>88855.971538461483</v>
      </c>
      <c r="BP236" s="322">
        <f t="shared" si="133"/>
        <v>87306.315240452255</v>
      </c>
    </row>
    <row r="237" spans="1:72" x14ac:dyDescent="0.25">
      <c r="A237" s="230">
        <v>2016</v>
      </c>
      <c r="B237" s="91">
        <v>5</v>
      </c>
      <c r="C237" s="178">
        <f t="shared" si="130"/>
        <v>205.87235315982971</v>
      </c>
      <c r="D237" s="178"/>
      <c r="E237" s="178">
        <f t="shared" si="131"/>
        <v>117.42864691479581</v>
      </c>
      <c r="F237" s="91"/>
      <c r="G237" s="324">
        <v>201.57627969305906</v>
      </c>
      <c r="H237" s="317"/>
      <c r="I237" s="254">
        <f t="shared" si="134"/>
        <v>118.39442656776738</v>
      </c>
      <c r="J237" s="91"/>
      <c r="K237" s="259">
        <f t="shared" si="120"/>
        <v>-347.01186049015399</v>
      </c>
      <c r="L237" s="80"/>
      <c r="M237" s="70">
        <f t="shared" si="122"/>
        <v>136.46135323477739</v>
      </c>
      <c r="N237" s="260">
        <f t="shared" si="121"/>
        <v>-210.5505072553766</v>
      </c>
      <c r="O237" s="72">
        <v>3240</v>
      </c>
      <c r="P237" s="72">
        <f t="shared" si="140"/>
        <v>-682.18364350742024</v>
      </c>
      <c r="Q237" s="72">
        <v>1191626.0730000001</v>
      </c>
      <c r="R237" s="183">
        <f t="shared" si="118"/>
        <v>1192308.2566435074</v>
      </c>
      <c r="S237" s="232">
        <f t="shared" si="127"/>
        <v>367996.37550725538</v>
      </c>
      <c r="U237" s="184">
        <f t="shared" si="123"/>
        <v>205.87235315982971</v>
      </c>
      <c r="V237" s="213">
        <f t="shared" si="141"/>
        <v>117.42864691479581</v>
      </c>
      <c r="W237" s="13"/>
      <c r="X237" s="318"/>
      <c r="Y237" s="185">
        <f t="shared" si="124"/>
        <v>201.57627969305906</v>
      </c>
      <c r="Z237" s="214">
        <f t="shared" si="142"/>
        <v>118.39442656776738</v>
      </c>
      <c r="AA237" s="319"/>
      <c r="AB237" s="13"/>
      <c r="AC237" s="187">
        <f t="shared" si="125"/>
        <v>-38.985874811678286</v>
      </c>
      <c r="AD237" s="187">
        <f t="shared" si="143"/>
        <v>8.5647114433847822</v>
      </c>
      <c r="AE237" s="13"/>
      <c r="AF237" s="260">
        <f t="shared" ref="AF237" si="161">SUM(AC237:AE237)</f>
        <v>-30.421163368293506</v>
      </c>
      <c r="AG237" s="182">
        <v>103540</v>
      </c>
      <c r="AH237" s="182">
        <f t="shared" si="144"/>
        <v>-3149.80725515311</v>
      </c>
      <c r="AI237" s="182">
        <v>2115376.102</v>
      </c>
      <c r="AJ237" s="215">
        <f t="shared" si="145"/>
        <v>2118525.909255153</v>
      </c>
      <c r="AK237" s="216">
        <f t="shared" si="146"/>
        <v>20460.941754444208</v>
      </c>
      <c r="AL237" s="257"/>
      <c r="AM237" s="261">
        <f t="shared" si="147"/>
        <v>205.87235315982971</v>
      </c>
      <c r="AN237" s="75">
        <f t="shared" si="117"/>
        <v>1.2492833206498815</v>
      </c>
      <c r="AO237" s="76">
        <f t="shared" si="138"/>
        <v>117.42864691479581</v>
      </c>
      <c r="AP237" s="13"/>
      <c r="AQ237" s="214">
        <f t="shared" si="148"/>
        <v>201.57627969305906</v>
      </c>
      <c r="AR237" s="214">
        <v>1.7173912476984272</v>
      </c>
      <c r="AS237" s="214">
        <f t="shared" si="139"/>
        <v>118.39442656776738</v>
      </c>
      <c r="AT237" s="13"/>
      <c r="AU237" s="263">
        <f t="shared" si="149"/>
        <v>-3.1958309424779876</v>
      </c>
      <c r="AV237" s="263">
        <f t="shared" si="150"/>
        <v>0.12067795783093158</v>
      </c>
      <c r="AW237" s="263">
        <f t="shared" si="151"/>
        <v>0.49931292618774986</v>
      </c>
      <c r="AX237" s="260">
        <f t="shared" si="152"/>
        <v>-2.5758400584593062</v>
      </c>
      <c r="AY237" s="73">
        <v>424228</v>
      </c>
      <c r="AZ237" s="264">
        <f t="shared" si="153"/>
        <v>-1092.7434763200747</v>
      </c>
      <c r="BA237" s="73">
        <v>500550.20799999998</v>
      </c>
      <c r="BB237" s="218">
        <f t="shared" si="154"/>
        <v>501642.95147632004</v>
      </c>
      <c r="BC237" s="74">
        <f t="shared" si="155"/>
        <v>1182.4843043748174</v>
      </c>
      <c r="BE237" s="73">
        <v>15005.483</v>
      </c>
      <c r="BG237" s="320">
        <f t="shared" si="156"/>
        <v>3822557.8660000004</v>
      </c>
      <c r="BH237" s="215">
        <f t="shared" si="157"/>
        <v>3827482.6003749808</v>
      </c>
      <c r="BI237" s="260">
        <f t="shared" si="158"/>
        <v>-4924.734374980605</v>
      </c>
      <c r="BJ237" s="262">
        <v>42491</v>
      </c>
      <c r="BK237" s="130">
        <v>3822557.8659999995</v>
      </c>
      <c r="BL237" s="321">
        <f t="shared" si="159"/>
        <v>0</v>
      </c>
      <c r="BM237" s="88">
        <v>7086.303973275446</v>
      </c>
      <c r="BN237" s="88">
        <v>7095.433505382508</v>
      </c>
      <c r="BO237" s="322">
        <f t="shared" si="135"/>
        <v>88331.486944540258</v>
      </c>
      <c r="BP237" s="322">
        <f t="shared" si="133"/>
        <v>87094.536505641488</v>
      </c>
    </row>
    <row r="238" spans="1:72" x14ac:dyDescent="0.25">
      <c r="A238" s="230">
        <v>2016</v>
      </c>
      <c r="B238" s="91">
        <v>6</v>
      </c>
      <c r="C238" s="178">
        <f t="shared" si="130"/>
        <v>273.79728737823223</v>
      </c>
      <c r="D238" s="178"/>
      <c r="E238" s="178">
        <f t="shared" si="131"/>
        <v>205.87235315982971</v>
      </c>
      <c r="F238" s="91"/>
      <c r="G238" s="324">
        <v>301.72919852046596</v>
      </c>
      <c r="H238" s="317"/>
      <c r="I238" s="254">
        <f t="shared" si="134"/>
        <v>201.57627969305906</v>
      </c>
      <c r="J238" s="91"/>
      <c r="K238" s="259">
        <f t="shared" si="120"/>
        <v>2256.1775368795488</v>
      </c>
      <c r="L238" s="80"/>
      <c r="M238" s="70">
        <f t="shared" si="122"/>
        <v>-607.02044929993758</v>
      </c>
      <c r="N238" s="260">
        <f t="shared" si="121"/>
        <v>1649.1570875796112</v>
      </c>
      <c r="O238" s="72">
        <v>3258</v>
      </c>
      <c r="P238" s="72">
        <f t="shared" si="140"/>
        <v>5372.9537913343738</v>
      </c>
      <c r="Q238" s="72">
        <v>1295285.709</v>
      </c>
      <c r="R238" s="183">
        <f t="shared" si="118"/>
        <v>1289912.7552086657</v>
      </c>
      <c r="S238" s="232">
        <f t="shared" si="127"/>
        <v>395921.65598792682</v>
      </c>
      <c r="U238" s="184">
        <f t="shared" si="123"/>
        <v>273.79728737823223</v>
      </c>
      <c r="V238" s="213">
        <f t="shared" si="141"/>
        <v>205.87235315982971</v>
      </c>
      <c r="W238" s="13"/>
      <c r="X238" s="318"/>
      <c r="Y238" s="185">
        <f t="shared" si="124"/>
        <v>301.72919852046596</v>
      </c>
      <c r="Z238" s="214">
        <f t="shared" si="142"/>
        <v>201.57627969305906</v>
      </c>
      <c r="AA238" s="319"/>
      <c r="AB238" s="13"/>
      <c r="AC238" s="187">
        <f t="shared" si="125"/>
        <v>253.47564455423699</v>
      </c>
      <c r="AD238" s="187">
        <f t="shared" si="143"/>
        <v>-38.098368990545723</v>
      </c>
      <c r="AE238" s="13"/>
      <c r="AF238" s="260">
        <f t="shared" ref="AF238" si="162">SUM(AC238:AE238)</f>
        <v>215.37727556369128</v>
      </c>
      <c r="AG238" s="182">
        <v>103967</v>
      </c>
      <c r="AH238" s="182">
        <f t="shared" si="144"/>
        <v>22392.129208530292</v>
      </c>
      <c r="AI238" s="182">
        <v>2340947.702</v>
      </c>
      <c r="AJ238" s="215">
        <f t="shared" si="145"/>
        <v>2318555.5727914697</v>
      </c>
      <c r="AK238" s="216">
        <f t="shared" si="146"/>
        <v>22300.879825247142</v>
      </c>
      <c r="AL238" s="257"/>
      <c r="AM238" s="261">
        <f t="shared" si="147"/>
        <v>273.79728737823223</v>
      </c>
      <c r="AN238" s="75">
        <f t="shared" si="117"/>
        <v>0</v>
      </c>
      <c r="AO238" s="76">
        <f t="shared" si="138"/>
        <v>205.87235315982971</v>
      </c>
      <c r="AP238" s="13"/>
      <c r="AQ238" s="214">
        <f t="shared" si="148"/>
        <v>301.72919852046596</v>
      </c>
      <c r="AR238" s="214">
        <v>0</v>
      </c>
      <c r="AS238" s="214">
        <f t="shared" si="139"/>
        <v>201.57627969305906</v>
      </c>
      <c r="AT238" s="13"/>
      <c r="AU238" s="263">
        <f t="shared" si="149"/>
        <v>20.778430955929867</v>
      </c>
      <c r="AV238" s="263">
        <f t="shared" si="150"/>
        <v>0</v>
      </c>
      <c r="AW238" s="263">
        <f t="shared" si="151"/>
        <v>-2.221091536988443</v>
      </c>
      <c r="AX238" s="260">
        <f t="shared" si="152"/>
        <v>18.557339418941424</v>
      </c>
      <c r="AY238" s="73">
        <v>424588</v>
      </c>
      <c r="AZ238" s="264">
        <f t="shared" si="153"/>
        <v>7879.2236292095013</v>
      </c>
      <c r="BA238" s="73">
        <v>562511.63699999999</v>
      </c>
      <c r="BB238" s="218">
        <f t="shared" si="154"/>
        <v>554632.41337079054</v>
      </c>
      <c r="BC238" s="74">
        <f t="shared" si="155"/>
        <v>1306.2837700801495</v>
      </c>
      <c r="BE238" s="73">
        <v>14563.629000000001</v>
      </c>
      <c r="BG238" s="320">
        <f t="shared" si="156"/>
        <v>4213308.6770000001</v>
      </c>
      <c r="BH238" s="215">
        <f t="shared" si="157"/>
        <v>4177664.3703709263</v>
      </c>
      <c r="BI238" s="260">
        <f t="shared" si="158"/>
        <v>35644.30662907417</v>
      </c>
      <c r="BJ238" s="262">
        <v>42522</v>
      </c>
      <c r="BK238" s="130">
        <v>4213308.6770000001</v>
      </c>
      <c r="BL238" s="321">
        <f t="shared" si="159"/>
        <v>0</v>
      </c>
      <c r="BM238" s="88">
        <v>7798.9572726936176</v>
      </c>
      <c r="BN238" s="88">
        <v>7732.978621299656</v>
      </c>
      <c r="BO238" s="322">
        <f t="shared" si="135"/>
        <v>88306.749148959279</v>
      </c>
      <c r="BP238" s="322">
        <f t="shared" si="133"/>
        <v>87161.317066825868</v>
      </c>
    </row>
    <row r="239" spans="1:72" x14ac:dyDescent="0.25">
      <c r="A239" s="230">
        <v>2016</v>
      </c>
      <c r="B239" s="91">
        <v>7</v>
      </c>
      <c r="C239" s="178">
        <f t="shared" si="130"/>
        <v>323.21495100202412</v>
      </c>
      <c r="D239" s="178"/>
      <c r="E239" s="178">
        <f t="shared" si="131"/>
        <v>273.79728737823223</v>
      </c>
      <c r="F239" s="91"/>
      <c r="G239" s="324">
        <v>378.36889523681384</v>
      </c>
      <c r="H239" s="317"/>
      <c r="I239" s="254">
        <f t="shared" si="134"/>
        <v>301.72919852046596</v>
      </c>
      <c r="J239" s="91"/>
      <c r="K239" s="259">
        <f t="shared" si="120"/>
        <v>4455.0152483009997</v>
      </c>
      <c r="L239" s="80"/>
      <c r="M239" s="70">
        <f t="shared" si="122"/>
        <v>3946.6832638013225</v>
      </c>
      <c r="N239" s="260">
        <f t="shared" si="121"/>
        <v>8401.6985121023226</v>
      </c>
      <c r="O239" s="72">
        <v>3270</v>
      </c>
      <c r="P239" s="72">
        <f t="shared" si="140"/>
        <v>27473.554134574595</v>
      </c>
      <c r="Q239" s="72">
        <v>1378312.976</v>
      </c>
      <c r="R239" s="183">
        <f t="shared" si="118"/>
        <v>1350839.4218654255</v>
      </c>
      <c r="S239" s="232">
        <f t="shared" si="127"/>
        <v>413100.74063162861</v>
      </c>
      <c r="U239" s="184">
        <f t="shared" si="123"/>
        <v>323.21495100202412</v>
      </c>
      <c r="V239" s="213">
        <f t="shared" si="141"/>
        <v>273.79728737823223</v>
      </c>
      <c r="W239" s="13"/>
      <c r="X239" s="318"/>
      <c r="Y239" s="185">
        <f t="shared" si="124"/>
        <v>378.36889523681384</v>
      </c>
      <c r="Z239" s="214">
        <f t="shared" si="142"/>
        <v>301.72919852046596</v>
      </c>
      <c r="AA239" s="319"/>
      <c r="AB239" s="13"/>
      <c r="AC239" s="187">
        <f t="shared" si="125"/>
        <v>500.50930970789869</v>
      </c>
      <c r="AD239" s="187">
        <f t="shared" si="143"/>
        <v>247.70532104235244</v>
      </c>
      <c r="AE239" s="13"/>
      <c r="AF239" s="260">
        <f t="shared" ref="AF239" si="163">SUM(AC239:AE239)</f>
        <v>748.2146307502511</v>
      </c>
      <c r="AG239" s="182">
        <v>104322</v>
      </c>
      <c r="AH239" s="182">
        <f t="shared" si="144"/>
        <v>78055.246709127692</v>
      </c>
      <c r="AI239" s="182">
        <v>2547331.4750000001</v>
      </c>
      <c r="AJ239" s="215">
        <f t="shared" si="145"/>
        <v>2469276.2282908722</v>
      </c>
      <c r="AK239" s="216">
        <f t="shared" si="146"/>
        <v>23669.755452261961</v>
      </c>
      <c r="AL239" s="257"/>
      <c r="AM239" s="261">
        <f t="shared" si="147"/>
        <v>323.21495100202412</v>
      </c>
      <c r="AN239" s="75">
        <f t="shared" si="117"/>
        <v>0</v>
      </c>
      <c r="AO239" s="76">
        <f t="shared" si="138"/>
        <v>273.79728737823223</v>
      </c>
      <c r="AP239" s="13"/>
      <c r="AQ239" s="214">
        <f t="shared" si="148"/>
        <v>378.36889523681384</v>
      </c>
      <c r="AR239" s="214">
        <v>0</v>
      </c>
      <c r="AS239" s="214">
        <f t="shared" si="139"/>
        <v>301.72919852046596</v>
      </c>
      <c r="AT239" s="13"/>
      <c r="AU239" s="263">
        <f t="shared" si="149"/>
        <v>41.028786623088799</v>
      </c>
      <c r="AV239" s="263">
        <f t="shared" si="150"/>
        <v>0</v>
      </c>
      <c r="AW239" s="263">
        <f t="shared" si="151"/>
        <v>14.440938203173552</v>
      </c>
      <c r="AX239" s="260">
        <f t="shared" si="152"/>
        <v>55.46972482626235</v>
      </c>
      <c r="AY239" s="73">
        <v>424908</v>
      </c>
      <c r="AZ239" s="264">
        <f t="shared" si="153"/>
        <v>23569.529836477486</v>
      </c>
      <c r="BA239" s="73">
        <v>623508.37300000002</v>
      </c>
      <c r="BB239" s="218">
        <f t="shared" si="154"/>
        <v>599938.84316352254</v>
      </c>
      <c r="BC239" s="74">
        <f t="shared" si="155"/>
        <v>1411.9264479923243</v>
      </c>
      <c r="BE239" s="73">
        <v>14555.097</v>
      </c>
      <c r="BG239" s="320">
        <f t="shared" si="156"/>
        <v>4563707.9210000001</v>
      </c>
      <c r="BH239" s="215">
        <f t="shared" si="157"/>
        <v>4434609.5903198197</v>
      </c>
      <c r="BI239" s="260">
        <f t="shared" si="158"/>
        <v>129098.33068017979</v>
      </c>
      <c r="BJ239" s="262">
        <v>42552</v>
      </c>
      <c r="BK239" s="130">
        <v>4563707.9210000001</v>
      </c>
      <c r="BL239" s="321">
        <f t="shared" si="159"/>
        <v>0</v>
      </c>
      <c r="BM239" s="88">
        <v>8436.7809531732382</v>
      </c>
      <c r="BN239" s="88">
        <v>8198.1209959141088</v>
      </c>
      <c r="BO239" s="322">
        <f t="shared" si="135"/>
        <v>88605.874078151319</v>
      </c>
      <c r="BP239" s="322">
        <f t="shared" si="133"/>
        <v>87326.645164744521</v>
      </c>
    </row>
    <row r="240" spans="1:72" x14ac:dyDescent="0.25">
      <c r="A240" s="230">
        <v>2016</v>
      </c>
      <c r="B240" s="91">
        <v>8</v>
      </c>
      <c r="C240" s="178">
        <f t="shared" si="130"/>
        <v>329.73144935858772</v>
      </c>
      <c r="D240" s="178"/>
      <c r="E240" s="178">
        <f t="shared" si="131"/>
        <v>323.21495100202412</v>
      </c>
      <c r="F240" s="91"/>
      <c r="G240" s="317"/>
      <c r="H240" s="317"/>
      <c r="I240" s="317"/>
      <c r="J240" s="91"/>
      <c r="K240" s="91"/>
      <c r="L240" s="91"/>
      <c r="M240" s="91"/>
      <c r="N240" s="91"/>
      <c r="O240" s="325"/>
      <c r="P240" s="325"/>
      <c r="Q240" s="325"/>
      <c r="R240" s="325"/>
      <c r="S240" s="326"/>
      <c r="U240" s="327"/>
      <c r="V240" s="13"/>
      <c r="W240" s="13"/>
      <c r="X240" s="318"/>
      <c r="Y240" s="328"/>
      <c r="Z240" s="329"/>
      <c r="AA240" s="319"/>
      <c r="AB240" s="13"/>
      <c r="AC240" s="13"/>
      <c r="AD240" s="13"/>
      <c r="AE240" s="13"/>
      <c r="AF240" s="13"/>
      <c r="AG240" s="13"/>
      <c r="AH240" s="13"/>
      <c r="AI240" s="13"/>
      <c r="AJ240" s="13"/>
      <c r="AK240" s="330"/>
      <c r="AL240" s="257"/>
      <c r="AM240" s="327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330"/>
    </row>
    <row r="241" spans="1:64" x14ac:dyDescent="0.25">
      <c r="A241" s="230">
        <v>2016</v>
      </c>
      <c r="B241" s="91">
        <v>9</v>
      </c>
      <c r="C241" s="178">
        <f t="shared" si="130"/>
        <v>278.21093356333773</v>
      </c>
      <c r="D241" s="178"/>
      <c r="E241" s="178">
        <f t="shared" si="131"/>
        <v>329.73144935858772</v>
      </c>
      <c r="F241" s="91"/>
      <c r="G241" s="317"/>
      <c r="H241" s="317"/>
      <c r="I241" s="317"/>
      <c r="J241" s="91"/>
      <c r="K241" s="91"/>
      <c r="L241" s="91"/>
      <c r="M241" s="91"/>
      <c r="N241" s="91"/>
      <c r="O241" s="325"/>
      <c r="P241" s="325"/>
      <c r="Q241" s="325"/>
      <c r="R241" s="325"/>
      <c r="S241" s="326"/>
      <c r="U241" s="331"/>
      <c r="V241" s="88"/>
      <c r="W241" s="13"/>
      <c r="X241" s="318"/>
      <c r="Y241" s="328"/>
      <c r="Z241" s="329"/>
      <c r="AA241" s="319"/>
      <c r="AB241" s="13"/>
      <c r="AC241" s="13"/>
      <c r="AD241" s="13"/>
      <c r="AE241" s="13"/>
      <c r="AF241" s="13"/>
      <c r="AG241" s="13"/>
      <c r="AH241" s="13"/>
      <c r="AI241" s="13"/>
      <c r="AJ241" s="13"/>
      <c r="AK241" s="330"/>
      <c r="AL241" s="257"/>
      <c r="AM241" s="327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330"/>
    </row>
    <row r="242" spans="1:64" x14ac:dyDescent="0.25">
      <c r="A242" s="230">
        <v>2016</v>
      </c>
      <c r="B242" s="91">
        <v>10</v>
      </c>
      <c r="C242" s="178">
        <f t="shared" si="130"/>
        <v>198.83661390818892</v>
      </c>
      <c r="D242" s="178"/>
      <c r="E242" s="178">
        <f t="shared" si="131"/>
        <v>278.21093356333773</v>
      </c>
      <c r="F242" s="91"/>
      <c r="G242" s="317"/>
      <c r="H242" s="317"/>
      <c r="I242" s="317"/>
      <c r="J242" s="91"/>
      <c r="K242" s="91"/>
      <c r="L242" s="91"/>
      <c r="M242" s="91"/>
      <c r="N242" s="91"/>
      <c r="O242" s="325"/>
      <c r="P242" s="325"/>
      <c r="Q242" s="325"/>
      <c r="R242" s="325"/>
      <c r="S242" s="326"/>
      <c r="U242" s="331"/>
      <c r="V242" s="88"/>
      <c r="W242" s="13"/>
      <c r="X242" s="318"/>
      <c r="Y242" s="328"/>
      <c r="Z242" s="329"/>
      <c r="AA242" s="319"/>
      <c r="AB242" s="13"/>
      <c r="AC242" s="13"/>
      <c r="AD242" s="13"/>
      <c r="AE242" s="13"/>
      <c r="AF242" s="13"/>
      <c r="AG242" s="13"/>
      <c r="AH242" s="13"/>
      <c r="AI242" s="13"/>
      <c r="AJ242" s="13"/>
      <c r="AK242" s="330"/>
      <c r="AL242" s="257"/>
      <c r="AM242" s="327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330"/>
    </row>
    <row r="243" spans="1:64" x14ac:dyDescent="0.25">
      <c r="A243" s="230">
        <v>2016</v>
      </c>
      <c r="B243" s="91">
        <v>11</v>
      </c>
      <c r="C243" s="178">
        <f t="shared" si="130"/>
        <v>75.667245198869992</v>
      </c>
      <c r="D243" s="178"/>
      <c r="E243" s="178">
        <f t="shared" si="131"/>
        <v>198.83661390818892</v>
      </c>
      <c r="F243" s="91"/>
      <c r="G243" s="317"/>
      <c r="H243" s="317"/>
      <c r="I243" s="317"/>
      <c r="J243" s="91"/>
      <c r="K243" s="91"/>
      <c r="L243" s="91"/>
      <c r="M243" s="91"/>
      <c r="N243" s="91"/>
      <c r="O243" s="325"/>
      <c r="P243" s="325"/>
      <c r="Q243" s="325"/>
      <c r="R243" s="325"/>
      <c r="S243" s="326"/>
      <c r="U243" s="331"/>
      <c r="V243" s="88"/>
      <c r="W243" s="13"/>
      <c r="X243" s="318"/>
      <c r="Y243" s="328"/>
      <c r="Z243" s="329"/>
      <c r="AA243" s="319"/>
      <c r="AB243" s="13"/>
      <c r="AC243" s="13"/>
      <c r="AD243" s="13"/>
      <c r="AE243" s="13"/>
      <c r="AF243" s="13"/>
      <c r="AG243" s="13"/>
      <c r="AH243" s="13"/>
      <c r="AI243" s="13"/>
      <c r="AJ243" s="13"/>
      <c r="AK243" s="330"/>
      <c r="AL243" s="257"/>
      <c r="AM243" s="327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330"/>
    </row>
    <row r="244" spans="1:64" ht="15.75" thickBot="1" x14ac:dyDescent="0.3">
      <c r="A244" s="332">
        <v>2016</v>
      </c>
      <c r="B244" s="135">
        <v>12</v>
      </c>
      <c r="C244" s="333">
        <f t="shared" si="130"/>
        <v>42.449672857488302</v>
      </c>
      <c r="D244" s="333"/>
      <c r="E244" s="333">
        <f t="shared" si="131"/>
        <v>75.667245198869992</v>
      </c>
      <c r="F244" s="135"/>
      <c r="G244" s="334"/>
      <c r="H244" s="334"/>
      <c r="I244" s="334"/>
      <c r="J244" s="135"/>
      <c r="K244" s="135"/>
      <c r="L244" s="135"/>
      <c r="M244" s="135"/>
      <c r="N244" s="135"/>
      <c r="O244" s="335"/>
      <c r="P244" s="335"/>
      <c r="Q244" s="335"/>
      <c r="R244" s="335"/>
      <c r="S244" s="336"/>
      <c r="U244" s="337"/>
      <c r="V244" s="338"/>
      <c r="W244" s="339"/>
      <c r="X244" s="340"/>
      <c r="Y244" s="341"/>
      <c r="Z244" s="342"/>
      <c r="AA244" s="343"/>
      <c r="AB244" s="339"/>
      <c r="AC244" s="339"/>
      <c r="AD244" s="339"/>
      <c r="AE244" s="339"/>
      <c r="AF244" s="339"/>
      <c r="AG244" s="339"/>
      <c r="AH244" s="339"/>
      <c r="AI244" s="339"/>
      <c r="AJ244" s="339"/>
      <c r="AK244" s="344"/>
      <c r="AL244" s="257"/>
      <c r="AM244" s="345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44"/>
    </row>
    <row r="245" spans="1:64" x14ac:dyDescent="0.25">
      <c r="A245" s="257"/>
      <c r="B245" s="257"/>
      <c r="C245" s="346"/>
      <c r="D245" s="346"/>
      <c r="E245" s="347"/>
      <c r="F245" s="257"/>
      <c r="G245" s="348"/>
      <c r="H245" s="348"/>
      <c r="I245" s="348"/>
      <c r="J245" s="257"/>
      <c r="K245" s="257"/>
      <c r="L245" s="257"/>
      <c r="M245" s="257"/>
      <c r="N245" s="257"/>
      <c r="O245" s="349"/>
      <c r="P245" s="349"/>
      <c r="Q245" s="349"/>
      <c r="R245" s="349"/>
      <c r="S245" s="349"/>
      <c r="U245" s="350"/>
      <c r="V245" s="147"/>
      <c r="X245" s="351"/>
      <c r="Y245" s="352"/>
      <c r="Z245" s="353"/>
      <c r="AA245" s="354"/>
      <c r="AL245" s="257"/>
    </row>
    <row r="246" spans="1:64" x14ac:dyDescent="0.25">
      <c r="A246" s="257"/>
      <c r="B246" s="257"/>
      <c r="C246" s="346"/>
      <c r="D246" s="346"/>
      <c r="E246" s="347"/>
      <c r="F246" s="257"/>
      <c r="G246" s="348"/>
      <c r="H246" s="348"/>
      <c r="I246" s="348"/>
      <c r="J246" s="257"/>
      <c r="K246" s="257"/>
      <c r="L246" s="257"/>
      <c r="M246" s="257"/>
      <c r="N246" s="257"/>
      <c r="O246" s="349"/>
      <c r="P246" s="349"/>
      <c r="Q246" s="349"/>
      <c r="R246" s="349"/>
      <c r="S246" s="349"/>
      <c r="U246" s="350"/>
      <c r="V246" s="147"/>
      <c r="X246" s="351"/>
      <c r="Y246" s="352"/>
      <c r="Z246" s="353"/>
      <c r="AA246" s="354"/>
      <c r="AL246" s="257"/>
      <c r="BK246" s="355" t="s">
        <v>91</v>
      </c>
    </row>
    <row r="247" spans="1:64" x14ac:dyDescent="0.25">
      <c r="A247" s="257"/>
      <c r="B247" s="257"/>
      <c r="C247" s="346"/>
      <c r="D247" s="346"/>
      <c r="E247" s="347"/>
      <c r="F247" s="257"/>
      <c r="G247" s="348"/>
      <c r="H247" s="348"/>
      <c r="I247" s="348"/>
      <c r="J247" s="257"/>
      <c r="K247" s="257"/>
      <c r="L247" s="257"/>
      <c r="M247" s="257"/>
      <c r="N247" s="257"/>
      <c r="O247" s="349"/>
      <c r="P247" s="349"/>
      <c r="Q247" s="349"/>
      <c r="R247" s="349"/>
      <c r="S247" s="349"/>
      <c r="U247" s="350"/>
      <c r="V247" s="147"/>
      <c r="X247" s="351"/>
      <c r="Y247" s="352"/>
      <c r="Z247" s="353"/>
      <c r="AA247" s="354"/>
      <c r="AL247" s="257"/>
      <c r="BK247" s="224">
        <f>SUM(BK41:BK52)</f>
        <v>37001161.180999994</v>
      </c>
    </row>
    <row r="248" spans="1:64" x14ac:dyDescent="0.25">
      <c r="A248" s="257"/>
      <c r="B248" s="257"/>
      <c r="C248" s="346"/>
      <c r="D248" s="346"/>
      <c r="E248" s="347"/>
      <c r="F248" s="257"/>
      <c r="G248" s="348"/>
      <c r="H248" s="348"/>
      <c r="I248" s="348"/>
      <c r="J248" s="257"/>
      <c r="K248" s="257"/>
      <c r="L248" s="257"/>
      <c r="M248" s="257"/>
      <c r="N248" s="257"/>
      <c r="O248" s="349"/>
      <c r="P248" s="349"/>
      <c r="Q248" s="349"/>
      <c r="R248" s="349"/>
      <c r="S248" s="349"/>
      <c r="U248" s="350"/>
      <c r="V248" s="147"/>
      <c r="X248" s="351"/>
      <c r="Y248" s="352"/>
      <c r="Z248" s="353"/>
      <c r="AA248" s="354"/>
      <c r="AL248" s="257"/>
      <c r="BK248" s="224">
        <f>SUM(BK53:BK64)</f>
        <v>37960492.048</v>
      </c>
      <c r="BL248" s="356">
        <f>+BK248/BK247-1</f>
        <v>2.5927047594728414E-2</v>
      </c>
    </row>
    <row r="249" spans="1:64" x14ac:dyDescent="0.25">
      <c r="A249" s="257"/>
      <c r="B249" s="257"/>
      <c r="C249" s="346"/>
      <c r="D249" s="346"/>
      <c r="E249" s="347"/>
      <c r="F249" s="257"/>
      <c r="G249" s="348"/>
      <c r="H249" s="348"/>
      <c r="I249" s="348"/>
      <c r="J249" s="257"/>
      <c r="K249" s="257"/>
      <c r="L249" s="257"/>
      <c r="M249" s="257"/>
      <c r="N249" s="257"/>
      <c r="O249" s="349"/>
      <c r="P249" s="349"/>
      <c r="Q249" s="349"/>
      <c r="R249" s="349"/>
      <c r="S249" s="349"/>
      <c r="U249" s="350"/>
      <c r="V249" s="147"/>
      <c r="X249" s="351"/>
      <c r="Y249" s="352"/>
      <c r="Z249" s="353"/>
      <c r="AA249" s="354"/>
      <c r="AL249" s="257"/>
      <c r="BK249" s="224">
        <f>SUM(BK65:BK76)</f>
        <v>40029066.547000006</v>
      </c>
      <c r="BL249" s="356">
        <f t="shared" ref="BL249:BL261" si="164">+BK249/BK248-1</f>
        <v>5.4492826288562002E-2</v>
      </c>
    </row>
    <row r="250" spans="1:64" x14ac:dyDescent="0.25">
      <c r="A250" s="257"/>
      <c r="B250" s="257"/>
      <c r="C250" s="346"/>
      <c r="D250" s="346"/>
      <c r="E250" s="347"/>
      <c r="F250" s="257"/>
      <c r="G250" s="348"/>
      <c r="H250" s="348"/>
      <c r="I250" s="348"/>
      <c r="J250" s="257"/>
      <c r="K250" s="257"/>
      <c r="L250" s="257"/>
      <c r="M250" s="257"/>
      <c r="N250" s="257"/>
      <c r="O250" s="349"/>
      <c r="P250" s="349"/>
      <c r="Q250" s="349"/>
      <c r="R250" s="349"/>
      <c r="S250" s="349"/>
      <c r="U250" s="350"/>
      <c r="V250" s="147"/>
      <c r="X250" s="351"/>
      <c r="Y250" s="352"/>
      <c r="Z250" s="353"/>
      <c r="AA250" s="354"/>
      <c r="AL250" s="257"/>
      <c r="BK250" s="224">
        <f>SUM(BK77:BK88)</f>
        <v>41424866.884999998</v>
      </c>
      <c r="BL250" s="356">
        <f t="shared" si="164"/>
        <v>3.4869669927504177E-2</v>
      </c>
    </row>
    <row r="251" spans="1:64" x14ac:dyDescent="0.25">
      <c r="A251" s="257"/>
      <c r="B251" s="257"/>
      <c r="C251" s="346"/>
      <c r="D251" s="346"/>
      <c r="E251" s="347"/>
      <c r="F251" s="257"/>
      <c r="G251" s="348"/>
      <c r="H251" s="348"/>
      <c r="I251" s="348"/>
      <c r="J251" s="257"/>
      <c r="K251" s="257"/>
      <c r="L251" s="257"/>
      <c r="M251" s="257"/>
      <c r="N251" s="257"/>
      <c r="O251" s="349"/>
      <c r="P251" s="349"/>
      <c r="Q251" s="349"/>
      <c r="R251" s="349"/>
      <c r="S251" s="349"/>
      <c r="U251" s="350"/>
      <c r="V251" s="147"/>
      <c r="X251" s="351"/>
      <c r="Y251" s="352"/>
      <c r="Z251" s="353"/>
      <c r="AA251" s="354"/>
      <c r="AL251" s="257"/>
      <c r="BK251" s="224">
        <f>SUM(BK89:BK100)</f>
        <v>42063955.402000003</v>
      </c>
      <c r="BL251" s="356">
        <f t="shared" si="164"/>
        <v>1.5427654089370746E-2</v>
      </c>
    </row>
    <row r="252" spans="1:64" x14ac:dyDescent="0.25">
      <c r="A252" s="257"/>
      <c r="B252" s="257"/>
      <c r="C252" s="346"/>
      <c r="D252" s="346"/>
      <c r="E252" s="347"/>
      <c r="F252" s="257"/>
      <c r="G252" s="348"/>
      <c r="H252" s="348"/>
      <c r="I252" s="348"/>
      <c r="J252" s="257"/>
      <c r="K252" s="257"/>
      <c r="L252" s="257"/>
      <c r="M252" s="257"/>
      <c r="N252" s="257"/>
      <c r="O252" s="349"/>
      <c r="P252" s="349"/>
      <c r="Q252" s="349"/>
      <c r="R252" s="349"/>
      <c r="S252" s="349"/>
      <c r="U252" s="350"/>
      <c r="V252" s="147"/>
      <c r="X252" s="351"/>
      <c r="Y252" s="352"/>
      <c r="Z252" s="353"/>
      <c r="AA252" s="354"/>
      <c r="AL252" s="257"/>
      <c r="BH252" s="355" t="s">
        <v>92</v>
      </c>
      <c r="BK252" s="224">
        <f>SUM(BK101:BK112)</f>
        <v>43467783.240000002</v>
      </c>
      <c r="BL252" s="356">
        <f t="shared" si="164"/>
        <v>3.3373652681584209E-2</v>
      </c>
    </row>
    <row r="253" spans="1:64" x14ac:dyDescent="0.25">
      <c r="A253" s="257"/>
      <c r="B253" s="257"/>
      <c r="C253" s="346"/>
      <c r="D253" s="346"/>
      <c r="E253" s="347"/>
      <c r="F253" s="257"/>
      <c r="G253" s="348"/>
      <c r="H253" s="348"/>
      <c r="I253" s="348"/>
      <c r="J253" s="257"/>
      <c r="K253" s="257"/>
      <c r="L253" s="257"/>
      <c r="M253" s="257"/>
      <c r="N253" s="257"/>
      <c r="O253" s="349"/>
      <c r="P253" s="349"/>
      <c r="Q253" s="349"/>
      <c r="R253" s="349"/>
      <c r="S253" s="349"/>
      <c r="U253" s="350"/>
      <c r="V253" s="147"/>
      <c r="X253" s="351"/>
      <c r="Y253" s="352"/>
      <c r="Z253" s="353"/>
      <c r="AA253" s="354"/>
      <c r="AL253" s="257"/>
      <c r="BG253" s="7">
        <v>2000</v>
      </c>
      <c r="BH253" s="224">
        <f>SUM(BH41:BH52)</f>
        <v>37431305.201646127</v>
      </c>
      <c r="BK253" s="224">
        <f>SUM(BK113:BK124)</f>
        <v>44487283.653500006</v>
      </c>
      <c r="BL253" s="356">
        <f t="shared" si="164"/>
        <v>2.3454161622896708E-2</v>
      </c>
    </row>
    <row r="254" spans="1:64" x14ac:dyDescent="0.25">
      <c r="A254" s="257"/>
      <c r="B254" s="257"/>
      <c r="C254" s="346"/>
      <c r="D254" s="346"/>
      <c r="E254" s="347"/>
      <c r="F254" s="257"/>
      <c r="G254" s="348"/>
      <c r="H254" s="348"/>
      <c r="I254" s="348"/>
      <c r="J254" s="257"/>
      <c r="K254" s="257"/>
      <c r="L254" s="257"/>
      <c r="M254" s="257"/>
      <c r="N254" s="257"/>
      <c r="O254" s="349"/>
      <c r="P254" s="349"/>
      <c r="Q254" s="349"/>
      <c r="R254" s="349"/>
      <c r="S254" s="349"/>
      <c r="V254" s="147"/>
      <c r="X254" s="351"/>
      <c r="Y254" s="352"/>
      <c r="Z254" s="353"/>
      <c r="AA254" s="354"/>
      <c r="AL254" s="257"/>
      <c r="BG254" s="7">
        <f>+BG253+1</f>
        <v>2001</v>
      </c>
      <c r="BH254" s="224">
        <f>SUM(BH53:BH64)</f>
        <v>38521832.002903126</v>
      </c>
      <c r="BI254" s="356">
        <f>+BH254/BH253-1</f>
        <v>2.9134084301421614E-2</v>
      </c>
      <c r="BK254" s="224">
        <f>SUM(BK125:BK136)</f>
        <v>45920841.491999999</v>
      </c>
      <c r="BL254" s="356">
        <f t="shared" si="164"/>
        <v>3.2223991234564986E-2</v>
      </c>
    </row>
    <row r="255" spans="1:64" x14ac:dyDescent="0.25">
      <c r="A255" s="257"/>
      <c r="B255" s="257"/>
      <c r="C255" s="346"/>
      <c r="D255" s="346"/>
      <c r="E255" s="347"/>
      <c r="F255" s="257"/>
      <c r="G255" s="348"/>
      <c r="H255" s="348"/>
      <c r="I255" s="348"/>
      <c r="J255" s="257"/>
      <c r="K255" s="257"/>
      <c r="L255" s="257"/>
      <c r="M255" s="257"/>
      <c r="N255" s="257"/>
      <c r="O255" s="349"/>
      <c r="P255" s="349"/>
      <c r="Q255" s="349"/>
      <c r="R255" s="349"/>
      <c r="S255" s="349"/>
      <c r="X255" s="351"/>
      <c r="Y255" s="352"/>
      <c r="Z255" s="353"/>
      <c r="AA255" s="354"/>
      <c r="AL255" s="257"/>
      <c r="BG255" s="7">
        <f t="shared" ref="BG255:BG267" si="165">+BG254+1</f>
        <v>2002</v>
      </c>
      <c r="BH255" s="224">
        <f>SUM(BH65:BH76)</f>
        <v>39877058.58699201</v>
      </c>
      <c r="BI255" s="356">
        <f t="shared" ref="BI255:BI267" si="166">+BH255/BH254-1</f>
        <v>3.5180740728705473E-2</v>
      </c>
      <c r="BJ255" s="357"/>
      <c r="BK255" s="266">
        <f>SUM(BK137:BK148)</f>
        <v>45561429.640000008</v>
      </c>
      <c r="BL255" s="358">
        <f t="shared" si="164"/>
        <v>-7.8267697263910696E-3</v>
      </c>
    </row>
    <row r="256" spans="1:64" x14ac:dyDescent="0.25">
      <c r="A256" s="257"/>
      <c r="B256" s="257"/>
      <c r="C256" s="346"/>
      <c r="D256" s="346"/>
      <c r="E256" s="347"/>
      <c r="F256" s="257"/>
      <c r="G256" s="348"/>
      <c r="H256" s="348"/>
      <c r="I256" s="348"/>
      <c r="J256" s="257"/>
      <c r="K256" s="257"/>
      <c r="L256" s="257"/>
      <c r="M256" s="257"/>
      <c r="N256" s="257"/>
      <c r="O256" s="349"/>
      <c r="P256" s="349"/>
      <c r="Q256" s="349"/>
      <c r="R256" s="349"/>
      <c r="S256" s="349"/>
      <c r="X256" s="351"/>
      <c r="Y256" s="352"/>
      <c r="Z256" s="353"/>
      <c r="AA256" s="354"/>
      <c r="AL256" s="257"/>
      <c r="BG256" s="7">
        <f t="shared" si="165"/>
        <v>2003</v>
      </c>
      <c r="BH256" s="224">
        <f>SUM(BH77:BH88)</f>
        <v>41298002.459492847</v>
      </c>
      <c r="BI256" s="356">
        <f t="shared" si="166"/>
        <v>3.5633116454691471E-2</v>
      </c>
      <c r="BJ256" s="357"/>
      <c r="BK256" s="266">
        <f>SUM(BK149:BK160)</f>
        <v>45024712.841999993</v>
      </c>
      <c r="BL256" s="358">
        <f t="shared" si="164"/>
        <v>-1.1780069287571582E-2</v>
      </c>
    </row>
    <row r="257" spans="1:64" x14ac:dyDescent="0.25">
      <c r="A257" s="257"/>
      <c r="B257" s="257"/>
      <c r="C257" s="346"/>
      <c r="D257" s="346"/>
      <c r="E257" s="347"/>
      <c r="F257" s="257"/>
      <c r="G257" s="348"/>
      <c r="H257" s="348"/>
      <c r="I257" s="348"/>
      <c r="J257" s="257"/>
      <c r="K257" s="257"/>
      <c r="L257" s="257"/>
      <c r="M257" s="257"/>
      <c r="N257" s="257"/>
      <c r="O257" s="349"/>
      <c r="P257" s="349"/>
      <c r="Q257" s="349"/>
      <c r="R257" s="349"/>
      <c r="S257" s="349"/>
      <c r="X257" s="351"/>
      <c r="Y257" s="352"/>
      <c r="Z257" s="353"/>
      <c r="AA257" s="354"/>
      <c r="AL257" s="257"/>
      <c r="BG257" s="7">
        <f t="shared" si="165"/>
        <v>2004</v>
      </c>
      <c r="BH257" s="224">
        <f>SUM(BH89:BH100)</f>
        <v>42459347.68557591</v>
      </c>
      <c r="BI257" s="356">
        <f t="shared" si="166"/>
        <v>2.8121099252250037E-2</v>
      </c>
      <c r="BJ257" s="357"/>
      <c r="BK257" s="266">
        <f>SUM(BK161:BK172)</f>
        <v>44544155.997000001</v>
      </c>
      <c r="BL257" s="358">
        <f t="shared" si="164"/>
        <v>-1.0673179564439472E-2</v>
      </c>
    </row>
    <row r="258" spans="1:64" x14ac:dyDescent="0.25">
      <c r="A258" s="257"/>
      <c r="B258" s="257"/>
      <c r="C258" s="346"/>
      <c r="D258" s="346"/>
      <c r="E258" s="347"/>
      <c r="F258" s="257"/>
      <c r="G258" s="348"/>
      <c r="H258" s="348"/>
      <c r="I258" s="348"/>
      <c r="J258" s="257"/>
      <c r="K258" s="257"/>
      <c r="L258" s="257"/>
      <c r="M258" s="257"/>
      <c r="N258" s="257"/>
      <c r="O258" s="349"/>
      <c r="P258" s="349"/>
      <c r="Q258" s="349"/>
      <c r="R258" s="349"/>
      <c r="S258" s="349"/>
      <c r="X258" s="351"/>
      <c r="Y258" s="352"/>
      <c r="Z258" s="353"/>
      <c r="AA258" s="354"/>
      <c r="AL258" s="257"/>
      <c r="BG258" s="7">
        <f t="shared" si="165"/>
        <v>2005</v>
      </c>
      <c r="BH258" s="224">
        <f>SUM(BH101:BH112)</f>
        <v>43634636.439601749</v>
      </c>
      <c r="BI258" s="356">
        <f t="shared" si="166"/>
        <v>2.7680329964774764E-2</v>
      </c>
      <c r="BK258" s="224">
        <f>SUM(BK173:BK184)</f>
        <v>45052290.997000001</v>
      </c>
      <c r="BL258" s="356">
        <f t="shared" si="164"/>
        <v>1.1407444784321985E-2</v>
      </c>
    </row>
    <row r="259" spans="1:64" x14ac:dyDescent="0.25">
      <c r="A259" s="257"/>
      <c r="B259" s="257"/>
      <c r="C259" s="346"/>
      <c r="D259" s="346"/>
      <c r="E259" s="347"/>
      <c r="F259" s="257"/>
      <c r="G259" s="348"/>
      <c r="H259" s="348"/>
      <c r="I259" s="348"/>
      <c r="J259" s="257"/>
      <c r="K259" s="257"/>
      <c r="L259" s="257"/>
      <c r="M259" s="257"/>
      <c r="N259" s="257"/>
      <c r="O259" s="349"/>
      <c r="P259" s="349"/>
      <c r="Q259" s="349"/>
      <c r="R259" s="349"/>
      <c r="S259" s="349"/>
      <c r="X259" s="351"/>
      <c r="Y259" s="352"/>
      <c r="Z259" s="353"/>
      <c r="AA259" s="354"/>
      <c r="AL259" s="257"/>
      <c r="BG259" s="7">
        <f t="shared" si="165"/>
        <v>2006</v>
      </c>
      <c r="BH259" s="224">
        <f>SUM(BH113:BH124)</f>
        <v>44712365.505704075</v>
      </c>
      <c r="BI259" s="356">
        <f t="shared" si="166"/>
        <v>2.46989353880398E-2</v>
      </c>
      <c r="BK259" s="224">
        <f>SUM(BK185:BK196)</f>
        <v>45220258.736000001</v>
      </c>
      <c r="BL259" s="356">
        <f t="shared" si="164"/>
        <v>3.7282840735266554E-3</v>
      </c>
    </row>
    <row r="260" spans="1:64" x14ac:dyDescent="0.25">
      <c r="A260" s="257"/>
      <c r="B260" s="257"/>
      <c r="C260" s="346"/>
      <c r="D260" s="346"/>
      <c r="E260" s="347"/>
      <c r="F260" s="257"/>
      <c r="G260" s="348"/>
      <c r="H260" s="348"/>
      <c r="I260" s="348"/>
      <c r="J260" s="257"/>
      <c r="K260" s="257"/>
      <c r="L260" s="257"/>
      <c r="M260" s="257"/>
      <c r="N260" s="257"/>
      <c r="O260" s="349"/>
      <c r="P260" s="349"/>
      <c r="Q260" s="349"/>
      <c r="R260" s="349"/>
      <c r="S260" s="349"/>
      <c r="X260" s="351"/>
      <c r="Y260" s="352"/>
      <c r="Z260" s="353"/>
      <c r="AA260" s="354"/>
      <c r="AL260" s="257"/>
      <c r="BG260" s="7">
        <f>+BG259+1</f>
        <v>2007</v>
      </c>
      <c r="BH260" s="224">
        <f>SUM(BH125:BH136)</f>
        <v>45785416.886458524</v>
      </c>
      <c r="BI260" s="356">
        <f t="shared" si="166"/>
        <v>2.3998984813665469E-2</v>
      </c>
      <c r="BK260" s="224">
        <f>SUM(BK197:BK208)</f>
        <v>45341332.820000008</v>
      </c>
      <c r="BL260" s="356">
        <f t="shared" si="164"/>
        <v>2.6774301471128581E-3</v>
      </c>
    </row>
    <row r="261" spans="1:64" x14ac:dyDescent="0.25">
      <c r="A261" s="257"/>
      <c r="B261" s="257"/>
      <c r="C261" s="346"/>
      <c r="D261" s="346"/>
      <c r="E261" s="347"/>
      <c r="F261" s="257"/>
      <c r="G261" s="348"/>
      <c r="H261" s="348"/>
      <c r="I261" s="348"/>
      <c r="J261" s="257"/>
      <c r="K261" s="257"/>
      <c r="L261" s="257"/>
      <c r="M261" s="257"/>
      <c r="N261" s="257"/>
      <c r="O261" s="349"/>
      <c r="P261" s="349"/>
      <c r="Q261" s="349"/>
      <c r="R261" s="349"/>
      <c r="S261" s="349"/>
      <c r="X261" s="351"/>
      <c r="Y261" s="352"/>
      <c r="Z261" s="353"/>
      <c r="AA261" s="354"/>
      <c r="AL261" s="257"/>
      <c r="BG261" s="357">
        <f t="shared" si="165"/>
        <v>2008</v>
      </c>
      <c r="BH261" s="266">
        <f>SUM(BH137:BH148)</f>
        <v>45563409.196991965</v>
      </c>
      <c r="BI261" s="358">
        <f t="shared" si="166"/>
        <v>-4.8488733872863454E-3</v>
      </c>
      <c r="BK261" s="224">
        <f>SUM(BK209:BK220)</f>
        <v>45684022.591999993</v>
      </c>
      <c r="BL261" s="356">
        <f t="shared" si="164"/>
        <v>7.5579995268428846E-3</v>
      </c>
    </row>
    <row r="262" spans="1:64" x14ac:dyDescent="0.25">
      <c r="A262" s="257"/>
      <c r="B262" s="257"/>
      <c r="C262" s="346"/>
      <c r="D262" s="346"/>
      <c r="E262" s="347"/>
      <c r="F262" s="257"/>
      <c r="G262" s="348"/>
      <c r="H262" s="348"/>
      <c r="I262" s="348"/>
      <c r="J262" s="257"/>
      <c r="K262" s="257"/>
      <c r="L262" s="257"/>
      <c r="M262" s="257"/>
      <c r="N262" s="257"/>
      <c r="O262" s="349"/>
      <c r="P262" s="349"/>
      <c r="Q262" s="349"/>
      <c r="R262" s="349"/>
      <c r="S262" s="349"/>
      <c r="X262" s="351"/>
      <c r="Y262" s="352"/>
      <c r="Z262" s="353"/>
      <c r="AA262" s="354"/>
      <c r="AL262" s="257"/>
      <c r="BG262" s="357">
        <f t="shared" si="165"/>
        <v>2009</v>
      </c>
      <c r="BH262" s="266">
        <f>SUM(BH149:BH160)</f>
        <v>44592022.540578268</v>
      </c>
      <c r="BI262" s="358">
        <f t="shared" si="166"/>
        <v>-2.1319446317415336E-2</v>
      </c>
    </row>
    <row r="263" spans="1:64" x14ac:dyDescent="0.25">
      <c r="A263" s="257"/>
      <c r="B263" s="257"/>
      <c r="C263" s="346"/>
      <c r="D263" s="346"/>
      <c r="E263" s="347"/>
      <c r="F263" s="257"/>
      <c r="G263" s="348"/>
      <c r="H263" s="348"/>
      <c r="I263" s="348"/>
      <c r="J263" s="257"/>
      <c r="K263" s="257"/>
      <c r="L263" s="257"/>
      <c r="M263" s="257"/>
      <c r="N263" s="257"/>
      <c r="O263" s="349"/>
      <c r="P263" s="349"/>
      <c r="Q263" s="349"/>
      <c r="R263" s="349"/>
      <c r="S263" s="349"/>
      <c r="X263" s="351"/>
      <c r="Y263" s="352"/>
      <c r="Z263" s="353"/>
      <c r="AA263" s="354"/>
      <c r="AL263" s="257"/>
      <c r="BG263" s="357">
        <f t="shared" si="165"/>
        <v>2010</v>
      </c>
      <c r="BH263" s="266">
        <f>SUM(BH161:BH172)</f>
        <v>44202186.225113869</v>
      </c>
      <c r="BI263" s="358">
        <f t="shared" si="166"/>
        <v>-8.7422882671368551E-3</v>
      </c>
    </row>
    <row r="264" spans="1:64" x14ac:dyDescent="0.25">
      <c r="A264" s="257"/>
      <c r="B264" s="257"/>
      <c r="C264" s="346"/>
      <c r="D264" s="346"/>
      <c r="E264" s="347"/>
      <c r="F264" s="257"/>
      <c r="G264" s="348"/>
      <c r="H264" s="348"/>
      <c r="I264" s="348"/>
      <c r="J264" s="257"/>
      <c r="K264" s="257"/>
      <c r="L264" s="257"/>
      <c r="M264" s="257"/>
      <c r="N264" s="257"/>
      <c r="O264" s="349"/>
      <c r="P264" s="349"/>
      <c r="Q264" s="349"/>
      <c r="R264" s="349"/>
      <c r="S264" s="349"/>
      <c r="X264" s="351"/>
      <c r="Y264" s="352"/>
      <c r="Z264" s="353"/>
      <c r="AA264" s="354"/>
      <c r="AL264" s="257"/>
      <c r="BG264" s="7">
        <f>+BG263+1</f>
        <v>2011</v>
      </c>
      <c r="BH264" s="224">
        <f>SUM(BH173:BH184)</f>
        <v>44547489.925423443</v>
      </c>
      <c r="BI264" s="356">
        <f t="shared" si="166"/>
        <v>7.8119145182322658E-3</v>
      </c>
    </row>
    <row r="265" spans="1:64" x14ac:dyDescent="0.25">
      <c r="A265" s="257"/>
      <c r="B265" s="257"/>
      <c r="C265" s="346"/>
      <c r="D265" s="346"/>
      <c r="E265" s="347"/>
      <c r="F265" s="257"/>
      <c r="G265" s="348"/>
      <c r="H265" s="348"/>
      <c r="I265" s="348"/>
      <c r="J265" s="257"/>
      <c r="K265" s="257"/>
      <c r="L265" s="257"/>
      <c r="M265" s="257"/>
      <c r="N265" s="257"/>
      <c r="O265" s="349"/>
      <c r="P265" s="349"/>
      <c r="Q265" s="349"/>
      <c r="R265" s="349"/>
      <c r="S265" s="349"/>
      <c r="X265" s="351"/>
      <c r="Y265" s="352"/>
      <c r="Z265" s="353"/>
      <c r="AA265" s="354"/>
      <c r="AL265" s="257"/>
      <c r="BG265" s="7">
        <f t="shared" si="165"/>
        <v>2012</v>
      </c>
      <c r="BH265" s="224">
        <f>SUM(BH185:BH196)</f>
        <v>45280554.981756605</v>
      </c>
      <c r="BI265" s="356">
        <f t="shared" si="166"/>
        <v>1.6455810586867514E-2</v>
      </c>
    </row>
    <row r="266" spans="1:64" x14ac:dyDescent="0.25">
      <c r="A266" s="257"/>
      <c r="B266" s="257"/>
      <c r="C266" s="346"/>
      <c r="D266" s="346"/>
      <c r="E266" s="347"/>
      <c r="F266" s="257"/>
      <c r="G266" s="348"/>
      <c r="H266" s="348"/>
      <c r="I266" s="348"/>
      <c r="J266" s="257"/>
      <c r="K266" s="257"/>
      <c r="L266" s="257"/>
      <c r="M266" s="257"/>
      <c r="N266" s="257"/>
      <c r="O266" s="349"/>
      <c r="P266" s="349"/>
      <c r="Q266" s="349"/>
      <c r="R266" s="349"/>
      <c r="S266" s="349"/>
      <c r="X266" s="351"/>
      <c r="Y266" s="352"/>
      <c r="Z266" s="353"/>
      <c r="AA266" s="354"/>
      <c r="AL266" s="257"/>
      <c r="BG266" s="7">
        <f t="shared" si="165"/>
        <v>2013</v>
      </c>
      <c r="BH266" s="224">
        <f>SUM(BH197:BH208)</f>
        <v>45318351.608958751</v>
      </c>
      <c r="BI266" s="356">
        <f t="shared" si="166"/>
        <v>8.3472093523084823E-4</v>
      </c>
    </row>
    <row r="267" spans="1:64" x14ac:dyDescent="0.25">
      <c r="A267" s="257"/>
      <c r="B267" s="257"/>
      <c r="C267" s="346"/>
      <c r="D267" s="346"/>
      <c r="E267" s="347"/>
      <c r="F267" s="257"/>
      <c r="G267" s="348"/>
      <c r="H267" s="348"/>
      <c r="I267" s="348"/>
      <c r="J267" s="257"/>
      <c r="K267" s="257"/>
      <c r="L267" s="257"/>
      <c r="M267" s="257"/>
      <c r="N267" s="257"/>
      <c r="O267" s="349"/>
      <c r="P267" s="349"/>
      <c r="Q267" s="349"/>
      <c r="R267" s="349"/>
      <c r="S267" s="349"/>
      <c r="X267" s="351"/>
      <c r="Y267" s="352"/>
      <c r="Z267" s="353"/>
      <c r="AA267" s="354"/>
      <c r="AL267" s="257"/>
      <c r="BG267" s="7">
        <f t="shared" si="165"/>
        <v>2014</v>
      </c>
      <c r="BH267" s="224">
        <f>SUM(BH209:BH220)</f>
        <v>45658797.515004031</v>
      </c>
      <c r="BI267" s="356">
        <f t="shared" si="166"/>
        <v>7.5123188279861974E-3</v>
      </c>
    </row>
    <row r="268" spans="1:64" x14ac:dyDescent="0.25">
      <c r="A268" s="257"/>
      <c r="B268" s="257"/>
      <c r="C268" s="346"/>
      <c r="D268" s="346"/>
      <c r="E268" s="347"/>
      <c r="F268" s="257"/>
      <c r="G268" s="348"/>
      <c r="H268" s="348"/>
      <c r="I268" s="348"/>
      <c r="J268" s="257"/>
      <c r="K268" s="257"/>
      <c r="L268" s="257"/>
      <c r="M268" s="257"/>
      <c r="N268" s="257"/>
      <c r="O268" s="349"/>
      <c r="P268" s="349"/>
      <c r="Q268" s="349"/>
      <c r="R268" s="349"/>
      <c r="S268" s="349"/>
      <c r="X268" s="351"/>
      <c r="Y268" s="352"/>
      <c r="Z268" s="353"/>
      <c r="AA268" s="354"/>
      <c r="AL268" s="257"/>
    </row>
    <row r="269" spans="1:64" x14ac:dyDescent="0.25">
      <c r="A269" s="257"/>
      <c r="B269" s="257"/>
      <c r="C269" s="346"/>
      <c r="D269" s="346"/>
      <c r="E269" s="347"/>
      <c r="F269" s="257"/>
      <c r="G269" s="348"/>
      <c r="H269" s="348"/>
      <c r="I269" s="348"/>
      <c r="J269" s="257"/>
      <c r="K269" s="257"/>
      <c r="L269" s="257"/>
      <c r="M269" s="257"/>
      <c r="N269" s="257"/>
      <c r="O269" s="349"/>
      <c r="P269" s="349"/>
      <c r="Q269" s="349"/>
      <c r="R269" s="349"/>
      <c r="S269" s="349"/>
      <c r="X269" s="351"/>
      <c r="Y269" s="352"/>
      <c r="Z269" s="353"/>
      <c r="AA269" s="354"/>
      <c r="AL269" s="257"/>
    </row>
    <row r="270" spans="1:64" x14ac:dyDescent="0.25">
      <c r="A270" s="257"/>
      <c r="B270" s="257"/>
      <c r="C270" s="346"/>
      <c r="D270" s="346"/>
      <c r="E270" s="347"/>
      <c r="F270" s="257"/>
      <c r="G270" s="348"/>
      <c r="H270" s="348"/>
      <c r="I270" s="348"/>
      <c r="J270" s="257"/>
      <c r="K270" s="257"/>
      <c r="L270" s="257"/>
      <c r="M270" s="257"/>
      <c r="N270" s="257"/>
      <c r="O270" s="349"/>
      <c r="P270" s="349"/>
      <c r="Q270" s="349"/>
      <c r="R270" s="349"/>
      <c r="S270" s="349"/>
      <c r="X270" s="351"/>
      <c r="Y270" s="352"/>
      <c r="Z270" s="353"/>
      <c r="AA270" s="354"/>
      <c r="AL270" s="257"/>
    </row>
    <row r="271" spans="1:64" x14ac:dyDescent="0.25">
      <c r="A271" s="257"/>
      <c r="B271" s="257"/>
      <c r="C271" s="346"/>
      <c r="D271" s="346"/>
      <c r="E271" s="347"/>
      <c r="F271" s="257"/>
      <c r="G271" s="348"/>
      <c r="H271" s="348"/>
      <c r="I271" s="348"/>
      <c r="J271" s="257"/>
      <c r="K271" s="257"/>
      <c r="L271" s="257"/>
      <c r="M271" s="257"/>
      <c r="N271" s="257"/>
      <c r="O271" s="349"/>
      <c r="P271" s="349"/>
      <c r="Q271" s="349"/>
      <c r="R271" s="349"/>
      <c r="S271" s="349"/>
      <c r="X271" s="351"/>
      <c r="Y271" s="352"/>
      <c r="Z271" s="353"/>
      <c r="AA271" s="354"/>
      <c r="AL271" s="257"/>
    </row>
    <row r="272" spans="1:64" x14ac:dyDescent="0.25">
      <c r="A272" s="257"/>
      <c r="B272" s="257"/>
      <c r="C272" s="346"/>
      <c r="D272" s="346"/>
      <c r="E272" s="347"/>
      <c r="F272" s="257"/>
      <c r="G272" s="348"/>
      <c r="H272" s="348"/>
      <c r="I272" s="348"/>
      <c r="J272" s="257"/>
      <c r="K272" s="257"/>
      <c r="L272" s="257"/>
      <c r="M272" s="257"/>
      <c r="N272" s="257"/>
      <c r="O272" s="349"/>
      <c r="P272" s="349"/>
      <c r="Q272" s="349"/>
      <c r="R272" s="349"/>
      <c r="S272" s="349"/>
      <c r="X272" s="351"/>
      <c r="Y272" s="352"/>
      <c r="Z272" s="353"/>
      <c r="AA272" s="354"/>
      <c r="AL272" s="257"/>
    </row>
    <row r="273" spans="1:38" x14ac:dyDescent="0.25">
      <c r="A273" s="257"/>
      <c r="B273" s="257"/>
      <c r="C273" s="346"/>
      <c r="D273" s="346"/>
      <c r="E273" s="347"/>
      <c r="F273" s="257"/>
      <c r="G273" s="348"/>
      <c r="H273" s="348"/>
      <c r="I273" s="348"/>
      <c r="J273" s="257"/>
      <c r="K273" s="257"/>
      <c r="L273" s="257"/>
      <c r="M273" s="257"/>
      <c r="N273" s="257"/>
      <c r="O273" s="349"/>
      <c r="P273" s="349"/>
      <c r="Q273" s="349"/>
      <c r="R273" s="349"/>
      <c r="S273" s="349"/>
      <c r="X273" s="351"/>
      <c r="Y273" s="352"/>
      <c r="Z273" s="353"/>
      <c r="AA273" s="354"/>
      <c r="AL273" s="257"/>
    </row>
    <row r="274" spans="1:38" x14ac:dyDescent="0.25">
      <c r="A274" s="257"/>
      <c r="B274" s="257"/>
      <c r="C274" s="346"/>
      <c r="D274" s="346"/>
      <c r="E274" s="347"/>
      <c r="F274" s="257"/>
      <c r="G274" s="348"/>
      <c r="H274" s="348"/>
      <c r="I274" s="348"/>
      <c r="J274" s="257"/>
      <c r="K274" s="257"/>
      <c r="L274" s="257"/>
      <c r="M274" s="257"/>
      <c r="N274" s="257"/>
      <c r="O274" s="349"/>
      <c r="P274" s="349"/>
      <c r="Q274" s="349"/>
      <c r="R274" s="349"/>
      <c r="S274" s="349"/>
      <c r="X274" s="351"/>
      <c r="Y274" s="352"/>
      <c r="Z274" s="353"/>
      <c r="AA274" s="354"/>
      <c r="AL274" s="257"/>
    </row>
    <row r="275" spans="1:38" x14ac:dyDescent="0.25">
      <c r="A275" s="257"/>
      <c r="B275" s="257"/>
      <c r="C275" s="346"/>
      <c r="D275" s="346"/>
      <c r="E275" s="347"/>
      <c r="F275" s="257"/>
      <c r="G275" s="348"/>
      <c r="H275" s="348"/>
      <c r="I275" s="348"/>
      <c r="J275" s="257"/>
      <c r="K275" s="257"/>
      <c r="L275" s="257"/>
      <c r="M275" s="257"/>
      <c r="N275" s="257"/>
      <c r="O275" s="349"/>
      <c r="P275" s="349"/>
      <c r="Q275" s="349"/>
      <c r="R275" s="349"/>
      <c r="S275" s="349"/>
      <c r="X275" s="351"/>
      <c r="Y275" s="352"/>
      <c r="Z275" s="353"/>
      <c r="AA275" s="354"/>
      <c r="AL275" s="257"/>
    </row>
    <row r="276" spans="1:38" x14ac:dyDescent="0.25">
      <c r="A276" s="257"/>
      <c r="B276" s="257"/>
      <c r="C276" s="346"/>
      <c r="D276" s="346"/>
      <c r="E276" s="347"/>
      <c r="F276" s="257"/>
      <c r="G276" s="348"/>
      <c r="H276" s="348"/>
      <c r="I276" s="348"/>
      <c r="J276" s="257"/>
      <c r="K276" s="257"/>
      <c r="L276" s="257"/>
      <c r="M276" s="257"/>
      <c r="N276" s="257"/>
      <c r="O276" s="349"/>
      <c r="P276" s="349"/>
      <c r="Q276" s="349"/>
      <c r="R276" s="349"/>
      <c r="S276" s="349"/>
      <c r="X276" s="351"/>
      <c r="Y276" s="352"/>
      <c r="Z276" s="353"/>
      <c r="AA276" s="354"/>
      <c r="AL276" s="257"/>
    </row>
    <row r="277" spans="1:38" x14ac:dyDescent="0.25">
      <c r="A277" s="257"/>
      <c r="B277" s="257"/>
      <c r="C277" s="346"/>
      <c r="D277" s="346"/>
      <c r="E277" s="347"/>
      <c r="F277" s="257"/>
      <c r="G277" s="348"/>
      <c r="H277" s="348"/>
      <c r="I277" s="348"/>
      <c r="J277" s="257"/>
      <c r="K277" s="257"/>
      <c r="L277" s="257"/>
      <c r="M277" s="257"/>
      <c r="N277" s="257"/>
      <c r="O277" s="349"/>
      <c r="P277" s="349"/>
      <c r="Q277" s="349"/>
      <c r="R277" s="349"/>
      <c r="S277" s="349"/>
      <c r="X277" s="351"/>
      <c r="Y277" s="352"/>
      <c r="Z277" s="353"/>
      <c r="AA277" s="354"/>
      <c r="AL277" s="257"/>
    </row>
    <row r="278" spans="1:38" x14ac:dyDescent="0.25">
      <c r="A278" s="257"/>
      <c r="B278" s="257"/>
      <c r="C278" s="346"/>
      <c r="D278" s="346"/>
      <c r="E278" s="347"/>
      <c r="F278" s="257"/>
      <c r="G278" s="348"/>
      <c r="H278" s="348"/>
      <c r="I278" s="348"/>
      <c r="J278" s="257"/>
      <c r="K278" s="257"/>
      <c r="L278" s="257"/>
      <c r="M278" s="257"/>
      <c r="N278" s="257"/>
      <c r="O278" s="349"/>
      <c r="P278" s="349"/>
      <c r="Q278" s="349"/>
      <c r="R278" s="349"/>
      <c r="S278" s="349"/>
      <c r="X278" s="351"/>
      <c r="Y278" s="352"/>
      <c r="Z278" s="353"/>
      <c r="AA278" s="354"/>
      <c r="AL278" s="257"/>
    </row>
    <row r="279" spans="1:38" x14ac:dyDescent="0.25">
      <c r="A279" s="257"/>
      <c r="B279" s="257"/>
      <c r="C279" s="346"/>
      <c r="D279" s="346"/>
      <c r="E279" s="347"/>
      <c r="F279" s="257"/>
      <c r="G279" s="348"/>
      <c r="H279" s="348"/>
      <c r="I279" s="348"/>
      <c r="J279" s="257"/>
      <c r="K279" s="257"/>
      <c r="L279" s="257"/>
      <c r="M279" s="257"/>
      <c r="N279" s="257"/>
      <c r="O279" s="349"/>
      <c r="P279" s="349"/>
      <c r="Q279" s="349"/>
      <c r="R279" s="349"/>
      <c r="S279" s="349"/>
      <c r="X279" s="351"/>
      <c r="Y279" s="352"/>
      <c r="Z279" s="353"/>
      <c r="AA279" s="354"/>
      <c r="AL279" s="257"/>
    </row>
    <row r="280" spans="1:38" x14ac:dyDescent="0.25">
      <c r="A280" s="257"/>
      <c r="B280" s="257"/>
      <c r="C280" s="346"/>
      <c r="D280" s="346"/>
      <c r="E280" s="347"/>
      <c r="F280" s="257"/>
      <c r="G280" s="348"/>
      <c r="H280" s="348"/>
      <c r="I280" s="348"/>
      <c r="J280" s="257"/>
      <c r="K280" s="257"/>
      <c r="L280" s="257"/>
      <c r="M280" s="257"/>
      <c r="N280" s="257"/>
      <c r="O280" s="349"/>
      <c r="P280" s="349"/>
      <c r="Q280" s="349"/>
      <c r="R280" s="349"/>
      <c r="S280" s="349"/>
      <c r="X280" s="351"/>
      <c r="Y280" s="352"/>
      <c r="Z280" s="353"/>
      <c r="AA280" s="354"/>
      <c r="AL280" s="257"/>
    </row>
    <row r="281" spans="1:38" x14ac:dyDescent="0.25">
      <c r="A281" s="257"/>
      <c r="B281" s="257"/>
      <c r="C281" s="346"/>
      <c r="D281" s="346"/>
      <c r="E281" s="347"/>
      <c r="F281" s="257"/>
      <c r="G281" s="348"/>
      <c r="H281" s="348"/>
      <c r="I281" s="348"/>
      <c r="J281" s="257"/>
      <c r="K281" s="257"/>
      <c r="L281" s="257"/>
      <c r="M281" s="257"/>
      <c r="N281" s="257"/>
      <c r="O281" s="349"/>
      <c r="P281" s="349"/>
      <c r="Q281" s="349"/>
      <c r="R281" s="349"/>
      <c r="S281" s="349"/>
      <c r="X281" s="351"/>
      <c r="Y281" s="352"/>
      <c r="Z281" s="353"/>
      <c r="AA281" s="354"/>
      <c r="AL281" s="257"/>
    </row>
    <row r="282" spans="1:38" x14ac:dyDescent="0.25">
      <c r="A282" s="257"/>
      <c r="B282" s="257"/>
      <c r="C282" s="346"/>
      <c r="D282" s="346"/>
      <c r="E282" s="347"/>
      <c r="F282" s="257"/>
      <c r="G282" s="348"/>
      <c r="H282" s="348"/>
      <c r="I282" s="348"/>
      <c r="J282" s="257"/>
      <c r="K282" s="257"/>
      <c r="L282" s="257"/>
      <c r="M282" s="257"/>
      <c r="N282" s="257"/>
      <c r="O282" s="349"/>
      <c r="P282" s="349"/>
      <c r="Q282" s="349"/>
      <c r="R282" s="349"/>
      <c r="S282" s="349"/>
      <c r="X282" s="351"/>
      <c r="Y282" s="352"/>
      <c r="Z282" s="353"/>
      <c r="AA282" s="354"/>
      <c r="AL282" s="257"/>
    </row>
    <row r="283" spans="1:38" x14ac:dyDescent="0.25">
      <c r="A283" s="257"/>
      <c r="B283" s="257"/>
      <c r="C283" s="346"/>
      <c r="D283" s="346"/>
      <c r="E283" s="347"/>
      <c r="F283" s="257"/>
      <c r="G283" s="348"/>
      <c r="H283" s="348"/>
      <c r="I283" s="348"/>
      <c r="J283" s="257"/>
      <c r="K283" s="257"/>
      <c r="L283" s="257"/>
      <c r="M283" s="257"/>
      <c r="N283" s="257"/>
      <c r="O283" s="349"/>
      <c r="P283" s="349"/>
      <c r="Q283" s="349"/>
      <c r="R283" s="349"/>
      <c r="S283" s="349"/>
      <c r="X283" s="351"/>
      <c r="Y283" s="352"/>
      <c r="Z283" s="353"/>
      <c r="AA283" s="354"/>
      <c r="AL283" s="257"/>
    </row>
    <row r="284" spans="1:38" x14ac:dyDescent="0.25">
      <c r="A284" s="257"/>
      <c r="B284" s="257"/>
      <c r="C284" s="346"/>
      <c r="D284" s="346"/>
      <c r="E284" s="347"/>
      <c r="F284" s="257"/>
      <c r="G284" s="348"/>
      <c r="H284" s="348"/>
      <c r="I284" s="348"/>
      <c r="J284" s="257"/>
      <c r="K284" s="257"/>
      <c r="L284" s="257"/>
      <c r="M284" s="257"/>
      <c r="N284" s="257"/>
      <c r="O284" s="349"/>
      <c r="P284" s="349"/>
      <c r="Q284" s="349"/>
      <c r="R284" s="349"/>
      <c r="S284" s="349"/>
      <c r="X284" s="351"/>
      <c r="Y284" s="352"/>
      <c r="Z284" s="353"/>
      <c r="AA284" s="354"/>
      <c r="AL284" s="257"/>
    </row>
    <row r="285" spans="1:38" x14ac:dyDescent="0.25">
      <c r="A285" s="257"/>
      <c r="B285" s="257"/>
      <c r="C285" s="346"/>
      <c r="D285" s="346"/>
      <c r="E285" s="347"/>
      <c r="F285" s="257"/>
      <c r="G285" s="348"/>
      <c r="H285" s="348"/>
      <c r="I285" s="348"/>
      <c r="J285" s="257"/>
      <c r="K285" s="257"/>
      <c r="L285" s="257"/>
      <c r="M285" s="257"/>
      <c r="N285" s="257"/>
      <c r="O285" s="349"/>
      <c r="P285" s="349"/>
      <c r="Q285" s="349"/>
      <c r="R285" s="349"/>
      <c r="S285" s="349"/>
      <c r="X285" s="351"/>
      <c r="Y285" s="352"/>
      <c r="Z285" s="353"/>
      <c r="AA285" s="354"/>
      <c r="AL285" s="257"/>
    </row>
    <row r="286" spans="1:38" x14ac:dyDescent="0.25">
      <c r="A286" s="257"/>
      <c r="B286" s="257"/>
      <c r="C286" s="346"/>
      <c r="D286" s="346"/>
      <c r="E286" s="347"/>
      <c r="F286" s="257"/>
      <c r="G286" s="348"/>
      <c r="H286" s="348"/>
      <c r="I286" s="348"/>
      <c r="J286" s="257"/>
      <c r="K286" s="257"/>
      <c r="L286" s="257"/>
      <c r="M286" s="257"/>
      <c r="N286" s="257"/>
      <c r="O286" s="349"/>
      <c r="P286" s="349"/>
      <c r="Q286" s="349"/>
      <c r="R286" s="349"/>
      <c r="S286" s="349"/>
      <c r="X286" s="351"/>
      <c r="Y286" s="352"/>
      <c r="Z286" s="353"/>
      <c r="AA286" s="354"/>
      <c r="AL286" s="257"/>
    </row>
    <row r="287" spans="1:38" x14ac:dyDescent="0.25">
      <c r="A287" s="257"/>
      <c r="B287" s="257"/>
      <c r="C287" s="346"/>
      <c r="D287" s="346"/>
      <c r="E287" s="347"/>
      <c r="F287" s="257"/>
      <c r="G287" s="348"/>
      <c r="H287" s="348"/>
      <c r="I287" s="348"/>
      <c r="J287" s="257"/>
      <c r="K287" s="257"/>
      <c r="L287" s="257"/>
      <c r="M287" s="257"/>
      <c r="N287" s="257"/>
      <c r="O287" s="349"/>
      <c r="P287" s="349"/>
      <c r="Q287" s="349"/>
      <c r="R287" s="349"/>
      <c r="S287" s="349"/>
      <c r="X287" s="351"/>
      <c r="Y287" s="352"/>
      <c r="Z287" s="353"/>
      <c r="AA287" s="354"/>
      <c r="AL287" s="257"/>
    </row>
    <row r="288" spans="1:38" x14ac:dyDescent="0.25">
      <c r="A288" s="257"/>
      <c r="B288" s="257"/>
      <c r="C288" s="346"/>
      <c r="D288" s="346"/>
      <c r="E288" s="347"/>
      <c r="F288" s="257"/>
      <c r="G288" s="348"/>
      <c r="H288" s="348"/>
      <c r="I288" s="348"/>
      <c r="J288" s="257"/>
      <c r="K288" s="257"/>
      <c r="L288" s="257"/>
      <c r="M288" s="257"/>
      <c r="N288" s="257"/>
      <c r="O288" s="349"/>
      <c r="P288" s="349"/>
      <c r="Q288" s="349"/>
      <c r="R288" s="349"/>
      <c r="S288" s="349"/>
      <c r="X288" s="351"/>
      <c r="Y288" s="352"/>
      <c r="Z288" s="353"/>
      <c r="AA288" s="354"/>
      <c r="AL288" s="257"/>
    </row>
    <row r="289" spans="1:38" x14ac:dyDescent="0.25">
      <c r="A289" s="257"/>
      <c r="B289" s="257"/>
      <c r="C289" s="346"/>
      <c r="D289" s="346"/>
      <c r="E289" s="347"/>
      <c r="F289" s="257"/>
      <c r="G289" s="348"/>
      <c r="H289" s="348"/>
      <c r="I289" s="348"/>
      <c r="J289" s="257"/>
      <c r="K289" s="257"/>
      <c r="L289" s="257"/>
      <c r="M289" s="257"/>
      <c r="N289" s="257"/>
      <c r="O289" s="349"/>
      <c r="P289" s="349"/>
      <c r="Q289" s="349"/>
      <c r="R289" s="349"/>
      <c r="S289" s="349"/>
      <c r="X289" s="351"/>
      <c r="Y289" s="352"/>
      <c r="Z289" s="353"/>
      <c r="AA289" s="354"/>
      <c r="AL289" s="257"/>
    </row>
    <row r="290" spans="1:38" x14ac:dyDescent="0.25">
      <c r="A290" s="257"/>
      <c r="B290" s="257"/>
      <c r="C290" s="346"/>
      <c r="D290" s="346"/>
      <c r="E290" s="347"/>
      <c r="F290" s="257"/>
      <c r="G290" s="348"/>
      <c r="H290" s="348"/>
      <c r="I290" s="348"/>
      <c r="J290" s="257"/>
      <c r="K290" s="257"/>
      <c r="L290" s="257"/>
      <c r="M290" s="257"/>
      <c r="N290" s="257"/>
      <c r="O290" s="349"/>
      <c r="P290" s="349"/>
      <c r="Q290" s="349"/>
      <c r="R290" s="349"/>
      <c r="S290" s="349"/>
      <c r="X290" s="351"/>
      <c r="Y290" s="352"/>
      <c r="Z290" s="353"/>
      <c r="AA290" s="354"/>
      <c r="AL290" s="257"/>
    </row>
    <row r="291" spans="1:38" x14ac:dyDescent="0.25">
      <c r="A291" s="257"/>
      <c r="B291" s="257"/>
      <c r="C291" s="346"/>
      <c r="D291" s="346"/>
      <c r="E291" s="347"/>
      <c r="F291" s="257"/>
      <c r="G291" s="348"/>
      <c r="H291" s="348"/>
      <c r="I291" s="348"/>
      <c r="J291" s="257"/>
      <c r="K291" s="257"/>
      <c r="L291" s="257"/>
      <c r="M291" s="257"/>
      <c r="N291" s="257"/>
      <c r="O291" s="349"/>
      <c r="P291" s="349"/>
      <c r="Q291" s="349"/>
      <c r="R291" s="349"/>
      <c r="S291" s="349"/>
      <c r="X291" s="351"/>
      <c r="Y291" s="352"/>
      <c r="Z291" s="353"/>
      <c r="AA291" s="354"/>
      <c r="AL291" s="257"/>
    </row>
    <row r="292" spans="1:38" x14ac:dyDescent="0.25">
      <c r="A292" s="257"/>
      <c r="B292" s="257"/>
      <c r="C292" s="346"/>
      <c r="D292" s="346"/>
      <c r="E292" s="347"/>
      <c r="F292" s="257"/>
      <c r="G292" s="348"/>
      <c r="H292" s="348"/>
      <c r="I292" s="348"/>
      <c r="J292" s="257"/>
      <c r="K292" s="257"/>
      <c r="L292" s="257"/>
      <c r="M292" s="257"/>
      <c r="N292" s="257"/>
      <c r="O292" s="349"/>
      <c r="P292" s="349"/>
      <c r="Q292" s="349"/>
      <c r="R292" s="349"/>
      <c r="S292" s="349"/>
      <c r="X292" s="351"/>
      <c r="Y292" s="352"/>
      <c r="Z292" s="353"/>
      <c r="AA292" s="354"/>
      <c r="AL292" s="257"/>
    </row>
    <row r="293" spans="1:38" x14ac:dyDescent="0.25">
      <c r="A293" s="257"/>
      <c r="B293" s="257"/>
      <c r="C293" s="346"/>
      <c r="D293" s="346"/>
      <c r="E293" s="347"/>
      <c r="F293" s="257"/>
      <c r="G293" s="348"/>
      <c r="H293" s="348"/>
      <c r="I293" s="348"/>
      <c r="J293" s="257"/>
      <c r="K293" s="257"/>
      <c r="L293" s="257"/>
      <c r="M293" s="257"/>
      <c r="N293" s="257"/>
      <c r="O293" s="349"/>
      <c r="P293" s="349"/>
      <c r="Q293" s="349"/>
      <c r="R293" s="349"/>
      <c r="S293" s="349"/>
      <c r="X293" s="351"/>
      <c r="Y293" s="352"/>
      <c r="Z293" s="353"/>
      <c r="AA293" s="354"/>
      <c r="AL293" s="257"/>
    </row>
    <row r="294" spans="1:38" x14ac:dyDescent="0.25">
      <c r="A294" s="257"/>
      <c r="B294" s="257"/>
      <c r="C294" s="346"/>
      <c r="D294" s="346"/>
      <c r="E294" s="347"/>
      <c r="F294" s="257"/>
      <c r="G294" s="348"/>
      <c r="H294" s="348"/>
      <c r="I294" s="348"/>
      <c r="J294" s="257"/>
      <c r="K294" s="257"/>
      <c r="L294" s="257"/>
      <c r="M294" s="257"/>
      <c r="N294" s="257"/>
      <c r="O294" s="349"/>
      <c r="P294" s="349"/>
      <c r="Q294" s="349"/>
      <c r="R294" s="349"/>
      <c r="S294" s="349"/>
      <c r="X294" s="351"/>
      <c r="Y294" s="352"/>
      <c r="Z294" s="353"/>
      <c r="AA294" s="354"/>
      <c r="AL294" s="257"/>
    </row>
    <row r="295" spans="1:38" x14ac:dyDescent="0.25">
      <c r="A295" s="257"/>
      <c r="B295" s="257"/>
      <c r="C295" s="346"/>
      <c r="D295" s="346"/>
      <c r="E295" s="347"/>
      <c r="F295" s="257"/>
      <c r="G295" s="348"/>
      <c r="H295" s="348"/>
      <c r="I295" s="348"/>
      <c r="J295" s="257"/>
      <c r="K295" s="257"/>
      <c r="L295" s="257"/>
      <c r="M295" s="257"/>
      <c r="N295" s="257"/>
      <c r="O295" s="349"/>
      <c r="P295" s="349"/>
      <c r="Q295" s="349"/>
      <c r="R295" s="349"/>
      <c r="S295" s="349"/>
      <c r="X295" s="351"/>
      <c r="Y295" s="352"/>
      <c r="Z295" s="353"/>
      <c r="AA295" s="354"/>
      <c r="AL295" s="257"/>
    </row>
    <row r="296" spans="1:38" x14ac:dyDescent="0.25">
      <c r="A296" s="257"/>
      <c r="B296" s="257"/>
      <c r="C296" s="346"/>
      <c r="D296" s="346"/>
      <c r="E296" s="347"/>
      <c r="F296" s="257"/>
      <c r="G296" s="348"/>
      <c r="H296" s="348"/>
      <c r="I296" s="348"/>
      <c r="J296" s="257"/>
      <c r="K296" s="257"/>
      <c r="L296" s="257"/>
      <c r="M296" s="257"/>
      <c r="N296" s="257"/>
      <c r="O296" s="349"/>
      <c r="P296" s="349"/>
      <c r="Q296" s="349"/>
      <c r="R296" s="349"/>
      <c r="S296" s="349"/>
      <c r="X296" s="351"/>
      <c r="Y296" s="352"/>
      <c r="Z296" s="353"/>
      <c r="AA296" s="354"/>
      <c r="AL296" s="257"/>
    </row>
    <row r="297" spans="1:38" x14ac:dyDescent="0.25">
      <c r="A297" s="257"/>
      <c r="B297" s="257"/>
      <c r="C297" s="346"/>
      <c r="D297" s="346"/>
      <c r="E297" s="347"/>
      <c r="F297" s="257"/>
      <c r="G297" s="348"/>
      <c r="H297" s="348"/>
      <c r="I297" s="348"/>
      <c r="J297" s="257"/>
      <c r="K297" s="257"/>
      <c r="L297" s="257"/>
      <c r="M297" s="257"/>
      <c r="N297" s="257"/>
      <c r="O297" s="349"/>
      <c r="P297" s="349"/>
      <c r="Q297" s="349"/>
      <c r="R297" s="349"/>
      <c r="S297" s="349"/>
      <c r="X297" s="351"/>
      <c r="Y297" s="352"/>
      <c r="Z297" s="353"/>
      <c r="AA297" s="354"/>
      <c r="AL297" s="257"/>
    </row>
    <row r="298" spans="1:38" x14ac:dyDescent="0.25">
      <c r="A298" s="257"/>
      <c r="B298" s="257"/>
      <c r="C298" s="346"/>
      <c r="D298" s="346"/>
      <c r="E298" s="347"/>
      <c r="F298" s="257"/>
      <c r="G298" s="348"/>
      <c r="H298" s="348"/>
      <c r="I298" s="348"/>
      <c r="J298" s="257"/>
      <c r="K298" s="257"/>
      <c r="L298" s="257"/>
      <c r="M298" s="257"/>
      <c r="N298" s="257"/>
      <c r="O298" s="349"/>
      <c r="P298" s="349"/>
      <c r="Q298" s="349"/>
      <c r="R298" s="349"/>
      <c r="S298" s="349"/>
      <c r="X298" s="351"/>
      <c r="Y298" s="352"/>
      <c r="Z298" s="353"/>
      <c r="AA298" s="354"/>
      <c r="AL298" s="257"/>
    </row>
    <row r="299" spans="1:38" x14ac:dyDescent="0.25">
      <c r="A299" s="257"/>
      <c r="B299" s="257"/>
      <c r="C299" s="346"/>
      <c r="D299" s="346"/>
      <c r="E299" s="347"/>
      <c r="F299" s="257"/>
      <c r="G299" s="348"/>
      <c r="H299" s="348"/>
      <c r="I299" s="348"/>
      <c r="J299" s="257"/>
      <c r="K299" s="257"/>
      <c r="L299" s="257"/>
      <c r="M299" s="257"/>
      <c r="N299" s="257"/>
      <c r="O299" s="349"/>
      <c r="P299" s="349"/>
      <c r="Q299" s="349"/>
      <c r="R299" s="349"/>
      <c r="S299" s="349"/>
      <c r="X299" s="351"/>
      <c r="Y299" s="352"/>
      <c r="Z299" s="353"/>
      <c r="AA299" s="354"/>
      <c r="AL299" s="257"/>
    </row>
    <row r="300" spans="1:38" x14ac:dyDescent="0.25">
      <c r="A300" s="257"/>
      <c r="B300" s="257"/>
      <c r="C300" s="346"/>
      <c r="D300" s="346"/>
      <c r="E300" s="347"/>
      <c r="F300" s="257"/>
      <c r="G300" s="348"/>
      <c r="H300" s="348"/>
      <c r="I300" s="348"/>
      <c r="J300" s="257"/>
      <c r="K300" s="257"/>
      <c r="L300" s="257"/>
      <c r="M300" s="257"/>
      <c r="N300" s="257"/>
      <c r="O300" s="349"/>
      <c r="P300" s="349"/>
      <c r="Q300" s="349"/>
      <c r="R300" s="349"/>
      <c r="S300" s="349"/>
      <c r="X300" s="351"/>
      <c r="Y300" s="352"/>
      <c r="Z300" s="353"/>
      <c r="AA300" s="354"/>
      <c r="AL300" s="257"/>
    </row>
    <row r="301" spans="1:38" x14ac:dyDescent="0.25">
      <c r="A301" s="257"/>
      <c r="B301" s="257"/>
      <c r="C301" s="346"/>
      <c r="D301" s="346"/>
      <c r="E301" s="347"/>
      <c r="F301" s="257"/>
      <c r="G301" s="348"/>
      <c r="H301" s="348"/>
      <c r="I301" s="348"/>
      <c r="J301" s="257"/>
      <c r="K301" s="257"/>
      <c r="L301" s="257"/>
      <c r="M301" s="257"/>
      <c r="N301" s="257"/>
      <c r="O301" s="349"/>
      <c r="P301" s="349"/>
      <c r="Q301" s="349"/>
      <c r="R301" s="349"/>
      <c r="S301" s="349"/>
      <c r="X301" s="351"/>
      <c r="Y301" s="352"/>
      <c r="Z301" s="353"/>
      <c r="AA301" s="354"/>
      <c r="AL301" s="257"/>
    </row>
    <row r="302" spans="1:38" x14ac:dyDescent="0.25">
      <c r="A302" s="257"/>
      <c r="B302" s="257"/>
      <c r="C302" s="346"/>
      <c r="D302" s="346"/>
      <c r="E302" s="347"/>
      <c r="F302" s="257"/>
      <c r="G302" s="348"/>
      <c r="H302" s="348"/>
      <c r="I302" s="348"/>
      <c r="J302" s="257"/>
      <c r="K302" s="257"/>
      <c r="L302" s="257"/>
      <c r="M302" s="257"/>
      <c r="N302" s="257"/>
      <c r="O302" s="349"/>
      <c r="P302" s="349"/>
      <c r="Q302" s="349"/>
      <c r="R302" s="349"/>
      <c r="S302" s="349"/>
      <c r="X302" s="351"/>
      <c r="Y302" s="352"/>
      <c r="Z302" s="353"/>
      <c r="AA302" s="354"/>
      <c r="AL302" s="257"/>
    </row>
    <row r="303" spans="1:38" x14ac:dyDescent="0.25">
      <c r="A303" s="257"/>
      <c r="B303" s="257"/>
      <c r="C303" s="346"/>
      <c r="D303" s="346"/>
      <c r="E303" s="347"/>
      <c r="F303" s="257"/>
      <c r="G303" s="348"/>
      <c r="H303" s="348"/>
      <c r="I303" s="348"/>
      <c r="J303" s="257"/>
      <c r="K303" s="257"/>
      <c r="L303" s="257"/>
      <c r="M303" s="257"/>
      <c r="N303" s="257"/>
      <c r="O303" s="349"/>
      <c r="P303" s="349"/>
      <c r="Q303" s="349"/>
      <c r="R303" s="349"/>
      <c r="S303" s="349"/>
      <c r="X303" s="351"/>
      <c r="Y303" s="352"/>
      <c r="Z303" s="353"/>
      <c r="AA303" s="354"/>
      <c r="AL303" s="257"/>
    </row>
    <row r="304" spans="1:38" x14ac:dyDescent="0.25">
      <c r="A304" s="257"/>
      <c r="B304" s="257"/>
      <c r="C304" s="346"/>
      <c r="D304" s="346"/>
      <c r="E304" s="347"/>
      <c r="F304" s="257"/>
      <c r="G304" s="348"/>
      <c r="H304" s="348"/>
      <c r="I304" s="348"/>
      <c r="J304" s="257"/>
      <c r="K304" s="257"/>
      <c r="L304" s="257"/>
      <c r="M304" s="257"/>
      <c r="N304" s="257"/>
      <c r="O304" s="349"/>
      <c r="P304" s="349"/>
      <c r="Q304" s="349"/>
      <c r="R304" s="349"/>
      <c r="S304" s="349"/>
      <c r="X304" s="351"/>
      <c r="Y304" s="352"/>
      <c r="Z304" s="353"/>
      <c r="AA304" s="354"/>
      <c r="AL304" s="257"/>
    </row>
    <row r="305" spans="1:72" s="13" customFormat="1" x14ac:dyDescent="0.25">
      <c r="A305" s="91"/>
      <c r="B305" s="91"/>
      <c r="C305" s="346"/>
      <c r="D305" s="346"/>
      <c r="E305" s="347"/>
      <c r="F305" s="91"/>
      <c r="G305" s="348"/>
      <c r="H305" s="348"/>
      <c r="I305" s="348"/>
      <c r="J305" s="91"/>
      <c r="K305" s="91"/>
      <c r="L305" s="91"/>
      <c r="M305" s="91"/>
      <c r="N305" s="91"/>
      <c r="O305" s="349"/>
      <c r="P305" s="349"/>
      <c r="Q305" s="349"/>
      <c r="R305" s="349"/>
      <c r="S305" s="349"/>
      <c r="T305"/>
      <c r="X305" s="351"/>
      <c r="Y305" s="352"/>
      <c r="Z305" s="353"/>
      <c r="AA305" s="354"/>
      <c r="AL305" s="91"/>
      <c r="BG305" s="7"/>
      <c r="BH305" s="7"/>
      <c r="BI305" s="430"/>
      <c r="BJ305" s="7"/>
      <c r="BK305" s="7"/>
      <c r="BL305" s="7"/>
      <c r="BM305" s="7"/>
      <c r="BN305" s="7"/>
      <c r="BO305" s="7"/>
      <c r="BP305" s="7"/>
      <c r="BS305" s="4"/>
      <c r="BT305" s="4"/>
    </row>
    <row r="306" spans="1:72" s="13" customFormat="1" x14ac:dyDescent="0.25">
      <c r="A306" s="91"/>
      <c r="B306" s="91"/>
      <c r="C306" s="346"/>
      <c r="D306" s="346"/>
      <c r="E306" s="347"/>
      <c r="F306" s="91"/>
      <c r="G306" s="348"/>
      <c r="H306" s="348"/>
      <c r="I306" s="348"/>
      <c r="J306" s="91"/>
      <c r="K306" s="91"/>
      <c r="L306" s="91"/>
      <c r="M306" s="91"/>
      <c r="N306" s="91"/>
      <c r="O306" s="349"/>
      <c r="P306" s="349"/>
      <c r="Q306" s="349"/>
      <c r="R306" s="349"/>
      <c r="S306" s="349"/>
      <c r="T306"/>
      <c r="X306" s="351"/>
      <c r="Y306" s="352"/>
      <c r="Z306" s="353"/>
      <c r="AA306" s="354"/>
      <c r="AL306" s="91"/>
      <c r="BG306" s="7"/>
      <c r="BH306" s="7"/>
      <c r="BI306" s="430"/>
      <c r="BJ306" s="7"/>
      <c r="BK306" s="7"/>
      <c r="BL306" s="7"/>
      <c r="BM306" s="7"/>
      <c r="BN306" s="7"/>
      <c r="BO306" s="7"/>
      <c r="BP306" s="7"/>
      <c r="BS306" s="4"/>
      <c r="BT306" s="4"/>
    </row>
    <row r="307" spans="1:72" s="13" customFormat="1" x14ac:dyDescent="0.25">
      <c r="A307" s="91"/>
      <c r="B307" s="91"/>
      <c r="C307" s="346"/>
      <c r="D307" s="346"/>
      <c r="E307" s="347"/>
      <c r="F307" s="91"/>
      <c r="G307" s="348"/>
      <c r="H307" s="348"/>
      <c r="I307" s="348"/>
      <c r="J307" s="91"/>
      <c r="K307" s="91"/>
      <c r="L307" s="91"/>
      <c r="M307" s="91"/>
      <c r="N307" s="91"/>
      <c r="O307" s="349"/>
      <c r="P307" s="349"/>
      <c r="Q307" s="349"/>
      <c r="R307" s="349"/>
      <c r="S307" s="349"/>
      <c r="T307"/>
      <c r="X307" s="351"/>
      <c r="Y307" s="352"/>
      <c r="Z307" s="353"/>
      <c r="AA307" s="354"/>
      <c r="AL307" s="91"/>
      <c r="BG307" s="7"/>
      <c r="BH307" s="7"/>
      <c r="BI307" s="430"/>
      <c r="BJ307" s="7"/>
      <c r="BK307" s="7"/>
      <c r="BL307" s="7"/>
      <c r="BM307" s="7"/>
      <c r="BN307" s="7"/>
      <c r="BO307" s="7"/>
      <c r="BP307" s="7"/>
      <c r="BS307" s="4"/>
      <c r="BT307" s="4"/>
    </row>
    <row r="308" spans="1:72" s="13" customFormat="1" x14ac:dyDescent="0.25">
      <c r="A308" s="91"/>
      <c r="B308" s="91"/>
      <c r="C308" s="346"/>
      <c r="D308" s="346"/>
      <c r="E308" s="347"/>
      <c r="F308" s="91"/>
      <c r="G308" s="348"/>
      <c r="H308" s="348"/>
      <c r="I308" s="348"/>
      <c r="J308" s="91"/>
      <c r="K308" s="91"/>
      <c r="L308" s="91"/>
      <c r="M308" s="91"/>
      <c r="N308" s="91"/>
      <c r="O308" s="349"/>
      <c r="P308" s="349"/>
      <c r="Q308" s="349"/>
      <c r="R308" s="349"/>
      <c r="S308" s="349"/>
      <c r="T308"/>
      <c r="X308" s="351"/>
      <c r="Y308" s="352"/>
      <c r="Z308" s="353"/>
      <c r="AA308" s="354"/>
      <c r="AL308" s="91"/>
      <c r="BG308" s="7"/>
      <c r="BH308" s="7"/>
      <c r="BI308" s="430"/>
      <c r="BJ308" s="7"/>
      <c r="BK308" s="7"/>
      <c r="BL308" s="7"/>
      <c r="BM308" s="7"/>
      <c r="BN308" s="7"/>
      <c r="BO308" s="7"/>
      <c r="BP308" s="7"/>
      <c r="BS308" s="4"/>
      <c r="BT308" s="4"/>
    </row>
    <row r="309" spans="1:72" s="13" customFormat="1" x14ac:dyDescent="0.25">
      <c r="A309" s="91"/>
      <c r="B309" s="91"/>
      <c r="C309" s="346"/>
      <c r="D309" s="346"/>
      <c r="E309" s="347"/>
      <c r="F309" s="91"/>
      <c r="G309" s="348"/>
      <c r="H309" s="348"/>
      <c r="I309" s="348"/>
      <c r="J309" s="91"/>
      <c r="K309" s="91"/>
      <c r="L309" s="91"/>
      <c r="M309" s="91"/>
      <c r="N309" s="91"/>
      <c r="O309" s="349"/>
      <c r="P309" s="349"/>
      <c r="Q309" s="349"/>
      <c r="R309" s="349"/>
      <c r="S309" s="349"/>
      <c r="T309"/>
      <c r="X309" s="351"/>
      <c r="Y309" s="352"/>
      <c r="Z309" s="353"/>
      <c r="AA309" s="354"/>
      <c r="AL309" s="91"/>
      <c r="BG309" s="7"/>
      <c r="BH309" s="7"/>
      <c r="BI309" s="430"/>
      <c r="BJ309" s="7"/>
      <c r="BK309" s="7"/>
      <c r="BL309" s="7"/>
      <c r="BM309" s="7"/>
      <c r="BN309" s="7"/>
      <c r="BO309" s="7"/>
      <c r="BP309" s="7"/>
      <c r="BS309" s="4"/>
      <c r="BT309" s="4"/>
    </row>
    <row r="310" spans="1:72" s="13" customFormat="1" x14ac:dyDescent="0.25">
      <c r="A310" s="91"/>
      <c r="B310" s="91"/>
      <c r="C310" s="346"/>
      <c r="D310" s="346"/>
      <c r="E310" s="347"/>
      <c r="F310" s="91"/>
      <c r="G310" s="348"/>
      <c r="H310" s="348"/>
      <c r="I310" s="348"/>
      <c r="J310" s="91"/>
      <c r="K310" s="91"/>
      <c r="L310" s="91"/>
      <c r="M310" s="91"/>
      <c r="N310" s="91"/>
      <c r="O310" s="349"/>
      <c r="P310" s="349"/>
      <c r="Q310" s="349"/>
      <c r="R310" s="349"/>
      <c r="S310" s="349"/>
      <c r="T310"/>
      <c r="X310" s="351"/>
      <c r="Y310" s="352"/>
      <c r="Z310" s="353"/>
      <c r="AA310" s="354"/>
      <c r="AL310" s="91"/>
      <c r="BG310" s="7"/>
      <c r="BH310" s="7"/>
      <c r="BI310" s="430"/>
      <c r="BJ310" s="7"/>
      <c r="BK310" s="7"/>
      <c r="BL310" s="7"/>
      <c r="BM310" s="7"/>
      <c r="BN310" s="7"/>
      <c r="BO310" s="7"/>
      <c r="BP310" s="7"/>
      <c r="BS310" s="4"/>
      <c r="BT310" s="4"/>
    </row>
    <row r="311" spans="1:72" s="13" customFormat="1" x14ac:dyDescent="0.25">
      <c r="A311" s="91"/>
      <c r="B311" s="91"/>
      <c r="C311" s="346"/>
      <c r="D311" s="346"/>
      <c r="E311" s="347"/>
      <c r="F311" s="91"/>
      <c r="G311" s="348"/>
      <c r="H311" s="348"/>
      <c r="I311" s="348"/>
      <c r="J311" s="91"/>
      <c r="K311" s="91"/>
      <c r="L311" s="91"/>
      <c r="M311" s="91"/>
      <c r="N311" s="91"/>
      <c r="O311" s="349"/>
      <c r="P311" s="349"/>
      <c r="Q311" s="349"/>
      <c r="R311" s="349"/>
      <c r="S311" s="349"/>
      <c r="T311"/>
      <c r="X311" s="351"/>
      <c r="Y311" s="352"/>
      <c r="Z311" s="353"/>
      <c r="AA311" s="354"/>
      <c r="AL311" s="91"/>
      <c r="BI311" s="77"/>
      <c r="BS311" s="4"/>
      <c r="BT311" s="4"/>
    </row>
    <row r="312" spans="1:72" s="13" customFormat="1" x14ac:dyDescent="0.25">
      <c r="A312" s="91"/>
      <c r="B312" s="91"/>
      <c r="C312" s="346"/>
      <c r="D312" s="346"/>
      <c r="E312" s="347"/>
      <c r="F312" s="91"/>
      <c r="G312" s="348"/>
      <c r="H312" s="348"/>
      <c r="I312" s="348"/>
      <c r="J312" s="91"/>
      <c r="K312" s="91"/>
      <c r="L312" s="91"/>
      <c r="M312" s="91"/>
      <c r="N312" s="91"/>
      <c r="O312" s="349"/>
      <c r="P312" s="349"/>
      <c r="Q312" s="349"/>
      <c r="R312" s="349"/>
      <c r="S312" s="349"/>
      <c r="T312"/>
      <c r="X312" s="351"/>
      <c r="Y312" s="352"/>
      <c r="Z312" s="353"/>
      <c r="AA312" s="354"/>
      <c r="AL312" s="91"/>
      <c r="BI312" s="77"/>
      <c r="BS312" s="4"/>
      <c r="BT312" s="4"/>
    </row>
    <row r="313" spans="1:72" s="13" customFormat="1" x14ac:dyDescent="0.25">
      <c r="A313" s="91"/>
      <c r="B313" s="91"/>
      <c r="C313" s="346"/>
      <c r="D313" s="346"/>
      <c r="E313" s="347"/>
      <c r="F313" s="91"/>
      <c r="G313" s="348"/>
      <c r="H313" s="348"/>
      <c r="I313" s="348"/>
      <c r="J313" s="91"/>
      <c r="K313" s="91"/>
      <c r="L313" s="91"/>
      <c r="M313" s="91"/>
      <c r="N313" s="91"/>
      <c r="O313" s="349"/>
      <c r="P313" s="349"/>
      <c r="Q313" s="349"/>
      <c r="R313" s="349"/>
      <c r="S313" s="349"/>
      <c r="T313"/>
      <c r="X313" s="351"/>
      <c r="Y313" s="352"/>
      <c r="Z313" s="353"/>
      <c r="AA313" s="354"/>
      <c r="AL313" s="91"/>
      <c r="BI313" s="77"/>
      <c r="BS313" s="4"/>
      <c r="BT313" s="4"/>
    </row>
    <row r="314" spans="1:72" s="13" customFormat="1" x14ac:dyDescent="0.25">
      <c r="A314" s="91"/>
      <c r="B314" s="91"/>
      <c r="C314" s="346"/>
      <c r="D314" s="346"/>
      <c r="E314" s="347"/>
      <c r="F314" s="91"/>
      <c r="G314" s="348"/>
      <c r="H314" s="348"/>
      <c r="I314" s="348"/>
      <c r="J314" s="91"/>
      <c r="K314" s="91"/>
      <c r="L314" s="91"/>
      <c r="M314" s="91"/>
      <c r="N314" s="91"/>
      <c r="O314" s="349"/>
      <c r="P314" s="349"/>
      <c r="Q314" s="349"/>
      <c r="R314" s="349"/>
      <c r="S314" s="349"/>
      <c r="T314"/>
      <c r="X314" s="351"/>
      <c r="Y314" s="352"/>
      <c r="Z314" s="353"/>
      <c r="AA314" s="354"/>
      <c r="AL314" s="91"/>
      <c r="BI314" s="77"/>
      <c r="BS314" s="4"/>
      <c r="BT314" s="4"/>
    </row>
    <row r="315" spans="1:72" s="13" customFormat="1" x14ac:dyDescent="0.25">
      <c r="A315" s="91"/>
      <c r="B315" s="91"/>
      <c r="C315" s="346"/>
      <c r="D315" s="346"/>
      <c r="E315" s="347"/>
      <c r="F315" s="91"/>
      <c r="G315" s="348"/>
      <c r="H315" s="348"/>
      <c r="I315" s="348"/>
      <c r="J315" s="91"/>
      <c r="K315" s="91"/>
      <c r="L315" s="91"/>
      <c r="M315" s="91"/>
      <c r="N315" s="91"/>
      <c r="O315" s="349"/>
      <c r="P315" s="349"/>
      <c r="Q315" s="349"/>
      <c r="R315" s="349"/>
      <c r="S315" s="349"/>
      <c r="T315"/>
      <c r="X315" s="351"/>
      <c r="Y315" s="352"/>
      <c r="Z315" s="353"/>
      <c r="AA315" s="354"/>
      <c r="AL315" s="91"/>
      <c r="BI315" s="77"/>
      <c r="BS315" s="4"/>
      <c r="BT315" s="4"/>
    </row>
    <row r="316" spans="1:72" s="13" customFormat="1" x14ac:dyDescent="0.25">
      <c r="A316" s="91"/>
      <c r="B316" s="91"/>
      <c r="C316" s="346"/>
      <c r="D316" s="346"/>
      <c r="E316" s="347"/>
      <c r="F316" s="91"/>
      <c r="G316" s="317"/>
      <c r="H316" s="317"/>
      <c r="I316" s="317"/>
      <c r="J316" s="91"/>
      <c r="K316" s="91"/>
      <c r="L316" s="91"/>
      <c r="M316" s="91"/>
      <c r="N316" s="91"/>
      <c r="O316" s="349"/>
      <c r="P316" s="349"/>
      <c r="Q316" s="349"/>
      <c r="R316" s="349"/>
      <c r="S316" s="349"/>
      <c r="T316"/>
      <c r="X316" s="318"/>
      <c r="Y316" s="328"/>
      <c r="Z316" s="329"/>
      <c r="AA316" s="319"/>
      <c r="AL316" s="91"/>
      <c r="BI316" s="77"/>
      <c r="BS316" s="4"/>
      <c r="BT316" s="4"/>
    </row>
    <row r="317" spans="1:72" s="13" customFormat="1" x14ac:dyDescent="0.25">
      <c r="A317" s="91"/>
      <c r="B317" s="91"/>
      <c r="C317" s="346"/>
      <c r="D317" s="346"/>
      <c r="E317" s="347"/>
      <c r="F317" s="91"/>
      <c r="G317" s="348"/>
      <c r="H317" s="348"/>
      <c r="I317" s="348"/>
      <c r="J317" s="91"/>
      <c r="K317" s="91"/>
      <c r="L317" s="91"/>
      <c r="M317" s="91"/>
      <c r="N317" s="91"/>
      <c r="O317" s="349"/>
      <c r="P317" s="349"/>
      <c r="Q317" s="349"/>
      <c r="R317" s="349"/>
      <c r="S317" s="349"/>
      <c r="T317"/>
      <c r="X317" s="351"/>
      <c r="Y317" s="352"/>
      <c r="Z317" s="353"/>
      <c r="AA317" s="354"/>
      <c r="AL317" s="91"/>
      <c r="BI317" s="77"/>
      <c r="BS317" s="4"/>
      <c r="BT317" s="4"/>
    </row>
    <row r="318" spans="1:72" s="13" customFormat="1" x14ac:dyDescent="0.25">
      <c r="A318" s="91"/>
      <c r="B318" s="91"/>
      <c r="C318" s="346"/>
      <c r="D318" s="346"/>
      <c r="E318" s="347"/>
      <c r="F318" s="91"/>
      <c r="G318" s="348"/>
      <c r="H318" s="348"/>
      <c r="I318" s="348"/>
      <c r="J318" s="91"/>
      <c r="K318" s="91"/>
      <c r="L318" s="91"/>
      <c r="M318" s="91"/>
      <c r="N318" s="91"/>
      <c r="O318" s="349"/>
      <c r="P318" s="349"/>
      <c r="Q318" s="349"/>
      <c r="R318" s="349"/>
      <c r="S318" s="349"/>
      <c r="T318"/>
      <c r="X318" s="351"/>
      <c r="Y318" s="352"/>
      <c r="Z318" s="353"/>
      <c r="AA318" s="354"/>
      <c r="AL318" s="91"/>
      <c r="BI318" s="77"/>
      <c r="BS318" s="4"/>
      <c r="BT318" s="4"/>
    </row>
    <row r="319" spans="1:72" s="13" customFormat="1" x14ac:dyDescent="0.25">
      <c r="A319" s="91"/>
      <c r="B319" s="91"/>
      <c r="C319" s="346"/>
      <c r="D319" s="346"/>
      <c r="E319" s="347"/>
      <c r="F319" s="91"/>
      <c r="G319" s="348"/>
      <c r="H319" s="348"/>
      <c r="I319" s="348"/>
      <c r="J319" s="91"/>
      <c r="K319" s="91"/>
      <c r="L319" s="91"/>
      <c r="M319" s="91"/>
      <c r="N319" s="91"/>
      <c r="O319" s="349"/>
      <c r="P319" s="349"/>
      <c r="Q319" s="349"/>
      <c r="R319" s="349"/>
      <c r="S319" s="349"/>
      <c r="T319"/>
      <c r="X319" s="351"/>
      <c r="Y319" s="352"/>
      <c r="Z319" s="353"/>
      <c r="AA319" s="354"/>
      <c r="AL319" s="91"/>
      <c r="BI319" s="77"/>
      <c r="BS319" s="4"/>
      <c r="BT319" s="4"/>
    </row>
    <row r="320" spans="1:72" s="13" customFormat="1" x14ac:dyDescent="0.25">
      <c r="A320" s="91"/>
      <c r="B320" s="91"/>
      <c r="C320" s="346"/>
      <c r="D320" s="346"/>
      <c r="E320" s="347"/>
      <c r="F320" s="91"/>
      <c r="G320" s="348"/>
      <c r="H320" s="348"/>
      <c r="I320" s="348"/>
      <c r="J320" s="91"/>
      <c r="K320" s="91"/>
      <c r="L320" s="91"/>
      <c r="M320" s="91"/>
      <c r="N320" s="91"/>
      <c r="O320" s="349"/>
      <c r="P320" s="349"/>
      <c r="Q320" s="349"/>
      <c r="R320" s="349"/>
      <c r="S320" s="349"/>
      <c r="T320"/>
      <c r="X320" s="351"/>
      <c r="Y320" s="352"/>
      <c r="Z320" s="353"/>
      <c r="AA320" s="354"/>
      <c r="AL320" s="91"/>
      <c r="BI320" s="77"/>
      <c r="BS320" s="4"/>
      <c r="BT320" s="4"/>
    </row>
    <row r="321" spans="1:72" s="13" customFormat="1" x14ac:dyDescent="0.25">
      <c r="A321" s="91"/>
      <c r="B321" s="91"/>
      <c r="C321" s="346"/>
      <c r="D321" s="346"/>
      <c r="E321" s="347"/>
      <c r="F321" s="91"/>
      <c r="G321" s="348"/>
      <c r="H321" s="348"/>
      <c r="I321" s="348"/>
      <c r="J321" s="91"/>
      <c r="K321" s="91"/>
      <c r="L321" s="91"/>
      <c r="M321" s="91"/>
      <c r="N321" s="91"/>
      <c r="O321" s="349"/>
      <c r="P321" s="349"/>
      <c r="Q321" s="349"/>
      <c r="R321" s="349"/>
      <c r="S321" s="349"/>
      <c r="T321"/>
      <c r="X321" s="351"/>
      <c r="Y321" s="352"/>
      <c r="Z321" s="353"/>
      <c r="AA321" s="354"/>
      <c r="AL321" s="91"/>
      <c r="BI321" s="77"/>
      <c r="BS321" s="4"/>
      <c r="BT321" s="4"/>
    </row>
    <row r="322" spans="1:72" s="13" customFormat="1" x14ac:dyDescent="0.25">
      <c r="A322" s="91"/>
      <c r="B322" s="91"/>
      <c r="C322" s="346"/>
      <c r="D322" s="346"/>
      <c r="E322" s="347"/>
      <c r="F322" s="91"/>
      <c r="G322" s="348"/>
      <c r="H322" s="348"/>
      <c r="I322" s="348"/>
      <c r="J322" s="91"/>
      <c r="K322" s="91"/>
      <c r="L322" s="91"/>
      <c r="M322" s="91"/>
      <c r="N322" s="91"/>
      <c r="O322" s="349"/>
      <c r="P322" s="349"/>
      <c r="Q322" s="349"/>
      <c r="R322" s="349"/>
      <c r="S322" s="349"/>
      <c r="T322"/>
      <c r="X322" s="351"/>
      <c r="Y322" s="352"/>
      <c r="Z322" s="353"/>
      <c r="AA322" s="354"/>
      <c r="AL322" s="91"/>
      <c r="BI322" s="77"/>
      <c r="BS322" s="4"/>
      <c r="BT322" s="4"/>
    </row>
    <row r="323" spans="1:72" s="13" customFormat="1" x14ac:dyDescent="0.25">
      <c r="A323" s="91"/>
      <c r="B323" s="91"/>
      <c r="C323" s="346"/>
      <c r="D323" s="346"/>
      <c r="E323" s="347"/>
      <c r="F323" s="91"/>
      <c r="G323" s="348"/>
      <c r="H323" s="348"/>
      <c r="I323" s="348"/>
      <c r="J323" s="91"/>
      <c r="K323" s="91"/>
      <c r="L323" s="91"/>
      <c r="M323" s="91"/>
      <c r="N323" s="91"/>
      <c r="O323" s="349"/>
      <c r="P323" s="349"/>
      <c r="Q323" s="349"/>
      <c r="R323" s="349"/>
      <c r="S323" s="349"/>
      <c r="T323"/>
      <c r="X323" s="351"/>
      <c r="Y323" s="352"/>
      <c r="Z323" s="353"/>
      <c r="AA323" s="354"/>
      <c r="AL323" s="91"/>
      <c r="BI323" s="77"/>
      <c r="BS323" s="4"/>
      <c r="BT323" s="4"/>
    </row>
    <row r="324" spans="1:72" s="13" customFormat="1" x14ac:dyDescent="0.25">
      <c r="A324" s="91"/>
      <c r="B324" s="91"/>
      <c r="C324" s="346"/>
      <c r="D324" s="346"/>
      <c r="E324" s="347"/>
      <c r="F324" s="91"/>
      <c r="G324" s="348"/>
      <c r="H324" s="348"/>
      <c r="I324" s="348"/>
      <c r="J324" s="91"/>
      <c r="K324" s="91"/>
      <c r="L324" s="91"/>
      <c r="M324" s="91"/>
      <c r="N324" s="91"/>
      <c r="O324" s="349"/>
      <c r="P324" s="349"/>
      <c r="Q324" s="349"/>
      <c r="R324" s="349"/>
      <c r="S324" s="349"/>
      <c r="T324"/>
      <c r="X324" s="351"/>
      <c r="Y324" s="352"/>
      <c r="Z324" s="353"/>
      <c r="AA324" s="354"/>
      <c r="AL324" s="91"/>
      <c r="BI324" s="77"/>
      <c r="BS324" s="4"/>
      <c r="BT324" s="4"/>
    </row>
    <row r="325" spans="1:72" s="13" customFormat="1" x14ac:dyDescent="0.25">
      <c r="A325" s="91"/>
      <c r="B325" s="91"/>
      <c r="C325" s="346"/>
      <c r="D325" s="346"/>
      <c r="E325" s="347"/>
      <c r="F325" s="91"/>
      <c r="G325" s="348"/>
      <c r="H325" s="348"/>
      <c r="I325" s="348"/>
      <c r="J325" s="91"/>
      <c r="K325" s="91"/>
      <c r="L325" s="91"/>
      <c r="M325" s="91"/>
      <c r="N325" s="91"/>
      <c r="O325" s="349"/>
      <c r="P325" s="349"/>
      <c r="Q325" s="349"/>
      <c r="R325" s="349"/>
      <c r="S325" s="349"/>
      <c r="T325"/>
      <c r="X325" s="351"/>
      <c r="Y325" s="352"/>
      <c r="Z325" s="353"/>
      <c r="AA325" s="354"/>
      <c r="AL325" s="91"/>
      <c r="BI325" s="77"/>
      <c r="BS325" s="4"/>
      <c r="BT325" s="4"/>
    </row>
    <row r="326" spans="1:72" s="13" customFormat="1" x14ac:dyDescent="0.25">
      <c r="A326" s="91"/>
      <c r="B326" s="91"/>
      <c r="C326" s="346"/>
      <c r="D326" s="346"/>
      <c r="E326" s="347"/>
      <c r="F326" s="91"/>
      <c r="G326" s="348"/>
      <c r="H326" s="348"/>
      <c r="I326" s="348"/>
      <c r="J326" s="91"/>
      <c r="K326" s="91"/>
      <c r="L326" s="91"/>
      <c r="M326" s="91"/>
      <c r="N326" s="91"/>
      <c r="O326" s="349"/>
      <c r="P326" s="349"/>
      <c r="Q326" s="349"/>
      <c r="R326" s="349"/>
      <c r="S326" s="349"/>
      <c r="T326"/>
      <c r="X326" s="351"/>
      <c r="Y326" s="352"/>
      <c r="Z326" s="353"/>
      <c r="AA326" s="354"/>
      <c r="AL326" s="91"/>
      <c r="BI326" s="77"/>
      <c r="BS326" s="4"/>
      <c r="BT326" s="4"/>
    </row>
    <row r="327" spans="1:72" s="13" customFormat="1" x14ac:dyDescent="0.25">
      <c r="A327" s="91"/>
      <c r="B327" s="91"/>
      <c r="C327" s="346"/>
      <c r="D327" s="346"/>
      <c r="E327" s="347"/>
      <c r="F327" s="91"/>
      <c r="G327" s="348"/>
      <c r="H327" s="348"/>
      <c r="I327" s="348"/>
      <c r="J327" s="91"/>
      <c r="K327" s="91"/>
      <c r="L327" s="91"/>
      <c r="M327" s="91"/>
      <c r="N327" s="91"/>
      <c r="O327" s="349"/>
      <c r="P327" s="349"/>
      <c r="Q327" s="349"/>
      <c r="R327" s="349"/>
      <c r="S327" s="349"/>
      <c r="T327"/>
      <c r="X327" s="351"/>
      <c r="Y327" s="352"/>
      <c r="Z327" s="353"/>
      <c r="AA327" s="354"/>
      <c r="AL327" s="91"/>
      <c r="BI327" s="77"/>
      <c r="BS327" s="4"/>
      <c r="BT327" s="4"/>
    </row>
    <row r="328" spans="1:72" s="13" customFormat="1" x14ac:dyDescent="0.25">
      <c r="A328" s="91"/>
      <c r="B328" s="91"/>
      <c r="C328" s="346"/>
      <c r="D328" s="346"/>
      <c r="E328" s="347"/>
      <c r="F328" s="91"/>
      <c r="G328" s="348"/>
      <c r="H328" s="348"/>
      <c r="I328" s="348"/>
      <c r="J328" s="91"/>
      <c r="K328" s="91"/>
      <c r="L328" s="91"/>
      <c r="M328" s="91"/>
      <c r="N328" s="91"/>
      <c r="O328" s="349"/>
      <c r="P328" s="349"/>
      <c r="Q328" s="349"/>
      <c r="R328" s="349"/>
      <c r="S328" s="349"/>
      <c r="T328"/>
      <c r="X328" s="351"/>
      <c r="Y328" s="352"/>
      <c r="Z328" s="353"/>
      <c r="AA328" s="354"/>
      <c r="AL328" s="91"/>
      <c r="BI328" s="77"/>
      <c r="BS328" s="4"/>
      <c r="BT328" s="4"/>
    </row>
    <row r="329" spans="1:72" s="13" customFormat="1" x14ac:dyDescent="0.25">
      <c r="A329" s="91"/>
      <c r="B329" s="91"/>
      <c r="C329" s="346"/>
      <c r="D329" s="346"/>
      <c r="E329" s="347"/>
      <c r="F329" s="91"/>
      <c r="G329" s="348"/>
      <c r="H329" s="348"/>
      <c r="I329" s="348"/>
      <c r="J329" s="91"/>
      <c r="K329" s="91"/>
      <c r="L329" s="91"/>
      <c r="M329" s="91"/>
      <c r="N329" s="91"/>
      <c r="O329" s="349"/>
      <c r="P329" s="349"/>
      <c r="Q329" s="349"/>
      <c r="R329" s="349"/>
      <c r="S329" s="349"/>
      <c r="T329"/>
      <c r="X329" s="351"/>
      <c r="Y329" s="352"/>
      <c r="Z329" s="353"/>
      <c r="AA329" s="354"/>
      <c r="AL329" s="91"/>
      <c r="BI329" s="77"/>
      <c r="BS329" s="4"/>
      <c r="BT329" s="4"/>
    </row>
    <row r="330" spans="1:72" s="13" customFormat="1" x14ac:dyDescent="0.25">
      <c r="A330" s="91"/>
      <c r="B330" s="91"/>
      <c r="C330" s="346"/>
      <c r="D330" s="346"/>
      <c r="E330" s="347"/>
      <c r="F330" s="91"/>
      <c r="G330" s="348"/>
      <c r="H330" s="348"/>
      <c r="I330" s="348"/>
      <c r="J330" s="91"/>
      <c r="K330" s="91"/>
      <c r="L330" s="91"/>
      <c r="M330" s="91"/>
      <c r="N330" s="91"/>
      <c r="O330" s="349"/>
      <c r="P330" s="349"/>
      <c r="Q330" s="349"/>
      <c r="R330" s="349"/>
      <c r="S330" s="349"/>
      <c r="T330"/>
      <c r="X330" s="351"/>
      <c r="Y330" s="352"/>
      <c r="Z330" s="353"/>
      <c r="AA330" s="354"/>
      <c r="AL330" s="91"/>
      <c r="BI330" s="77"/>
      <c r="BS330" s="4"/>
      <c r="BT330" s="4"/>
    </row>
    <row r="331" spans="1:72" s="13" customFormat="1" x14ac:dyDescent="0.25">
      <c r="A331" s="91"/>
      <c r="B331" s="91"/>
      <c r="C331" s="346"/>
      <c r="D331" s="346"/>
      <c r="E331" s="347"/>
      <c r="F331" s="91"/>
      <c r="G331" s="348"/>
      <c r="H331" s="348"/>
      <c r="I331" s="348"/>
      <c r="J331" s="91"/>
      <c r="K331" s="91"/>
      <c r="L331" s="91"/>
      <c r="M331" s="91"/>
      <c r="N331" s="91"/>
      <c r="O331" s="349"/>
      <c r="P331" s="349"/>
      <c r="Q331" s="349"/>
      <c r="R331" s="349"/>
      <c r="S331" s="349"/>
      <c r="T331"/>
      <c r="X331" s="351"/>
      <c r="Y331" s="352"/>
      <c r="Z331" s="353"/>
      <c r="AA331" s="354"/>
      <c r="AL331" s="91"/>
      <c r="BI331" s="77"/>
      <c r="BS331" s="4"/>
      <c r="BT331" s="4"/>
    </row>
    <row r="332" spans="1:72" s="13" customFormat="1" x14ac:dyDescent="0.25">
      <c r="A332" s="91"/>
      <c r="B332" s="91"/>
      <c r="C332" s="346"/>
      <c r="D332" s="346"/>
      <c r="E332" s="347"/>
      <c r="F332" s="91"/>
      <c r="G332" s="348"/>
      <c r="H332" s="348"/>
      <c r="I332" s="348"/>
      <c r="J332" s="91"/>
      <c r="K332" s="91"/>
      <c r="L332" s="91"/>
      <c r="M332" s="91"/>
      <c r="N332" s="91"/>
      <c r="O332" s="349"/>
      <c r="P332" s="349"/>
      <c r="Q332" s="349"/>
      <c r="R332" s="349"/>
      <c r="S332" s="349"/>
      <c r="T332"/>
      <c r="X332" s="351"/>
      <c r="Y332" s="352"/>
      <c r="Z332" s="353"/>
      <c r="AA332" s="354"/>
      <c r="AL332" s="91"/>
      <c r="BI332" s="77"/>
      <c r="BS332" s="4"/>
      <c r="BT332" s="4"/>
    </row>
    <row r="333" spans="1:72" s="13" customFormat="1" x14ac:dyDescent="0.25">
      <c r="A333" s="91"/>
      <c r="B333" s="91"/>
      <c r="C333" s="346"/>
      <c r="D333" s="346"/>
      <c r="E333" s="347"/>
      <c r="F333" s="91"/>
      <c r="G333" s="348"/>
      <c r="H333" s="348"/>
      <c r="I333" s="348"/>
      <c r="J333" s="91"/>
      <c r="K333" s="91"/>
      <c r="L333" s="91"/>
      <c r="M333" s="91"/>
      <c r="N333" s="91"/>
      <c r="O333" s="349"/>
      <c r="P333" s="349"/>
      <c r="Q333" s="349"/>
      <c r="R333" s="349"/>
      <c r="S333" s="349"/>
      <c r="T333"/>
      <c r="X333" s="351"/>
      <c r="Y333" s="352"/>
      <c r="Z333" s="353"/>
      <c r="AA333" s="354"/>
      <c r="AL333" s="91"/>
      <c r="BI333" s="77"/>
      <c r="BS333" s="4"/>
      <c r="BT333" s="4"/>
    </row>
    <row r="334" spans="1:72" s="13" customFormat="1" x14ac:dyDescent="0.25">
      <c r="A334" s="91"/>
      <c r="B334" s="91"/>
      <c r="C334" s="346"/>
      <c r="D334" s="346"/>
      <c r="E334" s="347"/>
      <c r="F334" s="91"/>
      <c r="G334" s="348"/>
      <c r="H334" s="348"/>
      <c r="I334" s="348"/>
      <c r="J334" s="91"/>
      <c r="K334" s="91"/>
      <c r="L334" s="91"/>
      <c r="M334" s="91"/>
      <c r="N334" s="91"/>
      <c r="O334" s="349"/>
      <c r="P334" s="349"/>
      <c r="Q334" s="349"/>
      <c r="R334" s="349"/>
      <c r="S334" s="349"/>
      <c r="T334"/>
      <c r="X334" s="351"/>
      <c r="Y334" s="352"/>
      <c r="Z334" s="353"/>
      <c r="AA334" s="354"/>
      <c r="AL334" s="91"/>
      <c r="BI334" s="77"/>
      <c r="BS334" s="4"/>
      <c r="BT334" s="4"/>
    </row>
    <row r="335" spans="1:72" s="13" customFormat="1" x14ac:dyDescent="0.25">
      <c r="A335" s="91"/>
      <c r="B335" s="91"/>
      <c r="C335" s="346"/>
      <c r="D335" s="346"/>
      <c r="E335" s="347"/>
      <c r="F335" s="91"/>
      <c r="G335" s="348"/>
      <c r="H335" s="348"/>
      <c r="I335" s="348"/>
      <c r="J335" s="91"/>
      <c r="K335" s="91"/>
      <c r="L335" s="91"/>
      <c r="M335" s="91"/>
      <c r="N335" s="91"/>
      <c r="O335" s="349"/>
      <c r="P335" s="349"/>
      <c r="Q335" s="349"/>
      <c r="R335" s="349"/>
      <c r="S335" s="349"/>
      <c r="T335"/>
      <c r="X335" s="351"/>
      <c r="Y335" s="352"/>
      <c r="Z335" s="353"/>
      <c r="AA335" s="354"/>
      <c r="AL335" s="91"/>
      <c r="BI335" s="77"/>
      <c r="BS335" s="4"/>
      <c r="BT335" s="4"/>
    </row>
    <row r="336" spans="1:72" s="13" customFormat="1" x14ac:dyDescent="0.25">
      <c r="A336" s="91"/>
      <c r="B336" s="91"/>
      <c r="C336" s="346"/>
      <c r="D336" s="346"/>
      <c r="E336" s="347"/>
      <c r="F336" s="91"/>
      <c r="G336" s="348"/>
      <c r="H336" s="348"/>
      <c r="I336" s="348"/>
      <c r="J336" s="91"/>
      <c r="K336" s="91"/>
      <c r="L336" s="91"/>
      <c r="M336" s="91"/>
      <c r="N336" s="91"/>
      <c r="O336" s="349"/>
      <c r="P336" s="349"/>
      <c r="Q336" s="349"/>
      <c r="R336" s="349"/>
      <c r="S336" s="349"/>
      <c r="T336"/>
      <c r="X336" s="351"/>
      <c r="Y336" s="352"/>
      <c r="Z336" s="353"/>
      <c r="AA336" s="354"/>
      <c r="AL336" s="91"/>
      <c r="BI336" s="77"/>
      <c r="BS336" s="4"/>
      <c r="BT336" s="4"/>
    </row>
    <row r="337" spans="1:72" s="13" customFormat="1" x14ac:dyDescent="0.25">
      <c r="A337" s="91"/>
      <c r="B337" s="91"/>
      <c r="C337" s="346"/>
      <c r="D337" s="346"/>
      <c r="E337" s="347"/>
      <c r="F337" s="91"/>
      <c r="G337" s="348"/>
      <c r="H337" s="348"/>
      <c r="I337" s="348"/>
      <c r="J337" s="91"/>
      <c r="K337" s="91"/>
      <c r="L337" s="91"/>
      <c r="M337" s="91"/>
      <c r="N337" s="91"/>
      <c r="O337" s="349"/>
      <c r="P337" s="349"/>
      <c r="Q337" s="349"/>
      <c r="R337" s="349"/>
      <c r="S337" s="349"/>
      <c r="T337"/>
      <c r="X337" s="351"/>
      <c r="Y337" s="352"/>
      <c r="Z337" s="353"/>
      <c r="AA337" s="354"/>
      <c r="AL337" s="91"/>
      <c r="BI337" s="77"/>
      <c r="BS337" s="4"/>
      <c r="BT337" s="4"/>
    </row>
    <row r="338" spans="1:72" s="13" customFormat="1" x14ac:dyDescent="0.25">
      <c r="A338" s="91"/>
      <c r="B338" s="91"/>
      <c r="C338" s="346"/>
      <c r="D338" s="346"/>
      <c r="E338" s="347"/>
      <c r="F338" s="91"/>
      <c r="G338" s="348"/>
      <c r="H338" s="348"/>
      <c r="I338" s="348"/>
      <c r="J338" s="91"/>
      <c r="K338" s="91"/>
      <c r="L338" s="91"/>
      <c r="M338" s="91"/>
      <c r="N338" s="91"/>
      <c r="O338" s="349"/>
      <c r="P338" s="349"/>
      <c r="Q338" s="349"/>
      <c r="R338" s="349"/>
      <c r="S338" s="349"/>
      <c r="T338"/>
      <c r="X338" s="351"/>
      <c r="Y338" s="352"/>
      <c r="Z338" s="353"/>
      <c r="AA338" s="354"/>
      <c r="AL338" s="91"/>
      <c r="BI338" s="77"/>
      <c r="BS338" s="4"/>
      <c r="BT338" s="4"/>
    </row>
    <row r="339" spans="1:72" s="13" customFormat="1" x14ac:dyDescent="0.25">
      <c r="A339" s="91"/>
      <c r="B339" s="91"/>
      <c r="C339" s="346"/>
      <c r="D339" s="346"/>
      <c r="E339" s="347"/>
      <c r="F339" s="91"/>
      <c r="G339" s="348"/>
      <c r="H339" s="348"/>
      <c r="I339" s="348"/>
      <c r="J339" s="91"/>
      <c r="K339" s="91"/>
      <c r="L339" s="91"/>
      <c r="M339" s="91"/>
      <c r="N339" s="91"/>
      <c r="O339" s="349"/>
      <c r="P339" s="349"/>
      <c r="Q339" s="349"/>
      <c r="R339" s="349"/>
      <c r="S339" s="349"/>
      <c r="T339"/>
      <c r="X339" s="351"/>
      <c r="Y339" s="352"/>
      <c r="Z339" s="353"/>
      <c r="AA339" s="354"/>
      <c r="AL339" s="91"/>
      <c r="BI339" s="77"/>
      <c r="BS339" s="4"/>
      <c r="BT339" s="4"/>
    </row>
    <row r="340" spans="1:72" s="13" customFormat="1" x14ac:dyDescent="0.25">
      <c r="A340" s="91"/>
      <c r="B340" s="91"/>
      <c r="C340" s="346"/>
      <c r="D340" s="346"/>
      <c r="E340" s="347"/>
      <c r="F340" s="91"/>
      <c r="G340" s="348"/>
      <c r="H340" s="348"/>
      <c r="I340" s="348"/>
      <c r="J340" s="91"/>
      <c r="K340" s="91"/>
      <c r="L340" s="91"/>
      <c r="M340" s="91"/>
      <c r="N340" s="91"/>
      <c r="O340" s="349"/>
      <c r="P340" s="349"/>
      <c r="Q340" s="349"/>
      <c r="R340" s="349"/>
      <c r="S340" s="349"/>
      <c r="T340"/>
      <c r="X340" s="351"/>
      <c r="Y340" s="352"/>
      <c r="Z340" s="353"/>
      <c r="AA340" s="354"/>
      <c r="AL340" s="91"/>
      <c r="BI340" s="77"/>
      <c r="BS340" s="4"/>
      <c r="BT340" s="4"/>
    </row>
    <row r="341" spans="1:72" s="13" customFormat="1" x14ac:dyDescent="0.25">
      <c r="A341" s="91"/>
      <c r="B341" s="91"/>
      <c r="C341" s="346"/>
      <c r="D341" s="346"/>
      <c r="E341" s="347"/>
      <c r="F341" s="91"/>
      <c r="G341" s="348"/>
      <c r="H341" s="348"/>
      <c r="I341" s="348"/>
      <c r="J341" s="91"/>
      <c r="K341" s="91"/>
      <c r="L341" s="91"/>
      <c r="M341" s="91"/>
      <c r="N341" s="91"/>
      <c r="O341" s="349"/>
      <c r="P341" s="349"/>
      <c r="Q341" s="349"/>
      <c r="R341" s="349"/>
      <c r="S341" s="349"/>
      <c r="T341"/>
      <c r="X341" s="351"/>
      <c r="Y341" s="352"/>
      <c r="Z341" s="353"/>
      <c r="AA341" s="354"/>
      <c r="AL341" s="91"/>
      <c r="BI341" s="77"/>
      <c r="BS341" s="4"/>
      <c r="BT341" s="4"/>
    </row>
    <row r="342" spans="1:72" s="13" customFormat="1" x14ac:dyDescent="0.25">
      <c r="A342" s="91"/>
      <c r="B342" s="91"/>
      <c r="C342" s="346"/>
      <c r="D342" s="346"/>
      <c r="E342" s="347"/>
      <c r="F342" s="91"/>
      <c r="G342" s="348"/>
      <c r="H342" s="348"/>
      <c r="I342" s="348"/>
      <c r="J342" s="91"/>
      <c r="K342" s="91"/>
      <c r="L342" s="91"/>
      <c r="M342" s="91"/>
      <c r="N342" s="91"/>
      <c r="O342" s="349"/>
      <c r="P342" s="349"/>
      <c r="Q342" s="349"/>
      <c r="R342" s="349"/>
      <c r="S342" s="349"/>
      <c r="T342"/>
      <c r="X342" s="351"/>
      <c r="Y342" s="352"/>
      <c r="Z342" s="353"/>
      <c r="AA342" s="354"/>
      <c r="AL342" s="91"/>
      <c r="BI342" s="77"/>
      <c r="BS342" s="4"/>
      <c r="BT342" s="4"/>
    </row>
    <row r="343" spans="1:72" s="13" customFormat="1" x14ac:dyDescent="0.25">
      <c r="A343" s="91"/>
      <c r="B343" s="91"/>
      <c r="C343" s="346"/>
      <c r="D343" s="346"/>
      <c r="E343" s="347"/>
      <c r="F343" s="91"/>
      <c r="G343" s="348"/>
      <c r="H343" s="348"/>
      <c r="I343" s="348"/>
      <c r="J343" s="91"/>
      <c r="K343" s="91"/>
      <c r="L343" s="91"/>
      <c r="M343" s="91"/>
      <c r="N343" s="91"/>
      <c r="O343" s="349"/>
      <c r="P343" s="349"/>
      <c r="Q343" s="349"/>
      <c r="R343" s="349"/>
      <c r="S343" s="349"/>
      <c r="T343"/>
      <c r="X343" s="351"/>
      <c r="Y343" s="352"/>
      <c r="Z343" s="353"/>
      <c r="AA343" s="354"/>
      <c r="AL343" s="91"/>
      <c r="BI343" s="77"/>
      <c r="BS343" s="4"/>
      <c r="BT343" s="4"/>
    </row>
    <row r="344" spans="1:72" s="13" customFormat="1" x14ac:dyDescent="0.25">
      <c r="A344" s="91"/>
      <c r="B344" s="91"/>
      <c r="C344" s="346"/>
      <c r="D344" s="346"/>
      <c r="E344" s="347"/>
      <c r="F344" s="91"/>
      <c r="G344" s="348"/>
      <c r="H344" s="348"/>
      <c r="I344" s="348"/>
      <c r="J344" s="91"/>
      <c r="K344" s="91"/>
      <c r="L344" s="91"/>
      <c r="M344" s="91"/>
      <c r="N344" s="91"/>
      <c r="O344" s="349"/>
      <c r="P344" s="349"/>
      <c r="Q344" s="349"/>
      <c r="R344" s="349"/>
      <c r="S344" s="349"/>
      <c r="T344"/>
      <c r="X344" s="351"/>
      <c r="Y344" s="352"/>
      <c r="Z344" s="353"/>
      <c r="AA344" s="354"/>
      <c r="AL344" s="91"/>
      <c r="BI344" s="77"/>
      <c r="BS344" s="4"/>
      <c r="BT344" s="4"/>
    </row>
    <row r="345" spans="1:72" s="13" customFormat="1" x14ac:dyDescent="0.25">
      <c r="A345" s="91"/>
      <c r="B345" s="91"/>
      <c r="C345" s="346"/>
      <c r="D345" s="346"/>
      <c r="E345" s="347"/>
      <c r="F345" s="91"/>
      <c r="G345" s="348"/>
      <c r="H345" s="348"/>
      <c r="I345" s="348"/>
      <c r="J345" s="91"/>
      <c r="K345" s="91"/>
      <c r="L345" s="91"/>
      <c r="M345" s="91"/>
      <c r="N345" s="91"/>
      <c r="O345" s="349"/>
      <c r="P345" s="349"/>
      <c r="Q345" s="349"/>
      <c r="R345" s="349"/>
      <c r="S345" s="349"/>
      <c r="T345"/>
      <c r="X345" s="351"/>
      <c r="Y345" s="352"/>
      <c r="Z345" s="353"/>
      <c r="AA345" s="354"/>
      <c r="AL345" s="91"/>
      <c r="BI345" s="77"/>
      <c r="BS345" s="4"/>
      <c r="BT345" s="4"/>
    </row>
    <row r="346" spans="1:72" s="13" customFormat="1" x14ac:dyDescent="0.25">
      <c r="A346" s="91"/>
      <c r="B346" s="91"/>
      <c r="C346" s="346"/>
      <c r="D346" s="346"/>
      <c r="E346" s="347"/>
      <c r="F346" s="91"/>
      <c r="G346" s="348"/>
      <c r="H346" s="348"/>
      <c r="I346" s="348"/>
      <c r="J346" s="91"/>
      <c r="K346" s="91"/>
      <c r="L346" s="91"/>
      <c r="M346" s="91"/>
      <c r="N346" s="91"/>
      <c r="O346" s="349"/>
      <c r="P346" s="349"/>
      <c r="Q346" s="349"/>
      <c r="R346" s="349"/>
      <c r="S346" s="349"/>
      <c r="T346"/>
      <c r="X346" s="351"/>
      <c r="Y346" s="352"/>
      <c r="Z346" s="353"/>
      <c r="AA346" s="354"/>
      <c r="AL346" s="91"/>
      <c r="BI346" s="77"/>
      <c r="BS346" s="4"/>
      <c r="BT346" s="4"/>
    </row>
    <row r="347" spans="1:72" s="13" customFormat="1" x14ac:dyDescent="0.25">
      <c r="A347" s="91"/>
      <c r="B347" s="91"/>
      <c r="C347" s="346"/>
      <c r="D347" s="346"/>
      <c r="E347" s="347"/>
      <c r="F347" s="91"/>
      <c r="G347" s="348"/>
      <c r="H347" s="348"/>
      <c r="I347" s="348"/>
      <c r="J347" s="91"/>
      <c r="K347" s="91"/>
      <c r="L347" s="91"/>
      <c r="M347" s="91"/>
      <c r="N347" s="91"/>
      <c r="O347" s="349"/>
      <c r="P347" s="349"/>
      <c r="Q347" s="349"/>
      <c r="R347" s="349"/>
      <c r="S347" s="349"/>
      <c r="T347"/>
      <c r="X347" s="351"/>
      <c r="Y347" s="352"/>
      <c r="Z347" s="353"/>
      <c r="AA347" s="354"/>
      <c r="AL347" s="91"/>
      <c r="BI347" s="77"/>
      <c r="BS347" s="4"/>
      <c r="BT347" s="4"/>
    </row>
    <row r="348" spans="1:72" s="13" customFormat="1" x14ac:dyDescent="0.25">
      <c r="A348" s="91"/>
      <c r="B348" s="91"/>
      <c r="C348" s="346"/>
      <c r="D348" s="346"/>
      <c r="E348" s="347"/>
      <c r="F348" s="91"/>
      <c r="G348" s="348"/>
      <c r="H348" s="348"/>
      <c r="I348" s="348"/>
      <c r="J348" s="91"/>
      <c r="K348" s="91"/>
      <c r="L348" s="91"/>
      <c r="M348" s="91"/>
      <c r="N348" s="91"/>
      <c r="O348" s="349"/>
      <c r="P348" s="349"/>
      <c r="Q348" s="349"/>
      <c r="R348" s="349"/>
      <c r="S348" s="349"/>
      <c r="T348"/>
      <c r="X348" s="351"/>
      <c r="Y348" s="352"/>
      <c r="Z348" s="353"/>
      <c r="AA348" s="354"/>
      <c r="AL348" s="91"/>
      <c r="BI348" s="77"/>
      <c r="BS348" s="4"/>
      <c r="BT348" s="4"/>
    </row>
    <row r="349" spans="1:72" s="13" customFormat="1" x14ac:dyDescent="0.25">
      <c r="A349" s="91"/>
      <c r="B349" s="91"/>
      <c r="C349" s="346"/>
      <c r="D349" s="346"/>
      <c r="E349" s="347"/>
      <c r="F349" s="91"/>
      <c r="G349" s="348"/>
      <c r="H349" s="348"/>
      <c r="I349" s="348"/>
      <c r="J349" s="91"/>
      <c r="K349" s="91"/>
      <c r="L349" s="91"/>
      <c r="M349" s="91"/>
      <c r="N349" s="91"/>
      <c r="O349" s="349"/>
      <c r="P349" s="349"/>
      <c r="Q349" s="349"/>
      <c r="R349" s="349"/>
      <c r="S349" s="349"/>
      <c r="T349"/>
      <c r="X349" s="351"/>
      <c r="Y349" s="352"/>
      <c r="Z349" s="353"/>
      <c r="AA349" s="354"/>
      <c r="AL349" s="91"/>
      <c r="BI349" s="77"/>
      <c r="BS349" s="4"/>
      <c r="BT349" s="4"/>
    </row>
    <row r="350" spans="1:72" s="13" customFormat="1" x14ac:dyDescent="0.25">
      <c r="A350" s="91"/>
      <c r="B350" s="91"/>
      <c r="C350" s="346"/>
      <c r="D350" s="346"/>
      <c r="E350" s="347"/>
      <c r="F350" s="91"/>
      <c r="G350" s="348"/>
      <c r="H350" s="348"/>
      <c r="I350" s="348"/>
      <c r="J350" s="91"/>
      <c r="K350" s="91"/>
      <c r="L350" s="91"/>
      <c r="M350" s="91"/>
      <c r="N350" s="91"/>
      <c r="O350" s="349"/>
      <c r="P350" s="349"/>
      <c r="Q350" s="349"/>
      <c r="R350" s="349"/>
      <c r="S350" s="349"/>
      <c r="T350"/>
      <c r="X350" s="351"/>
      <c r="Y350" s="352"/>
      <c r="Z350" s="353"/>
      <c r="AA350" s="354"/>
      <c r="AL350" s="91"/>
      <c r="BI350" s="77"/>
      <c r="BS350" s="4"/>
      <c r="BT350" s="4"/>
    </row>
    <row r="351" spans="1:72" s="13" customFormat="1" x14ac:dyDescent="0.25">
      <c r="A351" s="91"/>
      <c r="B351" s="91"/>
      <c r="C351" s="346"/>
      <c r="D351" s="346"/>
      <c r="E351" s="347"/>
      <c r="F351" s="91"/>
      <c r="G351" s="348"/>
      <c r="H351" s="348"/>
      <c r="I351" s="348"/>
      <c r="J351" s="91"/>
      <c r="K351" s="91"/>
      <c r="L351" s="91"/>
      <c r="M351" s="91"/>
      <c r="N351" s="91"/>
      <c r="O351" s="349"/>
      <c r="P351" s="349"/>
      <c r="Q351" s="349"/>
      <c r="R351" s="349"/>
      <c r="S351" s="349"/>
      <c r="T351"/>
      <c r="X351" s="351"/>
      <c r="Y351" s="352"/>
      <c r="Z351" s="353"/>
      <c r="AA351" s="354"/>
      <c r="AL351" s="91"/>
      <c r="BI351" s="77"/>
      <c r="BS351" s="4"/>
      <c r="BT351" s="4"/>
    </row>
    <row r="352" spans="1:72" s="13" customFormat="1" x14ac:dyDescent="0.25">
      <c r="A352" s="91"/>
      <c r="B352" s="91"/>
      <c r="C352" s="346"/>
      <c r="D352" s="346"/>
      <c r="E352" s="347"/>
      <c r="F352" s="91"/>
      <c r="G352" s="348"/>
      <c r="H352" s="348"/>
      <c r="I352" s="348"/>
      <c r="J352" s="91"/>
      <c r="K352" s="91"/>
      <c r="L352" s="91"/>
      <c r="M352" s="91"/>
      <c r="N352" s="91"/>
      <c r="O352" s="349"/>
      <c r="P352" s="349"/>
      <c r="Q352" s="349"/>
      <c r="R352" s="349"/>
      <c r="S352" s="349"/>
      <c r="T352"/>
      <c r="X352" s="351"/>
      <c r="Y352" s="352"/>
      <c r="Z352" s="353"/>
      <c r="AA352" s="354"/>
      <c r="AL352" s="91"/>
      <c r="BI352" s="77"/>
      <c r="BS352" s="4"/>
      <c r="BT352" s="4"/>
    </row>
    <row r="353" spans="1:72" s="13" customFormat="1" x14ac:dyDescent="0.25">
      <c r="A353" s="91"/>
      <c r="B353" s="91"/>
      <c r="C353" s="346"/>
      <c r="D353" s="346"/>
      <c r="E353" s="347"/>
      <c r="F353" s="91"/>
      <c r="G353" s="348"/>
      <c r="H353" s="348"/>
      <c r="I353" s="348"/>
      <c r="J353" s="91"/>
      <c r="K353" s="91"/>
      <c r="L353" s="91"/>
      <c r="M353" s="91"/>
      <c r="N353" s="91"/>
      <c r="O353" s="349"/>
      <c r="P353" s="349"/>
      <c r="Q353" s="349"/>
      <c r="R353" s="349"/>
      <c r="S353" s="349"/>
      <c r="T353"/>
      <c r="X353" s="351"/>
      <c r="Y353" s="352"/>
      <c r="Z353" s="353"/>
      <c r="AA353" s="354"/>
      <c r="AL353" s="91"/>
      <c r="BI353" s="77"/>
      <c r="BS353" s="4"/>
      <c r="BT353" s="4"/>
    </row>
    <row r="354" spans="1:72" s="13" customFormat="1" x14ac:dyDescent="0.25">
      <c r="A354" s="91"/>
      <c r="B354" s="91"/>
      <c r="C354" s="346"/>
      <c r="D354" s="346"/>
      <c r="E354" s="347"/>
      <c r="F354" s="91"/>
      <c r="G354" s="348"/>
      <c r="H354" s="348"/>
      <c r="I354" s="348"/>
      <c r="J354" s="91"/>
      <c r="K354" s="91"/>
      <c r="L354" s="91"/>
      <c r="M354" s="91"/>
      <c r="N354" s="91"/>
      <c r="O354" s="349"/>
      <c r="P354" s="349"/>
      <c r="Q354" s="349"/>
      <c r="R354" s="349"/>
      <c r="S354" s="349"/>
      <c r="T354"/>
      <c r="X354" s="351"/>
      <c r="Y354" s="352"/>
      <c r="Z354" s="353"/>
      <c r="AA354" s="354"/>
      <c r="AL354" s="91"/>
      <c r="BI354" s="77"/>
      <c r="BS354" s="4"/>
      <c r="BT354" s="4"/>
    </row>
    <row r="355" spans="1:72" s="13" customFormat="1" x14ac:dyDescent="0.25">
      <c r="A355" s="91"/>
      <c r="B355" s="91"/>
      <c r="C355" s="346"/>
      <c r="D355" s="346"/>
      <c r="E355" s="347"/>
      <c r="F355" s="91"/>
      <c r="G355" s="348"/>
      <c r="H355" s="348"/>
      <c r="I355" s="348"/>
      <c r="J355" s="91"/>
      <c r="K355" s="91"/>
      <c r="L355" s="91"/>
      <c r="M355" s="91"/>
      <c r="N355" s="91"/>
      <c r="O355" s="349"/>
      <c r="P355" s="349"/>
      <c r="Q355" s="349"/>
      <c r="R355" s="349"/>
      <c r="S355" s="349"/>
      <c r="T355"/>
      <c r="X355" s="351"/>
      <c r="Y355" s="352"/>
      <c r="Z355" s="353"/>
      <c r="AA355" s="354"/>
      <c r="AL355" s="91"/>
      <c r="BI355" s="77"/>
      <c r="BS355" s="4"/>
      <c r="BT355" s="4"/>
    </row>
    <row r="356" spans="1:72" s="13" customFormat="1" x14ac:dyDescent="0.25">
      <c r="A356" s="91"/>
      <c r="B356" s="91"/>
      <c r="C356" s="346"/>
      <c r="D356" s="346"/>
      <c r="E356" s="347"/>
      <c r="F356" s="91"/>
      <c r="G356" s="348"/>
      <c r="H356" s="348"/>
      <c r="I356" s="348"/>
      <c r="J356" s="91"/>
      <c r="K356" s="91"/>
      <c r="L356" s="91"/>
      <c r="M356" s="91"/>
      <c r="N356" s="91"/>
      <c r="O356" s="349"/>
      <c r="P356" s="349"/>
      <c r="Q356" s="349"/>
      <c r="R356" s="349"/>
      <c r="S356" s="349"/>
      <c r="T356"/>
      <c r="X356" s="351"/>
      <c r="Y356" s="352"/>
      <c r="Z356" s="353"/>
      <c r="AA356" s="354"/>
      <c r="AL356" s="91"/>
      <c r="BI356" s="77"/>
      <c r="BS356" s="4"/>
      <c r="BT356" s="4"/>
    </row>
    <row r="357" spans="1:72" s="13" customFormat="1" x14ac:dyDescent="0.25">
      <c r="A357" s="91"/>
      <c r="B357" s="91"/>
      <c r="C357" s="346"/>
      <c r="D357" s="346"/>
      <c r="E357" s="347"/>
      <c r="F357" s="91"/>
      <c r="G357" s="348"/>
      <c r="H357" s="348"/>
      <c r="I357" s="348"/>
      <c r="J357" s="91"/>
      <c r="K357" s="91"/>
      <c r="L357" s="91"/>
      <c r="M357" s="91"/>
      <c r="N357" s="91"/>
      <c r="O357" s="349"/>
      <c r="P357" s="349"/>
      <c r="Q357" s="349"/>
      <c r="R357" s="349"/>
      <c r="S357" s="349"/>
      <c r="T357"/>
      <c r="X357" s="351"/>
      <c r="Y357" s="352"/>
      <c r="Z357" s="353"/>
      <c r="AA357" s="354"/>
      <c r="AL357" s="91"/>
      <c r="BI357" s="77"/>
      <c r="BS357" s="4"/>
      <c r="BT357" s="4"/>
    </row>
    <row r="358" spans="1:72" s="13" customFormat="1" x14ac:dyDescent="0.25">
      <c r="A358" s="91"/>
      <c r="B358" s="91"/>
      <c r="C358" s="346"/>
      <c r="D358" s="346"/>
      <c r="E358" s="347"/>
      <c r="F358" s="91"/>
      <c r="G358" s="348"/>
      <c r="H358" s="348"/>
      <c r="I358" s="348"/>
      <c r="J358" s="91"/>
      <c r="K358" s="91"/>
      <c r="L358" s="91"/>
      <c r="M358" s="91"/>
      <c r="N358" s="91"/>
      <c r="O358" s="349"/>
      <c r="P358" s="349"/>
      <c r="Q358" s="349"/>
      <c r="R358" s="349"/>
      <c r="S358" s="349"/>
      <c r="T358"/>
      <c r="X358" s="351"/>
      <c r="Y358" s="352"/>
      <c r="Z358" s="353"/>
      <c r="AA358" s="354"/>
      <c r="AL358" s="91"/>
      <c r="BI358" s="77"/>
      <c r="BS358" s="4"/>
      <c r="BT358" s="4"/>
    </row>
    <row r="359" spans="1:72" s="13" customFormat="1" x14ac:dyDescent="0.25">
      <c r="A359" s="91"/>
      <c r="B359" s="91"/>
      <c r="C359" s="346"/>
      <c r="D359" s="346"/>
      <c r="E359" s="347"/>
      <c r="F359" s="91"/>
      <c r="G359" s="348"/>
      <c r="H359" s="348"/>
      <c r="I359" s="348"/>
      <c r="J359" s="91"/>
      <c r="K359" s="91"/>
      <c r="L359" s="91"/>
      <c r="M359" s="91"/>
      <c r="N359" s="91"/>
      <c r="O359" s="349"/>
      <c r="P359" s="349"/>
      <c r="Q359" s="349"/>
      <c r="R359" s="349"/>
      <c r="S359" s="349"/>
      <c r="T359"/>
      <c r="X359" s="351"/>
      <c r="Y359" s="352"/>
      <c r="Z359" s="353"/>
      <c r="AA359" s="354"/>
      <c r="AL359" s="91"/>
      <c r="BI359" s="77"/>
      <c r="BS359" s="4"/>
      <c r="BT359" s="4"/>
    </row>
    <row r="360" spans="1:72" s="13" customFormat="1" x14ac:dyDescent="0.25">
      <c r="A360" s="91"/>
      <c r="B360" s="91"/>
      <c r="C360" s="346"/>
      <c r="D360" s="346"/>
      <c r="E360" s="347"/>
      <c r="F360" s="91"/>
      <c r="G360" s="348"/>
      <c r="H360" s="348"/>
      <c r="I360" s="348"/>
      <c r="J360" s="91"/>
      <c r="K360" s="91"/>
      <c r="L360" s="91"/>
      <c r="M360" s="91"/>
      <c r="N360" s="91"/>
      <c r="O360" s="349"/>
      <c r="P360" s="349"/>
      <c r="Q360" s="349"/>
      <c r="R360" s="349"/>
      <c r="S360" s="349"/>
      <c r="T360"/>
      <c r="X360" s="351"/>
      <c r="Y360" s="352"/>
      <c r="Z360" s="353"/>
      <c r="AA360" s="354"/>
      <c r="AL360" s="91"/>
      <c r="BI360" s="77"/>
      <c r="BS360" s="4"/>
      <c r="BT360" s="4"/>
    </row>
    <row r="361" spans="1:72" s="13" customFormat="1" x14ac:dyDescent="0.25">
      <c r="A361" s="91"/>
      <c r="B361" s="91"/>
      <c r="C361" s="346"/>
      <c r="D361" s="346"/>
      <c r="E361" s="347"/>
      <c r="F361" s="91"/>
      <c r="G361" s="348"/>
      <c r="H361" s="348"/>
      <c r="I361" s="348"/>
      <c r="J361" s="91"/>
      <c r="K361" s="91"/>
      <c r="L361" s="91"/>
      <c r="M361" s="91"/>
      <c r="N361" s="91"/>
      <c r="O361" s="349"/>
      <c r="P361" s="349"/>
      <c r="Q361" s="349"/>
      <c r="R361" s="349"/>
      <c r="S361" s="349"/>
      <c r="T361"/>
      <c r="X361" s="351"/>
      <c r="Y361" s="352"/>
      <c r="Z361" s="353"/>
      <c r="AA361" s="354"/>
      <c r="AL361" s="91"/>
      <c r="BI361" s="77"/>
      <c r="BS361" s="4"/>
      <c r="BT361" s="4"/>
    </row>
    <row r="362" spans="1:72" s="13" customFormat="1" x14ac:dyDescent="0.25">
      <c r="A362" s="91"/>
      <c r="B362" s="91"/>
      <c r="C362" s="346"/>
      <c r="D362" s="346"/>
      <c r="E362" s="347"/>
      <c r="F362" s="91"/>
      <c r="G362" s="348"/>
      <c r="H362" s="348"/>
      <c r="I362" s="348"/>
      <c r="J362" s="91"/>
      <c r="K362" s="91"/>
      <c r="L362" s="91"/>
      <c r="M362" s="91"/>
      <c r="N362" s="91"/>
      <c r="O362" s="349"/>
      <c r="P362" s="349"/>
      <c r="Q362" s="349"/>
      <c r="R362" s="349"/>
      <c r="S362" s="349"/>
      <c r="T362"/>
      <c r="X362" s="351"/>
      <c r="Y362" s="352"/>
      <c r="Z362" s="353"/>
      <c r="AA362" s="354"/>
      <c r="AL362" s="91"/>
      <c r="BI362" s="77"/>
      <c r="BS362" s="4"/>
      <c r="BT362" s="4"/>
    </row>
    <row r="363" spans="1:72" s="13" customFormat="1" x14ac:dyDescent="0.25">
      <c r="A363" s="91"/>
      <c r="B363" s="91"/>
      <c r="C363" s="346"/>
      <c r="D363" s="346"/>
      <c r="E363" s="347"/>
      <c r="F363" s="91"/>
      <c r="G363" s="348"/>
      <c r="H363" s="348"/>
      <c r="I363" s="348"/>
      <c r="J363" s="91"/>
      <c r="K363" s="91"/>
      <c r="L363" s="91"/>
      <c r="M363" s="91"/>
      <c r="N363" s="91"/>
      <c r="O363" s="349"/>
      <c r="P363" s="349"/>
      <c r="Q363" s="349"/>
      <c r="R363" s="349"/>
      <c r="S363" s="349"/>
      <c r="T363"/>
      <c r="X363" s="351"/>
      <c r="Y363" s="352"/>
      <c r="Z363" s="353"/>
      <c r="AA363" s="354"/>
      <c r="AL363" s="91"/>
      <c r="BI363" s="77"/>
      <c r="BS363" s="4"/>
      <c r="BT363" s="4"/>
    </row>
    <row r="364" spans="1:72" s="13" customFormat="1" x14ac:dyDescent="0.25">
      <c r="A364" s="91"/>
      <c r="B364" s="91"/>
      <c r="C364" s="346"/>
      <c r="D364" s="346"/>
      <c r="E364" s="347"/>
      <c r="F364" s="91"/>
      <c r="G364" s="348"/>
      <c r="H364" s="348"/>
      <c r="I364" s="348"/>
      <c r="J364" s="91"/>
      <c r="K364" s="91"/>
      <c r="L364" s="91"/>
      <c r="M364" s="91"/>
      <c r="N364" s="91"/>
      <c r="O364" s="349"/>
      <c r="P364" s="349"/>
      <c r="Q364" s="349"/>
      <c r="R364" s="349"/>
      <c r="S364" s="349"/>
      <c r="T364"/>
      <c r="X364" s="351"/>
      <c r="Y364" s="352"/>
      <c r="Z364" s="353"/>
      <c r="AA364" s="354"/>
      <c r="AL364" s="91"/>
      <c r="BI364" s="77"/>
      <c r="BS364" s="4"/>
      <c r="BT364" s="4"/>
    </row>
    <row r="365" spans="1:72" s="13" customFormat="1" x14ac:dyDescent="0.25">
      <c r="A365" s="91"/>
      <c r="B365" s="91"/>
      <c r="C365" s="346"/>
      <c r="D365" s="346"/>
      <c r="E365" s="347"/>
      <c r="F365" s="91"/>
      <c r="G365" s="348"/>
      <c r="H365" s="348"/>
      <c r="I365" s="348"/>
      <c r="J365" s="91"/>
      <c r="K365" s="91"/>
      <c r="L365" s="91"/>
      <c r="M365" s="91"/>
      <c r="N365" s="91"/>
      <c r="O365" s="349"/>
      <c r="P365" s="349"/>
      <c r="Q365" s="349"/>
      <c r="R365" s="349"/>
      <c r="S365" s="349"/>
      <c r="T365"/>
      <c r="X365" s="351"/>
      <c r="Y365" s="352"/>
      <c r="Z365" s="353"/>
      <c r="AA365" s="354"/>
      <c r="AL365" s="91"/>
      <c r="BI365" s="77"/>
      <c r="BS365" s="4"/>
      <c r="BT365" s="4"/>
    </row>
    <row r="366" spans="1:72" s="13" customFormat="1" x14ac:dyDescent="0.25">
      <c r="A366" s="91"/>
      <c r="B366" s="91"/>
      <c r="C366" s="346"/>
      <c r="D366" s="346"/>
      <c r="E366" s="347"/>
      <c r="F366" s="91"/>
      <c r="G366" s="348"/>
      <c r="H366" s="348"/>
      <c r="I366" s="348"/>
      <c r="J366" s="91"/>
      <c r="K366" s="91"/>
      <c r="L366" s="91"/>
      <c r="M366" s="91"/>
      <c r="N366" s="91"/>
      <c r="O366" s="349"/>
      <c r="P366" s="349"/>
      <c r="Q366" s="349"/>
      <c r="R366" s="349"/>
      <c r="S366" s="349"/>
      <c r="T366"/>
      <c r="X366" s="351"/>
      <c r="Y366" s="352"/>
      <c r="Z366" s="353"/>
      <c r="AA366" s="354"/>
      <c r="AL366" s="91"/>
      <c r="BI366" s="77"/>
      <c r="BS366" s="4"/>
      <c r="BT366" s="4"/>
    </row>
    <row r="367" spans="1:72" s="13" customFormat="1" x14ac:dyDescent="0.25">
      <c r="A367" s="91"/>
      <c r="B367" s="91"/>
      <c r="C367" s="346"/>
      <c r="D367" s="346"/>
      <c r="E367" s="347"/>
      <c r="F367" s="91"/>
      <c r="G367" s="348"/>
      <c r="H367" s="348"/>
      <c r="I367" s="348"/>
      <c r="J367" s="91"/>
      <c r="K367" s="91"/>
      <c r="L367" s="91"/>
      <c r="M367" s="91"/>
      <c r="N367" s="91"/>
      <c r="O367" s="349"/>
      <c r="P367" s="349"/>
      <c r="Q367" s="349"/>
      <c r="R367" s="349"/>
      <c r="S367" s="349"/>
      <c r="T367"/>
      <c r="X367" s="351"/>
      <c r="Y367" s="352"/>
      <c r="Z367" s="353"/>
      <c r="AA367" s="354"/>
      <c r="AL367" s="91"/>
      <c r="BI367" s="77"/>
      <c r="BS367" s="4"/>
      <c r="BT367" s="4"/>
    </row>
    <row r="368" spans="1:72" s="13" customFormat="1" x14ac:dyDescent="0.25">
      <c r="A368" s="91"/>
      <c r="B368" s="91"/>
      <c r="C368" s="346"/>
      <c r="D368" s="346"/>
      <c r="E368" s="347"/>
      <c r="F368" s="91"/>
      <c r="G368" s="348"/>
      <c r="H368" s="348"/>
      <c r="I368" s="348"/>
      <c r="J368" s="91"/>
      <c r="K368" s="91"/>
      <c r="L368" s="91"/>
      <c r="M368" s="91"/>
      <c r="N368" s="91"/>
      <c r="O368" s="349"/>
      <c r="P368" s="349"/>
      <c r="Q368" s="349"/>
      <c r="R368" s="349"/>
      <c r="S368" s="349"/>
      <c r="T368"/>
      <c r="X368" s="351"/>
      <c r="Y368" s="352"/>
      <c r="Z368" s="353"/>
      <c r="AA368" s="354"/>
      <c r="AL368" s="91"/>
      <c r="BI368" s="77"/>
      <c r="BS368" s="4"/>
      <c r="BT368" s="4"/>
    </row>
    <row r="369" spans="1:72" s="13" customFormat="1" x14ac:dyDescent="0.25">
      <c r="A369" s="91"/>
      <c r="B369" s="91"/>
      <c r="C369" s="346"/>
      <c r="D369" s="346"/>
      <c r="E369" s="347"/>
      <c r="F369" s="91"/>
      <c r="G369" s="348"/>
      <c r="H369" s="348"/>
      <c r="I369" s="348"/>
      <c r="J369" s="91"/>
      <c r="K369" s="91"/>
      <c r="L369" s="91"/>
      <c r="M369" s="91"/>
      <c r="N369" s="91"/>
      <c r="O369" s="349"/>
      <c r="P369" s="349"/>
      <c r="Q369" s="349"/>
      <c r="R369" s="349"/>
      <c r="S369" s="349"/>
      <c r="T369"/>
      <c r="X369" s="351"/>
      <c r="Y369" s="352"/>
      <c r="Z369" s="353"/>
      <c r="AA369" s="354"/>
      <c r="AL369" s="91"/>
      <c r="BI369" s="77"/>
      <c r="BS369" s="4"/>
      <c r="BT369" s="4"/>
    </row>
    <row r="370" spans="1:72" s="13" customFormat="1" x14ac:dyDescent="0.25">
      <c r="A370" s="91"/>
      <c r="B370" s="91"/>
      <c r="C370" s="346"/>
      <c r="D370" s="346"/>
      <c r="E370" s="347"/>
      <c r="F370" s="91"/>
      <c r="G370" s="348"/>
      <c r="H370" s="348"/>
      <c r="I370" s="348"/>
      <c r="J370" s="91"/>
      <c r="K370" s="91"/>
      <c r="L370" s="91"/>
      <c r="M370" s="91"/>
      <c r="N370" s="91"/>
      <c r="O370" s="349"/>
      <c r="P370" s="349"/>
      <c r="Q370" s="349"/>
      <c r="R370" s="349"/>
      <c r="S370" s="349"/>
      <c r="T370"/>
      <c r="X370" s="351"/>
      <c r="Y370" s="352"/>
      <c r="Z370" s="353"/>
      <c r="AA370" s="354"/>
      <c r="AL370" s="91"/>
      <c r="BI370" s="77"/>
      <c r="BS370" s="4"/>
      <c r="BT370" s="4"/>
    </row>
    <row r="371" spans="1:72" s="13" customFormat="1" x14ac:dyDescent="0.25">
      <c r="A371" s="91"/>
      <c r="B371" s="91"/>
      <c r="C371" s="346"/>
      <c r="D371" s="346"/>
      <c r="E371" s="347"/>
      <c r="F371" s="91"/>
      <c r="G371" s="348"/>
      <c r="H371" s="348"/>
      <c r="I371" s="348"/>
      <c r="J371" s="91"/>
      <c r="K371" s="91"/>
      <c r="L371" s="91"/>
      <c r="M371" s="91"/>
      <c r="N371" s="91"/>
      <c r="O371" s="349"/>
      <c r="P371" s="349"/>
      <c r="Q371" s="349"/>
      <c r="R371" s="349"/>
      <c r="S371" s="349"/>
      <c r="T371"/>
      <c r="X371" s="351"/>
      <c r="Y371" s="352"/>
      <c r="Z371" s="353"/>
      <c r="AA371" s="354"/>
      <c r="AL371" s="91"/>
      <c r="BI371" s="77"/>
      <c r="BS371" s="4"/>
      <c r="BT371" s="4"/>
    </row>
    <row r="372" spans="1:72" s="13" customFormat="1" x14ac:dyDescent="0.25">
      <c r="A372" s="91"/>
      <c r="B372" s="91"/>
      <c r="C372" s="346"/>
      <c r="D372" s="346"/>
      <c r="E372" s="347"/>
      <c r="F372" s="91"/>
      <c r="G372" s="348"/>
      <c r="H372" s="348"/>
      <c r="I372" s="348"/>
      <c r="J372" s="91"/>
      <c r="K372" s="91"/>
      <c r="L372" s="91"/>
      <c r="M372" s="91"/>
      <c r="N372" s="91"/>
      <c r="O372" s="349"/>
      <c r="P372" s="349"/>
      <c r="Q372" s="349"/>
      <c r="R372" s="349"/>
      <c r="S372" s="349"/>
      <c r="T372"/>
      <c r="X372" s="351"/>
      <c r="Y372" s="352"/>
      <c r="Z372" s="353"/>
      <c r="AA372" s="354"/>
      <c r="AL372" s="91"/>
      <c r="BI372" s="77"/>
      <c r="BS372" s="4"/>
      <c r="BT372" s="4"/>
    </row>
    <row r="373" spans="1:72" s="13" customFormat="1" x14ac:dyDescent="0.25">
      <c r="A373" s="91"/>
      <c r="B373" s="91"/>
      <c r="C373" s="346"/>
      <c r="D373" s="346"/>
      <c r="E373" s="347"/>
      <c r="F373" s="91"/>
      <c r="G373" s="348"/>
      <c r="H373" s="348"/>
      <c r="I373" s="348"/>
      <c r="J373" s="91"/>
      <c r="K373" s="91"/>
      <c r="L373" s="91"/>
      <c r="M373" s="91"/>
      <c r="N373" s="91"/>
      <c r="O373" s="349"/>
      <c r="P373" s="349"/>
      <c r="Q373" s="349"/>
      <c r="R373" s="349"/>
      <c r="S373" s="349"/>
      <c r="T373"/>
      <c r="X373" s="351"/>
      <c r="Y373" s="352"/>
      <c r="Z373" s="353"/>
      <c r="AA373" s="354"/>
      <c r="AL373" s="91"/>
      <c r="BI373" s="77"/>
      <c r="BS373" s="4"/>
      <c r="BT373" s="4"/>
    </row>
    <row r="374" spans="1:72" s="13" customFormat="1" x14ac:dyDescent="0.25">
      <c r="A374" s="91"/>
      <c r="B374" s="91"/>
      <c r="C374" s="346"/>
      <c r="D374" s="346"/>
      <c r="E374" s="347"/>
      <c r="F374" s="91"/>
      <c r="G374" s="348"/>
      <c r="H374" s="348"/>
      <c r="I374" s="348"/>
      <c r="J374" s="91"/>
      <c r="K374" s="91"/>
      <c r="L374" s="91"/>
      <c r="M374" s="91"/>
      <c r="N374" s="91"/>
      <c r="O374" s="349"/>
      <c r="P374" s="349"/>
      <c r="Q374" s="349"/>
      <c r="R374" s="349"/>
      <c r="S374" s="349"/>
      <c r="T374"/>
      <c r="X374" s="351"/>
      <c r="Y374" s="352"/>
      <c r="Z374" s="353"/>
      <c r="AA374" s="354"/>
      <c r="AL374" s="91"/>
      <c r="BI374" s="77"/>
      <c r="BS374" s="4"/>
      <c r="BT374" s="4"/>
    </row>
    <row r="375" spans="1:72" s="13" customFormat="1" x14ac:dyDescent="0.25">
      <c r="A375" s="91"/>
      <c r="B375" s="91"/>
      <c r="C375" s="346"/>
      <c r="D375" s="346"/>
      <c r="E375" s="347"/>
      <c r="F375" s="91"/>
      <c r="G375" s="348"/>
      <c r="H375" s="348"/>
      <c r="I375" s="348"/>
      <c r="J375" s="91"/>
      <c r="K375" s="91"/>
      <c r="L375" s="91"/>
      <c r="M375" s="91"/>
      <c r="N375" s="91"/>
      <c r="O375" s="349"/>
      <c r="P375" s="349"/>
      <c r="Q375" s="349"/>
      <c r="R375" s="349"/>
      <c r="S375" s="349"/>
      <c r="T375"/>
      <c r="X375" s="351"/>
      <c r="Y375" s="352"/>
      <c r="Z375" s="353"/>
      <c r="AA375" s="354"/>
      <c r="AL375" s="91"/>
      <c r="BI375" s="77"/>
      <c r="BS375" s="4"/>
      <c r="BT375" s="4"/>
    </row>
    <row r="376" spans="1:72" s="13" customFormat="1" x14ac:dyDescent="0.25">
      <c r="A376" s="91"/>
      <c r="B376" s="91"/>
      <c r="C376" s="346"/>
      <c r="D376" s="346"/>
      <c r="E376" s="347"/>
      <c r="F376" s="91"/>
      <c r="G376" s="348"/>
      <c r="H376" s="348"/>
      <c r="I376" s="348"/>
      <c r="J376" s="91"/>
      <c r="K376" s="91"/>
      <c r="L376" s="91"/>
      <c r="M376" s="91"/>
      <c r="N376" s="91"/>
      <c r="O376" s="349"/>
      <c r="P376" s="349"/>
      <c r="Q376" s="349"/>
      <c r="R376" s="349"/>
      <c r="S376" s="349"/>
      <c r="T376"/>
      <c r="X376" s="351"/>
      <c r="Y376" s="352"/>
      <c r="Z376" s="353"/>
      <c r="AA376" s="354"/>
      <c r="AL376" s="91"/>
      <c r="BI376" s="77"/>
      <c r="BS376" s="4"/>
      <c r="BT376" s="4"/>
    </row>
    <row r="377" spans="1:72" s="13" customFormat="1" x14ac:dyDescent="0.25">
      <c r="A377" s="91"/>
      <c r="B377" s="91"/>
      <c r="C377" s="346"/>
      <c r="D377" s="346"/>
      <c r="E377" s="347"/>
      <c r="F377" s="91"/>
      <c r="G377" s="348"/>
      <c r="H377" s="348"/>
      <c r="I377" s="348"/>
      <c r="J377" s="91"/>
      <c r="K377" s="91"/>
      <c r="L377" s="91"/>
      <c r="M377" s="91"/>
      <c r="N377" s="91"/>
      <c r="O377" s="349"/>
      <c r="P377" s="349"/>
      <c r="Q377" s="349"/>
      <c r="R377" s="349"/>
      <c r="S377" s="349"/>
      <c r="T377"/>
      <c r="X377" s="351"/>
      <c r="Y377" s="352"/>
      <c r="Z377" s="353"/>
      <c r="AA377" s="354"/>
      <c r="AL377" s="91"/>
      <c r="BI377" s="77"/>
      <c r="BS377" s="4"/>
      <c r="BT377" s="4"/>
    </row>
    <row r="378" spans="1:72" s="13" customFormat="1" x14ac:dyDescent="0.25">
      <c r="A378" s="91"/>
      <c r="B378" s="91"/>
      <c r="C378" s="346"/>
      <c r="D378" s="346"/>
      <c r="E378" s="347"/>
      <c r="F378" s="91"/>
      <c r="G378" s="348"/>
      <c r="H378" s="348"/>
      <c r="I378" s="348"/>
      <c r="J378" s="91"/>
      <c r="K378" s="91"/>
      <c r="L378" s="91"/>
      <c r="M378" s="91"/>
      <c r="N378" s="91"/>
      <c r="O378" s="349"/>
      <c r="P378" s="349"/>
      <c r="Q378" s="349"/>
      <c r="R378" s="349"/>
      <c r="S378" s="349"/>
      <c r="T378"/>
      <c r="X378" s="351"/>
      <c r="Y378" s="352"/>
      <c r="Z378" s="353"/>
      <c r="AA378" s="354"/>
      <c r="AL378" s="91"/>
      <c r="BI378" s="77"/>
      <c r="BS378" s="4"/>
      <c r="BT378" s="4"/>
    </row>
    <row r="379" spans="1:72" s="13" customFormat="1" x14ac:dyDescent="0.25">
      <c r="A379" s="91"/>
      <c r="B379" s="91"/>
      <c r="C379" s="346"/>
      <c r="D379" s="346"/>
      <c r="E379" s="347"/>
      <c r="F379" s="91"/>
      <c r="G379" s="348"/>
      <c r="H379" s="348"/>
      <c r="I379" s="348"/>
      <c r="J379" s="91"/>
      <c r="K379" s="91"/>
      <c r="L379" s="91"/>
      <c r="M379" s="91"/>
      <c r="N379" s="91"/>
      <c r="O379" s="349"/>
      <c r="P379" s="349"/>
      <c r="Q379" s="349"/>
      <c r="R379" s="349"/>
      <c r="S379" s="349"/>
      <c r="T379"/>
      <c r="X379" s="351"/>
      <c r="Y379" s="352"/>
      <c r="Z379" s="353"/>
      <c r="AA379" s="354"/>
      <c r="AL379" s="91"/>
      <c r="BI379" s="77"/>
      <c r="BS379" s="4"/>
      <c r="BT379" s="4"/>
    </row>
    <row r="380" spans="1:72" s="13" customFormat="1" x14ac:dyDescent="0.25">
      <c r="A380" s="91"/>
      <c r="B380" s="91"/>
      <c r="C380" s="346"/>
      <c r="D380" s="346"/>
      <c r="E380" s="347"/>
      <c r="F380" s="91"/>
      <c r="G380" s="348"/>
      <c r="H380" s="348"/>
      <c r="I380" s="348"/>
      <c r="J380" s="91"/>
      <c r="K380" s="91"/>
      <c r="L380" s="91"/>
      <c r="M380" s="91"/>
      <c r="N380" s="91"/>
      <c r="O380" s="349"/>
      <c r="P380" s="349"/>
      <c r="Q380" s="349"/>
      <c r="R380" s="349"/>
      <c r="S380" s="349"/>
      <c r="T380"/>
      <c r="X380" s="351"/>
      <c r="Y380" s="352"/>
      <c r="Z380" s="353"/>
      <c r="AA380" s="354"/>
      <c r="AL380" s="91"/>
      <c r="BI380" s="77"/>
      <c r="BS380" s="4"/>
      <c r="BT380" s="4"/>
    </row>
    <row r="381" spans="1:72" s="13" customFormat="1" x14ac:dyDescent="0.25">
      <c r="A381" s="91"/>
      <c r="B381" s="91"/>
      <c r="C381" s="346"/>
      <c r="D381" s="346"/>
      <c r="E381" s="347"/>
      <c r="F381" s="91"/>
      <c r="G381" s="348"/>
      <c r="H381" s="348"/>
      <c r="I381" s="348"/>
      <c r="J381" s="91"/>
      <c r="K381" s="91"/>
      <c r="L381" s="91"/>
      <c r="M381" s="91"/>
      <c r="N381" s="91"/>
      <c r="O381" s="349"/>
      <c r="P381" s="349"/>
      <c r="Q381" s="349"/>
      <c r="R381" s="349"/>
      <c r="S381" s="349"/>
      <c r="T381"/>
      <c r="X381" s="351"/>
      <c r="Y381" s="352"/>
      <c r="Z381" s="353"/>
      <c r="AA381" s="354"/>
      <c r="AL381" s="91"/>
      <c r="BI381" s="77"/>
      <c r="BS381" s="4"/>
      <c r="BT381" s="4"/>
    </row>
    <row r="382" spans="1:72" s="13" customFormat="1" x14ac:dyDescent="0.25">
      <c r="A382" s="91"/>
      <c r="B382" s="91"/>
      <c r="C382" s="346"/>
      <c r="D382" s="346"/>
      <c r="E382" s="347"/>
      <c r="F382" s="91"/>
      <c r="G382" s="348"/>
      <c r="H382" s="348"/>
      <c r="I382" s="348"/>
      <c r="J382" s="91"/>
      <c r="K382" s="91"/>
      <c r="L382" s="91"/>
      <c r="M382" s="91"/>
      <c r="N382" s="91"/>
      <c r="O382" s="349"/>
      <c r="P382" s="349"/>
      <c r="Q382" s="349"/>
      <c r="R382" s="349"/>
      <c r="S382" s="349"/>
      <c r="T382"/>
      <c r="X382" s="351"/>
      <c r="Y382" s="352"/>
      <c r="Z382" s="353"/>
      <c r="AA382" s="354"/>
      <c r="AL382" s="91"/>
      <c r="BI382" s="77"/>
      <c r="BS382" s="4"/>
      <c r="BT382" s="4"/>
    </row>
    <row r="383" spans="1:72" s="13" customFormat="1" x14ac:dyDescent="0.25">
      <c r="A383" s="91"/>
      <c r="B383" s="91"/>
      <c r="C383" s="346"/>
      <c r="D383" s="346"/>
      <c r="E383" s="347"/>
      <c r="F383" s="91"/>
      <c r="G383" s="348"/>
      <c r="H383" s="348"/>
      <c r="I383" s="348"/>
      <c r="J383" s="91"/>
      <c r="K383" s="91"/>
      <c r="L383" s="91"/>
      <c r="M383" s="91"/>
      <c r="N383" s="91"/>
      <c r="O383" s="349"/>
      <c r="P383" s="349"/>
      <c r="Q383" s="349"/>
      <c r="R383" s="349"/>
      <c r="S383" s="349"/>
      <c r="T383"/>
      <c r="X383" s="351"/>
      <c r="Y383" s="352"/>
      <c r="Z383" s="353"/>
      <c r="AA383" s="354"/>
      <c r="AL383" s="91"/>
      <c r="BI383" s="77"/>
      <c r="BS383" s="4"/>
      <c r="BT383" s="4"/>
    </row>
    <row r="384" spans="1:72" s="13" customFormat="1" x14ac:dyDescent="0.25">
      <c r="A384" s="91"/>
      <c r="B384" s="91"/>
      <c r="C384" s="346"/>
      <c r="D384" s="346"/>
      <c r="E384" s="347"/>
      <c r="F384" s="91"/>
      <c r="G384" s="348"/>
      <c r="H384" s="348"/>
      <c r="I384" s="348"/>
      <c r="J384" s="91"/>
      <c r="K384" s="91"/>
      <c r="L384" s="91"/>
      <c r="M384" s="91"/>
      <c r="N384" s="91"/>
      <c r="O384" s="349"/>
      <c r="P384" s="349"/>
      <c r="Q384" s="349"/>
      <c r="R384" s="349"/>
      <c r="S384" s="349"/>
      <c r="T384"/>
      <c r="X384" s="351"/>
      <c r="Y384" s="352"/>
      <c r="Z384" s="353"/>
      <c r="AA384" s="354"/>
      <c r="AL384" s="91"/>
      <c r="BI384" s="77"/>
      <c r="BS384" s="4"/>
      <c r="BT384" s="4"/>
    </row>
    <row r="385" spans="1:72" s="13" customFormat="1" x14ac:dyDescent="0.25">
      <c r="A385" s="91"/>
      <c r="B385" s="91"/>
      <c r="C385" s="346"/>
      <c r="D385" s="346"/>
      <c r="E385" s="347"/>
      <c r="F385" s="91"/>
      <c r="G385" s="348"/>
      <c r="H385" s="348"/>
      <c r="I385" s="348"/>
      <c r="J385" s="91"/>
      <c r="K385" s="91"/>
      <c r="L385" s="91"/>
      <c r="M385" s="91"/>
      <c r="N385" s="91"/>
      <c r="O385" s="349"/>
      <c r="P385" s="349"/>
      <c r="Q385" s="349"/>
      <c r="R385" s="349"/>
      <c r="S385" s="349"/>
      <c r="T385"/>
      <c r="X385" s="351"/>
      <c r="Y385" s="352"/>
      <c r="Z385" s="353"/>
      <c r="AA385" s="354"/>
      <c r="AL385" s="91"/>
      <c r="BI385" s="77"/>
      <c r="BS385" s="4"/>
      <c r="BT385" s="4"/>
    </row>
    <row r="386" spans="1:72" s="13" customFormat="1" x14ac:dyDescent="0.25">
      <c r="A386" s="91"/>
      <c r="B386" s="91"/>
      <c r="C386" s="346"/>
      <c r="D386" s="346"/>
      <c r="E386" s="347"/>
      <c r="F386" s="91"/>
      <c r="G386" s="348"/>
      <c r="H386" s="348"/>
      <c r="I386" s="348"/>
      <c r="J386" s="91"/>
      <c r="K386" s="91"/>
      <c r="L386" s="91"/>
      <c r="M386" s="91"/>
      <c r="N386" s="91"/>
      <c r="O386" s="349"/>
      <c r="P386" s="349"/>
      <c r="Q386" s="349"/>
      <c r="R386" s="349"/>
      <c r="S386" s="349"/>
      <c r="T386"/>
      <c r="X386" s="351"/>
      <c r="Y386" s="352"/>
      <c r="Z386" s="353"/>
      <c r="AA386" s="354"/>
      <c r="AL386" s="91"/>
      <c r="BI386" s="77"/>
      <c r="BS386" s="4"/>
      <c r="BT386" s="4"/>
    </row>
    <row r="387" spans="1:72" s="13" customFormat="1" x14ac:dyDescent="0.25">
      <c r="A387" s="91"/>
      <c r="B387" s="91"/>
      <c r="C387" s="346"/>
      <c r="D387" s="346"/>
      <c r="E387" s="347"/>
      <c r="F387" s="91"/>
      <c r="G387" s="348"/>
      <c r="H387" s="348"/>
      <c r="I387" s="348"/>
      <c r="J387" s="91"/>
      <c r="K387" s="91"/>
      <c r="L387" s="91"/>
      <c r="M387" s="91"/>
      <c r="N387" s="91"/>
      <c r="O387" s="349"/>
      <c r="P387" s="349"/>
      <c r="Q387" s="349"/>
      <c r="R387" s="349"/>
      <c r="S387" s="349"/>
      <c r="T387"/>
      <c r="X387" s="351"/>
      <c r="Y387" s="352"/>
      <c r="Z387" s="353"/>
      <c r="AA387" s="354"/>
      <c r="AL387" s="91"/>
      <c r="BI387" s="77"/>
      <c r="BS387" s="4"/>
      <c r="BT387" s="4"/>
    </row>
    <row r="388" spans="1:72" s="13" customFormat="1" x14ac:dyDescent="0.25">
      <c r="A388" s="91"/>
      <c r="B388" s="91"/>
      <c r="C388" s="346"/>
      <c r="D388" s="346"/>
      <c r="E388" s="347"/>
      <c r="F388" s="91"/>
      <c r="G388" s="348"/>
      <c r="H388" s="348"/>
      <c r="I388" s="348"/>
      <c r="J388" s="91"/>
      <c r="K388" s="91"/>
      <c r="L388" s="91"/>
      <c r="M388" s="91"/>
      <c r="N388" s="91"/>
      <c r="O388" s="349"/>
      <c r="P388" s="349"/>
      <c r="Q388" s="349"/>
      <c r="R388" s="349"/>
      <c r="S388" s="349"/>
      <c r="T388"/>
      <c r="X388" s="351"/>
      <c r="Y388" s="352"/>
      <c r="Z388" s="353"/>
      <c r="AA388" s="354"/>
      <c r="AL388" s="91"/>
      <c r="BI388" s="77"/>
      <c r="BS388" s="4"/>
      <c r="BT388" s="4"/>
    </row>
    <row r="389" spans="1:72" s="13" customFormat="1" x14ac:dyDescent="0.25">
      <c r="A389" s="91"/>
      <c r="B389" s="91"/>
      <c r="C389" s="346"/>
      <c r="D389" s="346"/>
      <c r="E389" s="347"/>
      <c r="F389" s="91"/>
      <c r="G389" s="348"/>
      <c r="H389" s="348"/>
      <c r="I389" s="348"/>
      <c r="J389" s="91"/>
      <c r="K389" s="91"/>
      <c r="L389" s="91"/>
      <c r="M389" s="91"/>
      <c r="N389" s="91"/>
      <c r="O389" s="349"/>
      <c r="P389" s="349"/>
      <c r="Q389" s="349"/>
      <c r="R389" s="349"/>
      <c r="S389" s="349"/>
      <c r="T389"/>
      <c r="X389" s="351"/>
      <c r="Y389" s="352"/>
      <c r="Z389" s="353"/>
      <c r="AA389" s="354"/>
      <c r="AL389" s="91"/>
      <c r="BI389" s="77"/>
      <c r="BS389" s="4"/>
      <c r="BT389" s="4"/>
    </row>
    <row r="390" spans="1:72" s="13" customFormat="1" x14ac:dyDescent="0.25">
      <c r="A390" s="91"/>
      <c r="B390" s="91"/>
      <c r="C390" s="346"/>
      <c r="D390" s="346"/>
      <c r="E390" s="347"/>
      <c r="F390" s="91"/>
      <c r="G390" s="348"/>
      <c r="H390" s="348"/>
      <c r="I390" s="348"/>
      <c r="J390" s="91"/>
      <c r="K390" s="91"/>
      <c r="L390" s="91"/>
      <c r="M390" s="91"/>
      <c r="N390" s="91"/>
      <c r="O390" s="349"/>
      <c r="P390" s="349"/>
      <c r="Q390" s="349"/>
      <c r="R390" s="349"/>
      <c r="S390" s="349"/>
      <c r="T390"/>
      <c r="X390" s="351"/>
      <c r="Y390" s="352"/>
      <c r="Z390" s="353"/>
      <c r="AA390" s="354"/>
      <c r="AL390" s="91"/>
      <c r="BI390" s="77"/>
      <c r="BS390" s="4"/>
      <c r="BT390" s="4"/>
    </row>
    <row r="391" spans="1:72" s="13" customFormat="1" x14ac:dyDescent="0.25">
      <c r="A391" s="91"/>
      <c r="B391" s="91"/>
      <c r="C391" s="346"/>
      <c r="D391" s="346"/>
      <c r="E391" s="347"/>
      <c r="F391" s="91"/>
      <c r="G391" s="348"/>
      <c r="H391" s="348"/>
      <c r="I391" s="348"/>
      <c r="J391" s="91"/>
      <c r="K391" s="91"/>
      <c r="L391" s="91"/>
      <c r="M391" s="91"/>
      <c r="N391" s="91"/>
      <c r="O391" s="349"/>
      <c r="P391" s="349"/>
      <c r="Q391" s="349"/>
      <c r="R391" s="349"/>
      <c r="S391" s="349"/>
      <c r="T391"/>
      <c r="X391" s="351"/>
      <c r="Y391" s="352"/>
      <c r="Z391" s="353"/>
      <c r="AA391" s="354"/>
      <c r="AL391" s="91"/>
      <c r="BI391" s="77"/>
      <c r="BS391" s="4"/>
      <c r="BT391" s="4"/>
    </row>
    <row r="392" spans="1:72" s="13" customFormat="1" x14ac:dyDescent="0.25">
      <c r="A392" s="91"/>
      <c r="B392" s="91"/>
      <c r="C392" s="346"/>
      <c r="D392" s="346"/>
      <c r="E392" s="347"/>
      <c r="F392" s="91"/>
      <c r="G392" s="348"/>
      <c r="H392" s="348"/>
      <c r="I392" s="348"/>
      <c r="J392" s="91"/>
      <c r="K392" s="91"/>
      <c r="L392" s="91"/>
      <c r="M392" s="91"/>
      <c r="N392" s="91"/>
      <c r="O392" s="349"/>
      <c r="P392" s="349"/>
      <c r="Q392" s="349"/>
      <c r="R392" s="349"/>
      <c r="S392" s="349"/>
      <c r="T392"/>
      <c r="X392" s="351"/>
      <c r="Y392" s="352"/>
      <c r="Z392" s="353"/>
      <c r="AA392" s="354"/>
      <c r="AL392" s="91"/>
      <c r="BI392" s="77"/>
      <c r="BS392" s="4"/>
      <c r="BT392" s="4"/>
    </row>
    <row r="393" spans="1:72" s="13" customFormat="1" x14ac:dyDescent="0.25">
      <c r="A393" s="91"/>
      <c r="B393" s="91"/>
      <c r="C393" s="346"/>
      <c r="D393" s="346"/>
      <c r="E393" s="347"/>
      <c r="F393" s="91"/>
      <c r="G393" s="348"/>
      <c r="H393" s="348"/>
      <c r="I393" s="348"/>
      <c r="J393" s="91"/>
      <c r="K393" s="91"/>
      <c r="L393" s="91"/>
      <c r="M393" s="91"/>
      <c r="N393" s="91"/>
      <c r="O393" s="349"/>
      <c r="P393" s="349"/>
      <c r="Q393" s="349"/>
      <c r="R393" s="349"/>
      <c r="S393" s="349"/>
      <c r="T393"/>
      <c r="X393" s="351"/>
      <c r="Y393" s="352"/>
      <c r="Z393" s="353"/>
      <c r="AA393" s="354"/>
      <c r="AL393" s="91"/>
      <c r="BI393" s="77"/>
      <c r="BS393" s="4"/>
      <c r="BT393" s="4"/>
    </row>
    <row r="394" spans="1:72" s="13" customFormat="1" x14ac:dyDescent="0.25">
      <c r="A394" s="91"/>
      <c r="B394" s="91"/>
      <c r="C394" s="346"/>
      <c r="D394" s="346"/>
      <c r="E394" s="347"/>
      <c r="F394" s="91"/>
      <c r="G394" s="348"/>
      <c r="H394" s="348"/>
      <c r="I394" s="348"/>
      <c r="J394" s="91"/>
      <c r="K394" s="91"/>
      <c r="L394" s="91"/>
      <c r="M394" s="91"/>
      <c r="N394" s="91"/>
      <c r="O394" s="349"/>
      <c r="P394" s="349"/>
      <c r="Q394" s="349"/>
      <c r="R394" s="349"/>
      <c r="S394" s="349"/>
      <c r="T394"/>
      <c r="X394" s="351"/>
      <c r="Y394" s="352"/>
      <c r="Z394" s="353"/>
      <c r="AA394" s="354"/>
      <c r="AL394" s="91"/>
      <c r="BI394" s="77"/>
      <c r="BS394" s="4"/>
      <c r="BT394" s="4"/>
    </row>
    <row r="395" spans="1:72" s="13" customFormat="1" x14ac:dyDescent="0.25">
      <c r="A395" s="91"/>
      <c r="B395" s="91"/>
      <c r="C395" s="346"/>
      <c r="D395" s="346"/>
      <c r="E395" s="347"/>
      <c r="F395" s="91"/>
      <c r="G395" s="348"/>
      <c r="H395" s="348"/>
      <c r="I395" s="348"/>
      <c r="J395" s="91"/>
      <c r="K395" s="91"/>
      <c r="L395" s="91"/>
      <c r="M395" s="91"/>
      <c r="N395" s="91"/>
      <c r="O395" s="349"/>
      <c r="P395" s="349"/>
      <c r="Q395" s="349"/>
      <c r="R395" s="349"/>
      <c r="S395" s="349"/>
      <c r="T395"/>
      <c r="X395" s="351"/>
      <c r="Y395" s="352"/>
      <c r="Z395" s="353"/>
      <c r="AA395" s="354"/>
      <c r="AL395" s="91"/>
      <c r="BI395" s="77"/>
      <c r="BS395" s="4"/>
      <c r="BT395" s="4"/>
    </row>
    <row r="396" spans="1:72" s="13" customFormat="1" x14ac:dyDescent="0.25">
      <c r="A396" s="91"/>
      <c r="B396" s="91"/>
      <c r="C396" s="346"/>
      <c r="D396" s="346"/>
      <c r="E396" s="347"/>
      <c r="F396" s="91"/>
      <c r="G396" s="348"/>
      <c r="H396" s="348"/>
      <c r="I396" s="348"/>
      <c r="J396" s="91"/>
      <c r="K396" s="91"/>
      <c r="L396" s="91"/>
      <c r="M396" s="91"/>
      <c r="N396" s="91"/>
      <c r="O396" s="349"/>
      <c r="P396" s="349"/>
      <c r="Q396" s="349"/>
      <c r="R396" s="349"/>
      <c r="S396" s="349"/>
      <c r="T396"/>
      <c r="X396" s="351"/>
      <c r="Y396" s="352"/>
      <c r="Z396" s="353"/>
      <c r="AA396" s="354"/>
      <c r="AL396" s="91"/>
      <c r="BI396" s="77"/>
      <c r="BS396" s="4"/>
      <c r="BT396" s="4"/>
    </row>
    <row r="397" spans="1:72" s="13" customFormat="1" x14ac:dyDescent="0.25">
      <c r="A397" s="91"/>
      <c r="B397" s="91"/>
      <c r="C397" s="346"/>
      <c r="D397" s="346"/>
      <c r="E397" s="347"/>
      <c r="F397" s="91"/>
      <c r="G397" s="348"/>
      <c r="H397" s="348"/>
      <c r="I397" s="348"/>
      <c r="J397" s="91"/>
      <c r="K397" s="91"/>
      <c r="L397" s="91"/>
      <c r="M397" s="91"/>
      <c r="N397" s="91"/>
      <c r="O397" s="349"/>
      <c r="P397" s="349"/>
      <c r="Q397" s="349"/>
      <c r="R397" s="349"/>
      <c r="S397" s="349"/>
      <c r="T397"/>
      <c r="X397" s="351"/>
      <c r="Y397" s="352"/>
      <c r="Z397" s="353"/>
      <c r="AA397" s="354"/>
      <c r="AL397" s="91"/>
      <c r="BI397" s="77"/>
      <c r="BS397" s="4"/>
      <c r="BT397" s="4"/>
    </row>
    <row r="398" spans="1:72" s="13" customFormat="1" x14ac:dyDescent="0.25">
      <c r="A398" s="91"/>
      <c r="B398" s="91"/>
      <c r="C398" s="346"/>
      <c r="D398" s="346"/>
      <c r="E398" s="347"/>
      <c r="F398" s="91"/>
      <c r="G398" s="348"/>
      <c r="H398" s="348"/>
      <c r="I398" s="348"/>
      <c r="J398" s="91"/>
      <c r="K398" s="91"/>
      <c r="L398" s="91"/>
      <c r="M398" s="91"/>
      <c r="N398" s="91"/>
      <c r="O398" s="349"/>
      <c r="P398" s="349"/>
      <c r="Q398" s="349"/>
      <c r="R398" s="349"/>
      <c r="S398" s="349"/>
      <c r="T398"/>
      <c r="X398" s="351"/>
      <c r="Y398" s="352"/>
      <c r="Z398" s="353"/>
      <c r="AA398" s="354"/>
      <c r="AL398" s="91"/>
      <c r="BI398" s="77"/>
      <c r="BS398" s="4"/>
      <c r="BT398" s="4"/>
    </row>
    <row r="399" spans="1:72" s="13" customFormat="1" x14ac:dyDescent="0.25">
      <c r="A399" s="91"/>
      <c r="B399" s="91"/>
      <c r="C399" s="346"/>
      <c r="D399" s="346"/>
      <c r="E399" s="347"/>
      <c r="F399" s="91"/>
      <c r="G399" s="348"/>
      <c r="H399" s="348"/>
      <c r="I399" s="348"/>
      <c r="J399" s="91"/>
      <c r="K399" s="91"/>
      <c r="L399" s="91"/>
      <c r="M399" s="91"/>
      <c r="N399" s="91"/>
      <c r="O399" s="349"/>
      <c r="P399" s="349"/>
      <c r="Q399" s="349"/>
      <c r="R399" s="349"/>
      <c r="S399" s="349"/>
      <c r="T399"/>
      <c r="X399" s="351"/>
      <c r="Y399" s="352"/>
      <c r="Z399" s="353"/>
      <c r="AA399" s="354"/>
      <c r="AL399" s="91"/>
      <c r="BI399" s="77"/>
      <c r="BS399" s="4"/>
      <c r="BT399" s="4"/>
    </row>
    <row r="400" spans="1:72" s="13" customFormat="1" x14ac:dyDescent="0.25">
      <c r="A400" s="91"/>
      <c r="B400" s="91"/>
      <c r="C400" s="346"/>
      <c r="D400" s="346"/>
      <c r="E400" s="347"/>
      <c r="F400" s="91"/>
      <c r="G400" s="348"/>
      <c r="H400" s="348"/>
      <c r="I400" s="348"/>
      <c r="J400" s="91"/>
      <c r="K400" s="91"/>
      <c r="L400" s="91"/>
      <c r="M400" s="91"/>
      <c r="N400" s="91"/>
      <c r="O400" s="349"/>
      <c r="P400" s="349"/>
      <c r="Q400" s="349"/>
      <c r="R400" s="349"/>
      <c r="S400" s="349"/>
      <c r="T400"/>
      <c r="X400" s="351"/>
      <c r="Y400" s="352"/>
      <c r="Z400" s="353"/>
      <c r="AA400" s="354"/>
      <c r="AL400" s="91"/>
      <c r="BI400" s="77"/>
      <c r="BS400" s="4"/>
      <c r="BT400" s="4"/>
    </row>
    <row r="401" spans="1:72" s="13" customFormat="1" x14ac:dyDescent="0.25">
      <c r="A401" s="91"/>
      <c r="B401" s="91"/>
      <c r="C401" s="346"/>
      <c r="D401" s="346"/>
      <c r="E401" s="347"/>
      <c r="F401" s="91"/>
      <c r="G401" s="348"/>
      <c r="H401" s="348"/>
      <c r="I401" s="348"/>
      <c r="J401" s="91"/>
      <c r="K401" s="91"/>
      <c r="L401" s="91"/>
      <c r="M401" s="91"/>
      <c r="N401" s="91"/>
      <c r="O401" s="349"/>
      <c r="P401" s="349"/>
      <c r="Q401" s="349"/>
      <c r="R401" s="349"/>
      <c r="S401" s="349"/>
      <c r="T401"/>
      <c r="X401" s="351"/>
      <c r="Y401" s="352"/>
      <c r="Z401" s="353"/>
      <c r="AA401" s="354"/>
      <c r="AL401" s="91"/>
      <c r="BI401" s="77"/>
      <c r="BS401" s="4"/>
      <c r="BT401" s="4"/>
    </row>
    <row r="402" spans="1:72" s="13" customFormat="1" x14ac:dyDescent="0.25">
      <c r="A402" s="91"/>
      <c r="B402" s="91"/>
      <c r="C402" s="346"/>
      <c r="D402" s="346"/>
      <c r="E402" s="347"/>
      <c r="F402" s="91"/>
      <c r="G402" s="348"/>
      <c r="H402" s="348"/>
      <c r="I402" s="348"/>
      <c r="J402" s="91"/>
      <c r="K402" s="91"/>
      <c r="L402" s="91"/>
      <c r="M402" s="91"/>
      <c r="N402" s="91"/>
      <c r="O402" s="349"/>
      <c r="P402" s="349"/>
      <c r="Q402" s="349"/>
      <c r="R402" s="349"/>
      <c r="S402" s="349"/>
      <c r="T402"/>
      <c r="X402" s="351"/>
      <c r="Y402" s="352"/>
      <c r="Z402" s="353"/>
      <c r="AA402" s="354"/>
      <c r="AL402" s="91"/>
      <c r="BI402" s="77"/>
      <c r="BS402" s="4"/>
      <c r="BT402" s="4"/>
    </row>
    <row r="403" spans="1:72" s="13" customFormat="1" x14ac:dyDescent="0.25">
      <c r="A403" s="91"/>
      <c r="B403" s="91"/>
      <c r="C403" s="346"/>
      <c r="D403" s="346"/>
      <c r="E403" s="347"/>
      <c r="F403" s="91"/>
      <c r="G403" s="348"/>
      <c r="H403" s="348"/>
      <c r="I403" s="348"/>
      <c r="J403" s="91"/>
      <c r="K403" s="91"/>
      <c r="L403" s="91"/>
      <c r="M403" s="91"/>
      <c r="N403" s="91"/>
      <c r="O403" s="349"/>
      <c r="P403" s="349"/>
      <c r="Q403" s="349"/>
      <c r="R403" s="349"/>
      <c r="S403" s="349"/>
      <c r="T403"/>
      <c r="X403" s="351"/>
      <c r="Y403" s="352"/>
      <c r="Z403" s="353"/>
      <c r="AA403" s="354"/>
      <c r="AL403" s="91"/>
      <c r="BI403" s="77"/>
      <c r="BS403" s="4"/>
      <c r="BT403" s="4"/>
    </row>
    <row r="404" spans="1:72" s="13" customFormat="1" x14ac:dyDescent="0.25">
      <c r="A404" s="91"/>
      <c r="B404" s="91"/>
      <c r="C404" s="346"/>
      <c r="D404" s="346"/>
      <c r="E404" s="347"/>
      <c r="F404" s="91"/>
      <c r="G404" s="348"/>
      <c r="H404" s="348"/>
      <c r="I404" s="348"/>
      <c r="J404" s="91"/>
      <c r="K404" s="91"/>
      <c r="L404" s="91"/>
      <c r="M404" s="91"/>
      <c r="N404" s="91"/>
      <c r="O404" s="349"/>
      <c r="P404" s="349"/>
      <c r="Q404" s="349"/>
      <c r="R404" s="349"/>
      <c r="S404" s="349"/>
      <c r="T404"/>
      <c r="X404" s="351"/>
      <c r="Y404" s="352"/>
      <c r="Z404" s="353"/>
      <c r="AA404" s="354"/>
      <c r="AL404" s="91"/>
      <c r="BI404" s="77"/>
      <c r="BS404" s="4"/>
      <c r="BT404" s="4"/>
    </row>
    <row r="405" spans="1:72" s="13" customFormat="1" x14ac:dyDescent="0.25">
      <c r="A405" s="91"/>
      <c r="B405" s="91"/>
      <c r="C405" s="346"/>
      <c r="D405" s="346"/>
      <c r="E405" s="347"/>
      <c r="F405" s="91"/>
      <c r="G405" s="348"/>
      <c r="H405" s="348"/>
      <c r="I405" s="348"/>
      <c r="J405" s="91"/>
      <c r="K405" s="91"/>
      <c r="L405" s="91"/>
      <c r="M405" s="91"/>
      <c r="N405" s="91"/>
      <c r="O405" s="349"/>
      <c r="P405" s="349"/>
      <c r="Q405" s="349"/>
      <c r="R405" s="349"/>
      <c r="S405" s="349"/>
      <c r="T405"/>
      <c r="X405" s="351"/>
      <c r="Y405" s="352"/>
      <c r="Z405" s="353"/>
      <c r="AA405" s="354"/>
      <c r="AL405" s="91"/>
      <c r="BI405" s="77"/>
      <c r="BS405" s="4"/>
      <c r="BT405" s="4"/>
    </row>
    <row r="406" spans="1:72" s="13" customFormat="1" x14ac:dyDescent="0.25">
      <c r="A406" s="91"/>
      <c r="B406" s="91"/>
      <c r="C406" s="346"/>
      <c r="D406" s="346"/>
      <c r="E406" s="347"/>
      <c r="F406" s="91"/>
      <c r="G406" s="348"/>
      <c r="H406" s="348"/>
      <c r="I406" s="348"/>
      <c r="J406" s="91"/>
      <c r="K406" s="91"/>
      <c r="L406" s="91"/>
      <c r="M406" s="91"/>
      <c r="N406" s="91"/>
      <c r="O406" s="349"/>
      <c r="P406" s="349"/>
      <c r="Q406" s="349"/>
      <c r="R406" s="349"/>
      <c r="S406" s="349"/>
      <c r="T406"/>
      <c r="X406" s="351"/>
      <c r="Y406" s="352"/>
      <c r="Z406" s="353"/>
      <c r="AA406" s="354"/>
      <c r="AL406" s="91"/>
      <c r="BI406" s="77"/>
      <c r="BS406" s="4"/>
      <c r="BT406" s="4"/>
    </row>
    <row r="407" spans="1:72" s="13" customFormat="1" x14ac:dyDescent="0.25">
      <c r="A407" s="91"/>
      <c r="B407" s="91"/>
      <c r="C407" s="346"/>
      <c r="D407" s="346"/>
      <c r="E407" s="347"/>
      <c r="F407" s="91"/>
      <c r="G407" s="348"/>
      <c r="H407" s="348"/>
      <c r="I407" s="348"/>
      <c r="J407" s="91"/>
      <c r="K407" s="91"/>
      <c r="L407" s="91"/>
      <c r="M407" s="91"/>
      <c r="N407" s="91"/>
      <c r="O407" s="349"/>
      <c r="P407" s="349"/>
      <c r="Q407" s="349"/>
      <c r="R407" s="349"/>
      <c r="S407" s="349"/>
      <c r="T407"/>
      <c r="X407" s="351"/>
      <c r="Y407" s="352"/>
      <c r="Z407" s="353"/>
      <c r="AA407" s="354"/>
      <c r="AL407" s="91"/>
      <c r="BI407" s="77"/>
      <c r="BS407" s="4"/>
      <c r="BT407" s="4"/>
    </row>
    <row r="408" spans="1:72" s="13" customFormat="1" x14ac:dyDescent="0.25">
      <c r="A408" s="91"/>
      <c r="B408" s="91"/>
      <c r="C408" s="346"/>
      <c r="D408" s="346"/>
      <c r="E408" s="347"/>
      <c r="F408" s="91"/>
      <c r="G408" s="348"/>
      <c r="H408" s="348"/>
      <c r="I408" s="348"/>
      <c r="J408" s="91"/>
      <c r="K408" s="91"/>
      <c r="L408" s="91"/>
      <c r="M408" s="91"/>
      <c r="N408" s="91"/>
      <c r="O408" s="349"/>
      <c r="P408" s="349"/>
      <c r="Q408" s="349"/>
      <c r="R408" s="349"/>
      <c r="S408" s="349"/>
      <c r="T408"/>
      <c r="X408" s="351"/>
      <c r="Y408" s="352"/>
      <c r="Z408" s="353"/>
      <c r="AA408" s="354"/>
      <c r="AL408" s="91"/>
      <c r="BI408" s="77"/>
      <c r="BS408" s="4"/>
      <c r="BT408" s="4"/>
    </row>
    <row r="409" spans="1:72" s="13" customFormat="1" x14ac:dyDescent="0.25">
      <c r="A409" s="91"/>
      <c r="B409" s="91"/>
      <c r="C409" s="346"/>
      <c r="D409" s="346"/>
      <c r="E409" s="347"/>
      <c r="F409" s="91"/>
      <c r="G409" s="348"/>
      <c r="H409" s="348"/>
      <c r="I409" s="348"/>
      <c r="J409" s="91"/>
      <c r="K409" s="91"/>
      <c r="L409" s="91"/>
      <c r="M409" s="91"/>
      <c r="N409" s="91"/>
      <c r="O409" s="349"/>
      <c r="P409" s="349"/>
      <c r="Q409" s="349"/>
      <c r="R409" s="349"/>
      <c r="S409" s="349"/>
      <c r="T409"/>
      <c r="X409" s="351"/>
      <c r="Y409" s="352"/>
      <c r="Z409" s="353"/>
      <c r="AA409" s="354"/>
      <c r="AL409" s="91"/>
      <c r="BI409" s="77"/>
      <c r="BS409" s="4"/>
      <c r="BT409" s="4"/>
    </row>
    <row r="410" spans="1:72" s="13" customFormat="1" x14ac:dyDescent="0.25">
      <c r="A410" s="91"/>
      <c r="B410" s="91"/>
      <c r="C410" s="346"/>
      <c r="D410" s="346"/>
      <c r="E410" s="347"/>
      <c r="F410" s="91"/>
      <c r="G410" s="348"/>
      <c r="H410" s="348"/>
      <c r="I410" s="348"/>
      <c r="J410" s="91"/>
      <c r="K410" s="91"/>
      <c r="L410" s="91"/>
      <c r="M410" s="91"/>
      <c r="N410" s="91"/>
      <c r="O410" s="349"/>
      <c r="P410" s="349"/>
      <c r="Q410" s="349"/>
      <c r="R410" s="349"/>
      <c r="S410" s="349"/>
      <c r="T410"/>
      <c r="X410" s="351"/>
      <c r="Y410" s="352"/>
      <c r="Z410" s="353"/>
      <c r="AA410" s="354"/>
      <c r="AL410" s="91"/>
      <c r="BI410" s="77"/>
      <c r="BS410" s="4"/>
      <c r="BT410" s="4"/>
    </row>
    <row r="411" spans="1:72" s="13" customFormat="1" x14ac:dyDescent="0.25">
      <c r="A411" s="91"/>
      <c r="B411" s="91"/>
      <c r="C411" s="346"/>
      <c r="D411" s="346"/>
      <c r="E411" s="347"/>
      <c r="F411" s="91"/>
      <c r="G411" s="348"/>
      <c r="H411" s="348"/>
      <c r="I411" s="348"/>
      <c r="J411" s="91"/>
      <c r="K411" s="91"/>
      <c r="L411" s="91"/>
      <c r="M411" s="91"/>
      <c r="N411" s="91"/>
      <c r="O411" s="349"/>
      <c r="P411" s="349"/>
      <c r="Q411" s="349"/>
      <c r="R411" s="349"/>
      <c r="S411" s="349"/>
      <c r="T411"/>
      <c r="X411" s="351"/>
      <c r="Y411" s="352"/>
      <c r="Z411" s="353"/>
      <c r="AA411" s="354"/>
      <c r="AL411" s="91"/>
      <c r="BI411" s="77"/>
      <c r="BS411" s="4"/>
      <c r="BT411" s="4"/>
    </row>
    <row r="412" spans="1:72" s="13" customFormat="1" x14ac:dyDescent="0.25">
      <c r="A412" s="91"/>
      <c r="B412" s="91"/>
      <c r="C412" s="346"/>
      <c r="D412" s="346"/>
      <c r="E412" s="347"/>
      <c r="F412" s="91"/>
      <c r="G412" s="348"/>
      <c r="H412" s="348"/>
      <c r="I412" s="348"/>
      <c r="J412" s="91"/>
      <c r="K412" s="91"/>
      <c r="L412" s="91"/>
      <c r="M412" s="91"/>
      <c r="N412" s="91"/>
      <c r="O412" s="349"/>
      <c r="P412" s="349"/>
      <c r="Q412" s="349"/>
      <c r="R412" s="349"/>
      <c r="S412" s="349"/>
      <c r="T412"/>
      <c r="X412" s="351"/>
      <c r="Y412" s="352"/>
      <c r="Z412" s="353"/>
      <c r="AA412" s="354"/>
      <c r="AL412" s="91"/>
      <c r="BI412" s="77"/>
      <c r="BS412" s="4"/>
      <c r="BT412" s="4"/>
    </row>
    <row r="413" spans="1:72" s="13" customFormat="1" x14ac:dyDescent="0.25">
      <c r="A413" s="91"/>
      <c r="B413" s="91"/>
      <c r="C413" s="346"/>
      <c r="D413" s="346"/>
      <c r="E413" s="347"/>
      <c r="F413" s="91"/>
      <c r="G413" s="348"/>
      <c r="H413" s="348"/>
      <c r="I413" s="348"/>
      <c r="J413" s="91"/>
      <c r="K413" s="91"/>
      <c r="L413" s="91"/>
      <c r="M413" s="91"/>
      <c r="N413" s="91"/>
      <c r="O413" s="349"/>
      <c r="P413" s="349"/>
      <c r="Q413" s="349"/>
      <c r="R413" s="349"/>
      <c r="S413" s="349"/>
      <c r="T413"/>
      <c r="X413" s="351"/>
      <c r="Y413" s="352"/>
      <c r="Z413" s="353"/>
      <c r="AA413" s="354"/>
      <c r="AL413" s="91"/>
      <c r="BI413" s="77"/>
      <c r="BS413" s="4"/>
      <c r="BT413" s="4"/>
    </row>
    <row r="414" spans="1:72" s="13" customFormat="1" x14ac:dyDescent="0.25">
      <c r="A414" s="91"/>
      <c r="B414" s="91"/>
      <c r="C414" s="346"/>
      <c r="D414" s="346"/>
      <c r="E414" s="347"/>
      <c r="F414" s="91"/>
      <c r="G414" s="348"/>
      <c r="H414" s="348"/>
      <c r="I414" s="348"/>
      <c r="J414" s="91"/>
      <c r="K414" s="91"/>
      <c r="L414" s="91"/>
      <c r="M414" s="91"/>
      <c r="N414" s="91"/>
      <c r="O414" s="349"/>
      <c r="P414" s="349"/>
      <c r="Q414" s="349"/>
      <c r="R414" s="349"/>
      <c r="S414" s="349"/>
      <c r="T414"/>
      <c r="X414" s="351"/>
      <c r="Y414" s="352"/>
      <c r="Z414" s="353"/>
      <c r="AA414" s="354"/>
      <c r="AL414" s="91"/>
      <c r="BI414" s="77"/>
      <c r="BS414" s="4"/>
      <c r="BT414" s="4"/>
    </row>
    <row r="415" spans="1:72" s="13" customFormat="1" x14ac:dyDescent="0.25">
      <c r="A415" s="91"/>
      <c r="B415" s="91"/>
      <c r="C415" s="346"/>
      <c r="D415" s="346"/>
      <c r="E415" s="347"/>
      <c r="F415" s="91"/>
      <c r="G415" s="348"/>
      <c r="H415" s="348"/>
      <c r="I415" s="348"/>
      <c r="J415" s="91"/>
      <c r="K415" s="91"/>
      <c r="L415" s="91"/>
      <c r="M415" s="91"/>
      <c r="N415" s="91"/>
      <c r="O415" s="349"/>
      <c r="P415" s="349"/>
      <c r="Q415" s="349"/>
      <c r="R415" s="349"/>
      <c r="S415" s="349"/>
      <c r="T415"/>
      <c r="X415" s="351"/>
      <c r="Y415" s="352"/>
      <c r="Z415" s="353"/>
      <c r="AA415" s="354"/>
      <c r="AL415" s="91"/>
      <c r="BI415" s="77"/>
      <c r="BS415" s="4"/>
      <c r="BT415" s="4"/>
    </row>
    <row r="416" spans="1:72" s="13" customFormat="1" x14ac:dyDescent="0.25">
      <c r="A416" s="91"/>
      <c r="B416" s="91"/>
      <c r="C416" s="346"/>
      <c r="D416" s="346"/>
      <c r="E416" s="347"/>
      <c r="F416" s="91"/>
      <c r="G416" s="348"/>
      <c r="H416" s="348"/>
      <c r="I416" s="348"/>
      <c r="J416" s="91"/>
      <c r="K416" s="91"/>
      <c r="L416" s="91"/>
      <c r="M416" s="91"/>
      <c r="N416" s="91"/>
      <c r="O416" s="349"/>
      <c r="P416" s="349"/>
      <c r="Q416" s="349"/>
      <c r="R416" s="349"/>
      <c r="S416" s="349"/>
      <c r="T416"/>
      <c r="X416" s="351"/>
      <c r="Y416" s="352"/>
      <c r="Z416" s="353"/>
      <c r="AA416" s="354"/>
      <c r="AL416" s="91"/>
      <c r="BI416" s="77"/>
      <c r="BS416" s="4"/>
      <c r="BT416" s="4"/>
    </row>
    <row r="417" spans="1:72" s="13" customFormat="1" x14ac:dyDescent="0.25">
      <c r="A417" s="91"/>
      <c r="B417" s="91"/>
      <c r="C417" s="346"/>
      <c r="D417" s="346"/>
      <c r="E417" s="347"/>
      <c r="F417" s="91"/>
      <c r="G417" s="348"/>
      <c r="H417" s="348"/>
      <c r="I417" s="348"/>
      <c r="J417" s="91"/>
      <c r="K417" s="91"/>
      <c r="L417" s="91"/>
      <c r="M417" s="91"/>
      <c r="N417" s="91"/>
      <c r="O417" s="349"/>
      <c r="P417" s="349"/>
      <c r="Q417" s="349"/>
      <c r="R417" s="349"/>
      <c r="S417" s="349"/>
      <c r="T417"/>
      <c r="X417" s="351"/>
      <c r="Y417" s="352"/>
      <c r="Z417" s="353"/>
      <c r="AA417" s="354"/>
      <c r="AL417" s="91"/>
      <c r="BI417" s="77"/>
      <c r="BS417" s="4"/>
      <c r="BT417" s="4"/>
    </row>
    <row r="418" spans="1:72" s="13" customFormat="1" x14ac:dyDescent="0.25">
      <c r="A418" s="91"/>
      <c r="B418" s="91"/>
      <c r="C418" s="346"/>
      <c r="D418" s="346"/>
      <c r="E418" s="347"/>
      <c r="F418" s="91"/>
      <c r="G418" s="348"/>
      <c r="H418" s="348"/>
      <c r="I418" s="348"/>
      <c r="J418" s="91"/>
      <c r="K418" s="91"/>
      <c r="L418" s="91"/>
      <c r="M418" s="91"/>
      <c r="N418" s="91"/>
      <c r="O418" s="349"/>
      <c r="P418" s="349"/>
      <c r="Q418" s="349"/>
      <c r="R418" s="349"/>
      <c r="S418" s="349"/>
      <c r="T418"/>
      <c r="X418" s="351"/>
      <c r="Y418" s="352"/>
      <c r="Z418" s="353"/>
      <c r="AA418" s="354"/>
      <c r="AL418" s="91"/>
      <c r="BI418" s="77"/>
      <c r="BS418" s="4"/>
      <c r="BT418" s="4"/>
    </row>
    <row r="419" spans="1:72" s="13" customFormat="1" x14ac:dyDescent="0.25">
      <c r="A419" s="91"/>
      <c r="B419" s="91"/>
      <c r="C419" s="346"/>
      <c r="D419" s="346"/>
      <c r="E419" s="347"/>
      <c r="F419" s="91"/>
      <c r="G419" s="348"/>
      <c r="H419" s="348"/>
      <c r="I419" s="348"/>
      <c r="J419" s="91"/>
      <c r="K419" s="91"/>
      <c r="L419" s="91"/>
      <c r="M419" s="91"/>
      <c r="N419" s="91"/>
      <c r="O419" s="349"/>
      <c r="P419" s="349"/>
      <c r="Q419" s="349"/>
      <c r="R419" s="349"/>
      <c r="S419" s="349"/>
      <c r="T419"/>
      <c r="X419" s="351"/>
      <c r="Y419" s="352"/>
      <c r="Z419" s="353"/>
      <c r="AA419" s="354"/>
      <c r="AL419" s="91"/>
      <c r="BI419" s="77"/>
      <c r="BS419" s="4"/>
      <c r="BT419" s="4"/>
    </row>
    <row r="420" spans="1:72" s="13" customFormat="1" x14ac:dyDescent="0.25">
      <c r="A420" s="91"/>
      <c r="B420" s="91"/>
      <c r="C420" s="346"/>
      <c r="D420" s="346"/>
      <c r="E420" s="347"/>
      <c r="F420" s="91"/>
      <c r="G420" s="348"/>
      <c r="H420" s="348"/>
      <c r="I420" s="348"/>
      <c r="J420" s="91"/>
      <c r="K420" s="91"/>
      <c r="L420" s="91"/>
      <c r="M420" s="91"/>
      <c r="N420" s="91"/>
      <c r="O420" s="349"/>
      <c r="P420" s="349"/>
      <c r="Q420" s="349"/>
      <c r="R420" s="349"/>
      <c r="S420" s="349"/>
      <c r="T420"/>
      <c r="X420" s="351"/>
      <c r="Y420" s="352"/>
      <c r="Z420" s="353"/>
      <c r="AA420" s="354"/>
      <c r="AL420" s="91"/>
      <c r="BI420" s="77"/>
      <c r="BS420" s="4"/>
      <c r="BT420" s="4"/>
    </row>
    <row r="421" spans="1:72" s="13" customFormat="1" x14ac:dyDescent="0.25">
      <c r="A421" s="91"/>
      <c r="B421" s="91"/>
      <c r="C421" s="346"/>
      <c r="D421" s="346"/>
      <c r="E421" s="347"/>
      <c r="F421" s="91"/>
      <c r="G421" s="348"/>
      <c r="H421" s="348"/>
      <c r="I421" s="348"/>
      <c r="J421" s="91"/>
      <c r="K421" s="91"/>
      <c r="L421" s="91"/>
      <c r="M421" s="91"/>
      <c r="N421" s="91"/>
      <c r="O421" s="349"/>
      <c r="P421" s="349"/>
      <c r="Q421" s="349"/>
      <c r="R421" s="349"/>
      <c r="S421" s="349"/>
      <c r="T421"/>
      <c r="X421" s="351"/>
      <c r="Y421" s="352"/>
      <c r="Z421" s="353"/>
      <c r="AA421" s="354"/>
      <c r="AL421" s="91"/>
      <c r="BI421" s="77"/>
      <c r="BS421" s="4"/>
      <c r="BT421" s="4"/>
    </row>
    <row r="422" spans="1:72" s="13" customFormat="1" x14ac:dyDescent="0.25">
      <c r="A422" s="91"/>
      <c r="B422" s="91"/>
      <c r="C422" s="346"/>
      <c r="D422" s="346"/>
      <c r="E422" s="347"/>
      <c r="F422" s="91"/>
      <c r="G422" s="348"/>
      <c r="H422" s="348"/>
      <c r="I422" s="348"/>
      <c r="J422" s="91"/>
      <c r="K422" s="91"/>
      <c r="L422" s="91"/>
      <c r="M422" s="91"/>
      <c r="N422" s="91"/>
      <c r="O422" s="349"/>
      <c r="P422" s="349"/>
      <c r="Q422" s="349"/>
      <c r="R422" s="349"/>
      <c r="S422" s="349"/>
      <c r="T422"/>
      <c r="X422" s="351"/>
      <c r="Y422" s="352"/>
      <c r="Z422" s="353"/>
      <c r="AA422" s="354"/>
      <c r="AL422" s="91"/>
      <c r="BI422" s="77"/>
      <c r="BS422" s="4"/>
      <c r="BT422" s="4"/>
    </row>
    <row r="423" spans="1:72" s="13" customFormat="1" x14ac:dyDescent="0.25">
      <c r="A423" s="91"/>
      <c r="B423" s="91"/>
      <c r="C423" s="346"/>
      <c r="D423" s="346"/>
      <c r="E423" s="347"/>
      <c r="F423" s="91"/>
      <c r="G423" s="348"/>
      <c r="H423" s="348"/>
      <c r="I423" s="348"/>
      <c r="J423" s="91"/>
      <c r="K423" s="91"/>
      <c r="L423" s="91"/>
      <c r="M423" s="91"/>
      <c r="N423" s="91"/>
      <c r="O423" s="349"/>
      <c r="P423" s="349"/>
      <c r="Q423" s="349"/>
      <c r="R423" s="349"/>
      <c r="S423" s="349"/>
      <c r="T423"/>
      <c r="X423" s="351"/>
      <c r="Y423" s="352"/>
      <c r="Z423" s="353"/>
      <c r="AA423" s="354"/>
      <c r="AL423" s="91"/>
      <c r="BI423" s="77"/>
      <c r="BS423" s="4"/>
      <c r="BT423" s="4"/>
    </row>
    <row r="424" spans="1:72" s="13" customFormat="1" x14ac:dyDescent="0.25">
      <c r="A424" s="91"/>
      <c r="B424" s="91"/>
      <c r="C424" s="346"/>
      <c r="D424" s="346"/>
      <c r="E424" s="347"/>
      <c r="F424" s="91"/>
      <c r="G424" s="348"/>
      <c r="H424" s="348"/>
      <c r="I424" s="348"/>
      <c r="J424" s="91"/>
      <c r="K424" s="91"/>
      <c r="L424" s="91"/>
      <c r="M424" s="91"/>
      <c r="N424" s="91"/>
      <c r="O424" s="349"/>
      <c r="P424" s="349"/>
      <c r="Q424" s="349"/>
      <c r="R424" s="349"/>
      <c r="S424" s="349"/>
      <c r="T424"/>
      <c r="X424" s="351"/>
      <c r="Y424" s="352"/>
      <c r="Z424" s="353"/>
      <c r="AA424" s="354"/>
      <c r="AL424" s="91"/>
      <c r="BI424" s="77"/>
      <c r="BS424" s="4"/>
      <c r="BT424" s="4"/>
    </row>
    <row r="425" spans="1:72" s="13" customFormat="1" x14ac:dyDescent="0.25">
      <c r="A425" s="91"/>
      <c r="B425" s="91"/>
      <c r="C425" s="346"/>
      <c r="D425" s="346"/>
      <c r="E425" s="347"/>
      <c r="F425" s="91"/>
      <c r="G425" s="348"/>
      <c r="H425" s="348"/>
      <c r="I425" s="348"/>
      <c r="J425" s="91"/>
      <c r="K425" s="91"/>
      <c r="L425" s="91"/>
      <c r="M425" s="91"/>
      <c r="N425" s="91"/>
      <c r="O425" s="349"/>
      <c r="P425" s="349"/>
      <c r="Q425" s="349"/>
      <c r="R425" s="349"/>
      <c r="S425" s="349"/>
      <c r="T425"/>
      <c r="X425" s="351"/>
      <c r="Y425" s="352"/>
      <c r="Z425" s="353"/>
      <c r="AA425" s="354"/>
      <c r="AL425" s="91"/>
      <c r="BI425" s="77"/>
      <c r="BS425" s="4"/>
      <c r="BT425" s="4"/>
    </row>
    <row r="426" spans="1:72" s="13" customFormat="1" x14ac:dyDescent="0.25">
      <c r="A426" s="91"/>
      <c r="B426" s="91"/>
      <c r="C426" s="346"/>
      <c r="D426" s="346"/>
      <c r="E426" s="347"/>
      <c r="F426" s="91"/>
      <c r="G426" s="348"/>
      <c r="H426" s="348"/>
      <c r="I426" s="348"/>
      <c r="J426" s="91"/>
      <c r="K426" s="91"/>
      <c r="L426" s="91"/>
      <c r="M426" s="91"/>
      <c r="N426" s="91"/>
      <c r="O426" s="349"/>
      <c r="P426" s="349"/>
      <c r="Q426" s="349"/>
      <c r="R426" s="349"/>
      <c r="S426" s="349"/>
      <c r="T426"/>
      <c r="X426" s="351"/>
      <c r="Y426" s="352"/>
      <c r="Z426" s="353"/>
      <c r="AA426" s="354"/>
      <c r="AL426" s="91"/>
      <c r="BI426" s="77"/>
      <c r="BS426" s="4"/>
      <c r="BT426" s="4"/>
    </row>
    <row r="427" spans="1:72" s="13" customFormat="1" x14ac:dyDescent="0.25">
      <c r="A427" s="91"/>
      <c r="B427" s="91"/>
      <c r="C427" s="346"/>
      <c r="D427" s="346"/>
      <c r="E427" s="347"/>
      <c r="F427" s="91"/>
      <c r="G427" s="348"/>
      <c r="H427" s="348"/>
      <c r="I427" s="348"/>
      <c r="J427" s="91"/>
      <c r="K427" s="91"/>
      <c r="L427" s="91"/>
      <c r="M427" s="91"/>
      <c r="N427" s="91"/>
      <c r="O427" s="349"/>
      <c r="P427" s="349"/>
      <c r="Q427" s="349"/>
      <c r="R427" s="349"/>
      <c r="S427" s="349"/>
      <c r="T427"/>
      <c r="X427" s="351"/>
      <c r="Y427" s="352"/>
      <c r="Z427" s="353"/>
      <c r="AA427" s="354"/>
      <c r="AL427" s="91"/>
      <c r="BI427" s="77"/>
      <c r="BS427" s="4"/>
      <c r="BT427" s="4"/>
    </row>
    <row r="428" spans="1:72" s="13" customFormat="1" x14ac:dyDescent="0.25">
      <c r="A428" s="91"/>
      <c r="B428" s="91"/>
      <c r="C428" s="346"/>
      <c r="D428" s="346"/>
      <c r="E428" s="347"/>
      <c r="F428" s="91"/>
      <c r="G428" s="348"/>
      <c r="H428" s="348"/>
      <c r="I428" s="348"/>
      <c r="J428" s="91"/>
      <c r="K428" s="91"/>
      <c r="L428" s="91"/>
      <c r="M428" s="91"/>
      <c r="N428" s="91"/>
      <c r="O428" s="349"/>
      <c r="P428" s="349"/>
      <c r="Q428" s="349"/>
      <c r="R428" s="349"/>
      <c r="S428" s="349"/>
      <c r="T428"/>
      <c r="X428" s="351"/>
      <c r="Y428" s="352"/>
      <c r="Z428" s="353"/>
      <c r="AA428" s="354"/>
      <c r="AL428" s="91"/>
      <c r="BI428" s="77"/>
      <c r="BS428" s="4"/>
      <c r="BT428" s="4"/>
    </row>
    <row r="429" spans="1:72" s="13" customFormat="1" x14ac:dyDescent="0.25">
      <c r="A429" s="91"/>
      <c r="B429" s="91"/>
      <c r="C429" s="346"/>
      <c r="D429" s="346"/>
      <c r="E429" s="347"/>
      <c r="F429" s="91"/>
      <c r="G429" s="348"/>
      <c r="H429" s="348"/>
      <c r="I429" s="348"/>
      <c r="J429" s="91"/>
      <c r="K429" s="91"/>
      <c r="L429" s="91"/>
      <c r="M429" s="91"/>
      <c r="N429" s="91"/>
      <c r="O429" s="349"/>
      <c r="P429" s="349"/>
      <c r="Q429" s="349"/>
      <c r="R429" s="349"/>
      <c r="S429" s="349"/>
      <c r="T429"/>
      <c r="X429" s="351"/>
      <c r="Y429" s="352"/>
      <c r="Z429" s="353"/>
      <c r="AA429" s="354"/>
      <c r="AL429" s="91"/>
      <c r="BI429" s="77"/>
      <c r="BS429" s="4"/>
      <c r="BT429" s="4"/>
    </row>
    <row r="430" spans="1:72" s="13" customFormat="1" x14ac:dyDescent="0.25">
      <c r="A430" s="91"/>
      <c r="B430" s="91"/>
      <c r="C430" s="346"/>
      <c r="D430" s="346"/>
      <c r="E430" s="347"/>
      <c r="F430" s="91"/>
      <c r="G430" s="348"/>
      <c r="H430" s="348"/>
      <c r="I430" s="348"/>
      <c r="J430" s="91"/>
      <c r="K430" s="91"/>
      <c r="L430" s="91"/>
      <c r="M430" s="91"/>
      <c r="N430" s="91"/>
      <c r="O430" s="349"/>
      <c r="P430" s="349"/>
      <c r="Q430" s="349"/>
      <c r="R430" s="349"/>
      <c r="S430" s="349"/>
      <c r="T430"/>
      <c r="X430" s="351"/>
      <c r="Y430" s="352"/>
      <c r="Z430" s="353"/>
      <c r="AA430" s="354"/>
      <c r="AL430" s="91"/>
      <c r="BI430" s="77"/>
      <c r="BS430" s="4"/>
      <c r="BT430" s="4"/>
    </row>
    <row r="431" spans="1:72" s="13" customFormat="1" x14ac:dyDescent="0.25">
      <c r="A431" s="91"/>
      <c r="B431" s="91"/>
      <c r="C431" s="346"/>
      <c r="D431" s="346"/>
      <c r="E431" s="347"/>
      <c r="F431" s="91"/>
      <c r="G431" s="348"/>
      <c r="H431" s="348"/>
      <c r="I431" s="348"/>
      <c r="J431" s="91"/>
      <c r="K431" s="91"/>
      <c r="L431" s="91"/>
      <c r="M431" s="91"/>
      <c r="N431" s="91"/>
      <c r="O431" s="349"/>
      <c r="P431" s="349"/>
      <c r="Q431" s="349"/>
      <c r="R431" s="349"/>
      <c r="S431" s="349"/>
      <c r="T431"/>
      <c r="X431" s="351"/>
      <c r="Y431" s="352"/>
      <c r="Z431" s="353"/>
      <c r="AA431" s="354"/>
      <c r="AL431" s="91"/>
      <c r="BI431" s="77"/>
      <c r="BS431" s="4"/>
      <c r="BT431" s="4"/>
    </row>
    <row r="432" spans="1:72" s="13" customFormat="1" x14ac:dyDescent="0.25">
      <c r="A432" s="91"/>
      <c r="B432" s="91"/>
      <c r="C432" s="346"/>
      <c r="D432" s="346"/>
      <c r="E432" s="347"/>
      <c r="F432" s="91"/>
      <c r="G432" s="348"/>
      <c r="H432" s="348"/>
      <c r="I432" s="348"/>
      <c r="J432" s="91"/>
      <c r="K432" s="91"/>
      <c r="L432" s="91"/>
      <c r="M432" s="91"/>
      <c r="N432" s="91"/>
      <c r="O432" s="349"/>
      <c r="P432" s="349"/>
      <c r="Q432" s="349"/>
      <c r="R432" s="349"/>
      <c r="S432" s="349"/>
      <c r="T432"/>
      <c r="X432" s="351"/>
      <c r="Y432" s="352"/>
      <c r="Z432" s="353"/>
      <c r="AA432" s="354"/>
      <c r="AL432" s="91"/>
      <c r="BI432" s="77"/>
      <c r="BS432" s="4"/>
      <c r="BT432" s="4"/>
    </row>
    <row r="433" spans="1:72" s="13" customFormat="1" x14ac:dyDescent="0.25">
      <c r="A433" s="91"/>
      <c r="B433" s="91"/>
      <c r="C433" s="346"/>
      <c r="D433" s="346"/>
      <c r="E433" s="347"/>
      <c r="F433" s="91"/>
      <c r="G433" s="348"/>
      <c r="H433" s="348"/>
      <c r="I433" s="348"/>
      <c r="J433" s="91"/>
      <c r="K433" s="91"/>
      <c r="L433" s="91"/>
      <c r="M433" s="91"/>
      <c r="N433" s="91"/>
      <c r="O433" s="349"/>
      <c r="P433" s="349"/>
      <c r="Q433" s="349"/>
      <c r="R433" s="349"/>
      <c r="S433" s="349"/>
      <c r="T433"/>
      <c r="X433" s="351"/>
      <c r="Y433" s="352"/>
      <c r="Z433" s="353"/>
      <c r="AA433" s="354"/>
      <c r="AL433" s="91"/>
      <c r="BI433" s="77"/>
      <c r="BS433" s="4"/>
      <c r="BT433" s="4"/>
    </row>
    <row r="434" spans="1:72" s="13" customFormat="1" x14ac:dyDescent="0.25">
      <c r="A434" s="91"/>
      <c r="B434" s="91"/>
      <c r="C434" s="346"/>
      <c r="D434" s="346"/>
      <c r="E434" s="347"/>
      <c r="F434" s="91"/>
      <c r="G434" s="348"/>
      <c r="H434" s="348"/>
      <c r="I434" s="348"/>
      <c r="J434" s="91"/>
      <c r="K434" s="91"/>
      <c r="L434" s="91"/>
      <c r="M434" s="91"/>
      <c r="N434" s="91"/>
      <c r="O434" s="349"/>
      <c r="P434" s="349"/>
      <c r="Q434" s="349"/>
      <c r="R434" s="349"/>
      <c r="S434" s="349"/>
      <c r="T434"/>
      <c r="X434" s="351"/>
      <c r="Y434" s="352"/>
      <c r="Z434" s="353"/>
      <c r="AA434" s="354"/>
      <c r="AL434" s="91"/>
      <c r="BI434" s="77"/>
      <c r="BS434" s="4"/>
      <c r="BT434" s="4"/>
    </row>
    <row r="435" spans="1:72" s="13" customFormat="1" x14ac:dyDescent="0.25">
      <c r="A435" s="91"/>
      <c r="B435" s="91"/>
      <c r="C435" s="346"/>
      <c r="D435" s="346"/>
      <c r="E435" s="347"/>
      <c r="F435" s="91"/>
      <c r="G435" s="348"/>
      <c r="H435" s="348"/>
      <c r="I435" s="348"/>
      <c r="J435" s="91"/>
      <c r="K435" s="91"/>
      <c r="L435" s="91"/>
      <c r="M435" s="91"/>
      <c r="N435" s="91"/>
      <c r="O435" s="349"/>
      <c r="P435" s="349"/>
      <c r="Q435" s="349"/>
      <c r="R435" s="349"/>
      <c r="S435" s="349"/>
      <c r="T435"/>
      <c r="X435" s="351"/>
      <c r="Y435" s="352"/>
      <c r="Z435" s="353"/>
      <c r="AA435" s="354"/>
      <c r="AL435" s="91"/>
      <c r="BI435" s="77"/>
      <c r="BS435" s="4"/>
      <c r="BT435" s="4"/>
    </row>
    <row r="436" spans="1:72" s="13" customFormat="1" x14ac:dyDescent="0.25">
      <c r="A436" s="91"/>
      <c r="B436" s="91"/>
      <c r="C436" s="346"/>
      <c r="D436" s="346"/>
      <c r="E436" s="347"/>
      <c r="F436" s="91"/>
      <c r="G436" s="348"/>
      <c r="H436" s="348"/>
      <c r="I436" s="348"/>
      <c r="J436" s="91"/>
      <c r="K436" s="91"/>
      <c r="L436" s="91"/>
      <c r="M436" s="91"/>
      <c r="N436" s="91"/>
      <c r="O436" s="349"/>
      <c r="P436" s="349"/>
      <c r="Q436" s="349"/>
      <c r="R436" s="349"/>
      <c r="S436" s="349"/>
      <c r="T436"/>
      <c r="X436" s="351"/>
      <c r="Y436" s="352"/>
      <c r="Z436" s="353"/>
      <c r="AA436" s="354"/>
      <c r="AL436" s="91"/>
      <c r="BI436" s="77"/>
      <c r="BS436" s="4"/>
      <c r="BT436" s="4"/>
    </row>
    <row r="437" spans="1:72" s="13" customFormat="1" x14ac:dyDescent="0.25">
      <c r="A437" s="91"/>
      <c r="B437" s="91"/>
      <c r="C437" s="346"/>
      <c r="D437" s="346"/>
      <c r="E437" s="347"/>
      <c r="F437" s="91"/>
      <c r="G437" s="348"/>
      <c r="H437" s="348"/>
      <c r="I437" s="348"/>
      <c r="J437" s="91"/>
      <c r="K437" s="91"/>
      <c r="L437" s="91"/>
      <c r="M437" s="91"/>
      <c r="N437" s="91"/>
      <c r="O437" s="349"/>
      <c r="P437" s="349"/>
      <c r="Q437" s="349"/>
      <c r="R437" s="349"/>
      <c r="S437" s="349"/>
      <c r="T437"/>
      <c r="X437" s="351"/>
      <c r="Y437" s="352"/>
      <c r="Z437" s="353"/>
      <c r="AA437" s="354"/>
      <c r="AL437" s="91"/>
      <c r="BI437" s="77"/>
      <c r="BS437" s="4"/>
      <c r="BT437" s="4"/>
    </row>
    <row r="438" spans="1:72" s="13" customFormat="1" x14ac:dyDescent="0.25">
      <c r="A438" s="91"/>
      <c r="B438" s="91"/>
      <c r="C438" s="346"/>
      <c r="D438" s="346"/>
      <c r="E438" s="347"/>
      <c r="F438" s="91"/>
      <c r="G438" s="348"/>
      <c r="H438" s="348"/>
      <c r="I438" s="348"/>
      <c r="J438" s="91"/>
      <c r="K438" s="91"/>
      <c r="L438" s="91"/>
      <c r="M438" s="91"/>
      <c r="N438" s="91"/>
      <c r="O438" s="349"/>
      <c r="P438" s="349"/>
      <c r="Q438" s="349"/>
      <c r="R438" s="349"/>
      <c r="S438" s="349"/>
      <c r="T438"/>
      <c r="X438" s="351"/>
      <c r="Y438" s="352"/>
      <c r="Z438" s="353"/>
      <c r="AA438" s="354"/>
      <c r="AL438" s="91"/>
      <c r="BI438" s="77"/>
      <c r="BS438" s="4"/>
      <c r="BT438" s="4"/>
    </row>
    <row r="439" spans="1:72" s="13" customFormat="1" x14ac:dyDescent="0.25">
      <c r="A439" s="91"/>
      <c r="B439" s="91"/>
      <c r="C439" s="346"/>
      <c r="D439" s="346"/>
      <c r="E439" s="347"/>
      <c r="F439" s="91"/>
      <c r="G439" s="348"/>
      <c r="H439" s="348"/>
      <c r="I439" s="348"/>
      <c r="J439" s="91"/>
      <c r="K439" s="91"/>
      <c r="L439" s="91"/>
      <c r="M439" s="91"/>
      <c r="N439" s="91"/>
      <c r="O439" s="349"/>
      <c r="P439" s="349"/>
      <c r="Q439" s="349"/>
      <c r="R439" s="349"/>
      <c r="S439" s="349"/>
      <c r="T439"/>
      <c r="X439" s="351"/>
      <c r="Y439" s="352"/>
      <c r="Z439" s="353"/>
      <c r="AA439" s="354"/>
      <c r="AL439" s="91"/>
      <c r="BI439" s="77"/>
      <c r="BS439" s="4"/>
      <c r="BT439" s="4"/>
    </row>
    <row r="440" spans="1:72" s="13" customFormat="1" x14ac:dyDescent="0.25">
      <c r="A440" s="91"/>
      <c r="B440" s="91"/>
      <c r="C440" s="346"/>
      <c r="D440" s="346"/>
      <c r="E440" s="347"/>
      <c r="F440" s="91"/>
      <c r="G440" s="348"/>
      <c r="H440" s="348"/>
      <c r="I440" s="348"/>
      <c r="J440" s="91"/>
      <c r="K440" s="91"/>
      <c r="L440" s="91"/>
      <c r="M440" s="91"/>
      <c r="N440" s="91"/>
      <c r="O440" s="349"/>
      <c r="P440" s="349"/>
      <c r="Q440" s="349"/>
      <c r="R440" s="349"/>
      <c r="S440" s="349"/>
      <c r="T440"/>
      <c r="X440" s="351"/>
      <c r="Y440" s="352"/>
      <c r="Z440" s="353"/>
      <c r="AA440" s="354"/>
      <c r="AL440" s="91"/>
      <c r="BI440" s="77"/>
      <c r="BS440" s="4"/>
      <c r="BT440" s="4"/>
    </row>
    <row r="441" spans="1:72" s="13" customFormat="1" x14ac:dyDescent="0.25">
      <c r="A441" s="91"/>
      <c r="B441" s="91"/>
      <c r="C441" s="346"/>
      <c r="D441" s="346"/>
      <c r="E441" s="347"/>
      <c r="F441" s="91"/>
      <c r="G441" s="348"/>
      <c r="H441" s="348"/>
      <c r="I441" s="348"/>
      <c r="J441" s="91"/>
      <c r="K441" s="91"/>
      <c r="L441" s="91"/>
      <c r="M441" s="91"/>
      <c r="N441" s="91"/>
      <c r="O441" s="349"/>
      <c r="P441" s="349"/>
      <c r="Q441" s="349"/>
      <c r="R441" s="349"/>
      <c r="S441" s="349"/>
      <c r="T441"/>
      <c r="X441" s="351"/>
      <c r="Y441" s="352"/>
      <c r="Z441" s="353"/>
      <c r="AA441" s="354"/>
      <c r="AL441" s="91"/>
      <c r="BI441" s="77"/>
      <c r="BS441" s="4"/>
      <c r="BT441" s="4"/>
    </row>
    <row r="442" spans="1:72" s="13" customFormat="1" x14ac:dyDescent="0.25">
      <c r="A442" s="91"/>
      <c r="B442" s="91"/>
      <c r="C442" s="346"/>
      <c r="D442" s="346"/>
      <c r="E442" s="347"/>
      <c r="F442" s="91"/>
      <c r="G442" s="348"/>
      <c r="H442" s="348"/>
      <c r="I442" s="348"/>
      <c r="J442" s="91"/>
      <c r="K442" s="91"/>
      <c r="L442" s="91"/>
      <c r="M442" s="91"/>
      <c r="N442" s="91"/>
      <c r="O442" s="349"/>
      <c r="P442" s="349"/>
      <c r="Q442" s="349"/>
      <c r="R442" s="349"/>
      <c r="S442" s="349"/>
      <c r="T442"/>
      <c r="X442" s="351"/>
      <c r="Y442" s="352"/>
      <c r="Z442" s="353"/>
      <c r="AA442" s="354"/>
      <c r="AL442" s="91"/>
      <c r="BI442" s="77"/>
      <c r="BS442" s="4"/>
      <c r="BT442" s="4"/>
    </row>
    <row r="443" spans="1:72" s="13" customFormat="1" x14ac:dyDescent="0.25">
      <c r="A443" s="91"/>
      <c r="B443" s="91"/>
      <c r="C443" s="346"/>
      <c r="D443" s="346"/>
      <c r="E443" s="347"/>
      <c r="F443" s="91"/>
      <c r="G443" s="348"/>
      <c r="H443" s="348"/>
      <c r="I443" s="348"/>
      <c r="J443" s="91"/>
      <c r="K443" s="91"/>
      <c r="L443" s="91"/>
      <c r="M443" s="91"/>
      <c r="N443" s="91"/>
      <c r="O443" s="349"/>
      <c r="P443" s="349"/>
      <c r="Q443" s="349"/>
      <c r="R443" s="349"/>
      <c r="S443" s="349"/>
      <c r="T443"/>
      <c r="X443" s="351"/>
      <c r="Y443" s="352"/>
      <c r="Z443" s="353"/>
      <c r="AA443" s="354"/>
      <c r="AL443" s="91"/>
      <c r="BI443" s="77"/>
      <c r="BS443" s="4"/>
      <c r="BT443" s="4"/>
    </row>
    <row r="444" spans="1:72" s="13" customFormat="1" x14ac:dyDescent="0.25">
      <c r="A444" s="91"/>
      <c r="B444" s="91"/>
      <c r="C444" s="346"/>
      <c r="D444" s="346"/>
      <c r="E444" s="347"/>
      <c r="F444" s="91"/>
      <c r="G444" s="348"/>
      <c r="H444" s="348"/>
      <c r="I444" s="348"/>
      <c r="J444" s="91"/>
      <c r="K444" s="91"/>
      <c r="L444" s="91"/>
      <c r="M444" s="91"/>
      <c r="N444" s="91"/>
      <c r="O444" s="349"/>
      <c r="P444" s="349"/>
      <c r="Q444" s="349"/>
      <c r="R444" s="349"/>
      <c r="S444" s="349"/>
      <c r="T444"/>
      <c r="X444" s="351"/>
      <c r="Y444" s="352"/>
      <c r="Z444" s="353"/>
      <c r="AA444" s="354"/>
      <c r="AL444" s="91"/>
      <c r="BI444" s="77"/>
      <c r="BS444" s="4"/>
      <c r="BT444" s="4"/>
    </row>
    <row r="445" spans="1:72" s="13" customFormat="1" x14ac:dyDescent="0.25">
      <c r="A445" s="91"/>
      <c r="B445" s="91"/>
      <c r="C445" s="346"/>
      <c r="D445" s="346"/>
      <c r="E445" s="347"/>
      <c r="F445" s="91"/>
      <c r="G445" s="348"/>
      <c r="H445" s="348"/>
      <c r="I445" s="348"/>
      <c r="J445" s="91"/>
      <c r="K445" s="91"/>
      <c r="L445" s="91"/>
      <c r="M445" s="91"/>
      <c r="N445" s="91"/>
      <c r="O445" s="349"/>
      <c r="P445" s="349"/>
      <c r="Q445" s="349"/>
      <c r="R445" s="349"/>
      <c r="S445" s="349"/>
      <c r="T445"/>
      <c r="X445" s="351"/>
      <c r="Y445" s="352"/>
      <c r="Z445" s="353"/>
      <c r="AA445" s="354"/>
      <c r="AL445" s="91"/>
      <c r="BI445" s="77"/>
      <c r="BS445" s="4"/>
      <c r="BT445" s="4"/>
    </row>
    <row r="446" spans="1:72" s="13" customFormat="1" x14ac:dyDescent="0.25">
      <c r="A446" s="91"/>
      <c r="B446" s="91"/>
      <c r="C446" s="346"/>
      <c r="D446" s="346"/>
      <c r="E446" s="347"/>
      <c r="F446" s="91"/>
      <c r="G446" s="348"/>
      <c r="H446" s="348"/>
      <c r="I446" s="348"/>
      <c r="J446" s="91"/>
      <c r="K446" s="91"/>
      <c r="L446" s="91"/>
      <c r="M446" s="91"/>
      <c r="N446" s="91"/>
      <c r="O446" s="349"/>
      <c r="P446" s="349"/>
      <c r="Q446" s="349"/>
      <c r="R446" s="349"/>
      <c r="S446" s="349"/>
      <c r="T446"/>
      <c r="X446" s="351"/>
      <c r="Y446" s="352"/>
      <c r="Z446" s="353"/>
      <c r="AA446" s="354"/>
      <c r="AL446" s="91"/>
      <c r="BI446" s="77"/>
      <c r="BS446" s="4"/>
      <c r="BT446" s="4"/>
    </row>
    <row r="447" spans="1:72" s="13" customFormat="1" x14ac:dyDescent="0.25">
      <c r="A447" s="91"/>
      <c r="B447" s="91"/>
      <c r="C447" s="346"/>
      <c r="D447" s="346"/>
      <c r="E447" s="347"/>
      <c r="F447" s="91"/>
      <c r="G447" s="348"/>
      <c r="H447" s="348"/>
      <c r="I447" s="348"/>
      <c r="J447" s="91"/>
      <c r="K447" s="91"/>
      <c r="L447" s="91"/>
      <c r="M447" s="91"/>
      <c r="N447" s="91"/>
      <c r="O447" s="349"/>
      <c r="P447" s="349"/>
      <c r="Q447" s="349"/>
      <c r="R447" s="349"/>
      <c r="S447" s="349"/>
      <c r="T447"/>
      <c r="X447" s="351"/>
      <c r="Y447" s="352"/>
      <c r="Z447" s="353"/>
      <c r="AA447" s="354"/>
      <c r="AL447" s="91"/>
      <c r="BI447" s="77"/>
      <c r="BS447" s="4"/>
      <c r="BT447" s="4"/>
    </row>
    <row r="448" spans="1:72" s="13" customFormat="1" x14ac:dyDescent="0.25">
      <c r="A448" s="91"/>
      <c r="B448" s="91"/>
      <c r="C448" s="346"/>
      <c r="D448" s="346"/>
      <c r="E448" s="347"/>
      <c r="F448" s="91"/>
      <c r="G448" s="348"/>
      <c r="H448" s="348"/>
      <c r="I448" s="348"/>
      <c r="J448" s="91"/>
      <c r="K448" s="91"/>
      <c r="L448" s="91"/>
      <c r="M448" s="91"/>
      <c r="N448" s="91"/>
      <c r="O448" s="349"/>
      <c r="P448" s="349"/>
      <c r="Q448" s="349"/>
      <c r="R448" s="349"/>
      <c r="S448" s="349"/>
      <c r="T448"/>
      <c r="X448" s="351"/>
      <c r="Y448" s="352"/>
      <c r="Z448" s="353"/>
      <c r="AA448" s="354"/>
      <c r="AL448" s="91"/>
      <c r="BI448" s="77"/>
      <c r="BS448" s="4"/>
      <c r="BT448" s="4"/>
    </row>
    <row r="449" spans="1:72" s="13" customFormat="1" x14ac:dyDescent="0.25">
      <c r="A449" s="91"/>
      <c r="B449" s="91"/>
      <c r="C449" s="346"/>
      <c r="D449" s="346"/>
      <c r="E449" s="347"/>
      <c r="F449" s="91"/>
      <c r="G449" s="348"/>
      <c r="H449" s="348"/>
      <c r="I449" s="348"/>
      <c r="J449" s="91"/>
      <c r="K449" s="91"/>
      <c r="L449" s="91"/>
      <c r="M449" s="91"/>
      <c r="N449" s="91"/>
      <c r="O449" s="349"/>
      <c r="P449" s="349"/>
      <c r="Q449" s="349"/>
      <c r="R449" s="349"/>
      <c r="S449" s="349"/>
      <c r="T449"/>
      <c r="X449" s="351"/>
      <c r="Y449" s="352"/>
      <c r="Z449" s="353"/>
      <c r="AA449" s="354"/>
      <c r="AL449" s="91"/>
      <c r="BI449" s="77"/>
      <c r="BS449" s="4"/>
      <c r="BT449" s="4"/>
    </row>
    <row r="450" spans="1:72" s="13" customFormat="1" x14ac:dyDescent="0.25">
      <c r="A450" s="91"/>
      <c r="B450" s="91"/>
      <c r="C450" s="346"/>
      <c r="D450" s="346"/>
      <c r="E450" s="347"/>
      <c r="F450" s="91"/>
      <c r="G450" s="348"/>
      <c r="H450" s="348"/>
      <c r="I450" s="348"/>
      <c r="J450" s="91"/>
      <c r="K450" s="91"/>
      <c r="L450" s="91"/>
      <c r="M450" s="91"/>
      <c r="N450" s="91"/>
      <c r="O450" s="349"/>
      <c r="P450" s="349"/>
      <c r="Q450" s="349"/>
      <c r="R450" s="349"/>
      <c r="S450" s="349"/>
      <c r="T450"/>
      <c r="X450" s="351"/>
      <c r="Y450" s="352"/>
      <c r="Z450" s="353"/>
      <c r="AA450" s="354"/>
      <c r="AL450" s="91"/>
      <c r="BI450" s="77"/>
      <c r="BS450" s="4"/>
      <c r="BT450" s="4"/>
    </row>
    <row r="451" spans="1:72" s="13" customFormat="1" x14ac:dyDescent="0.25">
      <c r="A451" s="91"/>
      <c r="B451" s="91"/>
      <c r="C451" s="346"/>
      <c r="D451" s="346"/>
      <c r="E451" s="347"/>
      <c r="F451" s="91"/>
      <c r="G451" s="348"/>
      <c r="H451" s="348"/>
      <c r="I451" s="348"/>
      <c r="J451" s="91"/>
      <c r="K451" s="91"/>
      <c r="L451" s="91"/>
      <c r="M451" s="91"/>
      <c r="N451" s="91"/>
      <c r="O451" s="349"/>
      <c r="P451" s="349"/>
      <c r="Q451" s="349"/>
      <c r="R451" s="349"/>
      <c r="S451" s="349"/>
      <c r="T451"/>
      <c r="X451" s="351"/>
      <c r="Y451" s="352"/>
      <c r="Z451" s="353"/>
      <c r="AA451" s="354"/>
      <c r="AL451" s="91"/>
      <c r="BI451" s="77"/>
      <c r="BS451" s="4"/>
      <c r="BT451" s="4"/>
    </row>
    <row r="452" spans="1:72" s="13" customFormat="1" x14ac:dyDescent="0.25">
      <c r="A452" s="91"/>
      <c r="B452" s="91"/>
      <c r="C452" s="346"/>
      <c r="D452" s="346"/>
      <c r="E452" s="347"/>
      <c r="F452" s="91"/>
      <c r="G452" s="348"/>
      <c r="H452" s="348"/>
      <c r="I452" s="348"/>
      <c r="J452" s="91"/>
      <c r="K452" s="91"/>
      <c r="L452" s="91"/>
      <c r="M452" s="91"/>
      <c r="N452" s="91"/>
      <c r="O452" s="349"/>
      <c r="P452" s="349"/>
      <c r="Q452" s="349"/>
      <c r="R452" s="349"/>
      <c r="S452" s="349"/>
      <c r="T452"/>
      <c r="X452" s="351"/>
      <c r="Y452" s="352"/>
      <c r="Z452" s="353"/>
      <c r="AA452" s="354"/>
      <c r="AL452" s="91"/>
      <c r="BI452" s="77"/>
      <c r="BS452" s="4"/>
      <c r="BT452" s="4"/>
    </row>
    <row r="453" spans="1:72" s="13" customFormat="1" x14ac:dyDescent="0.25">
      <c r="A453" s="91"/>
      <c r="B453" s="91"/>
      <c r="C453" s="346"/>
      <c r="D453" s="346"/>
      <c r="E453" s="347"/>
      <c r="F453" s="91"/>
      <c r="G453" s="348"/>
      <c r="H453" s="348"/>
      <c r="I453" s="348"/>
      <c r="J453" s="91"/>
      <c r="K453" s="91"/>
      <c r="L453" s="91"/>
      <c r="M453" s="91"/>
      <c r="N453" s="91"/>
      <c r="O453" s="349"/>
      <c r="P453" s="349"/>
      <c r="Q453" s="349"/>
      <c r="R453" s="349"/>
      <c r="S453" s="349"/>
      <c r="T453"/>
      <c r="X453" s="351"/>
      <c r="Y453" s="352"/>
      <c r="Z453" s="353"/>
      <c r="AA453" s="354"/>
      <c r="AL453" s="91"/>
      <c r="BI453" s="77"/>
      <c r="BS453" s="4"/>
      <c r="BT453" s="4"/>
    </row>
    <row r="454" spans="1:72" s="13" customFormat="1" x14ac:dyDescent="0.25">
      <c r="A454" s="91"/>
      <c r="B454" s="91"/>
      <c r="C454" s="346"/>
      <c r="D454" s="346"/>
      <c r="E454" s="347"/>
      <c r="F454" s="91"/>
      <c r="G454" s="348"/>
      <c r="H454" s="348"/>
      <c r="I454" s="348"/>
      <c r="J454" s="91"/>
      <c r="K454" s="91"/>
      <c r="L454" s="91"/>
      <c r="M454" s="91"/>
      <c r="N454" s="91"/>
      <c r="O454" s="349"/>
      <c r="P454" s="349"/>
      <c r="Q454" s="349"/>
      <c r="R454" s="349"/>
      <c r="S454" s="349"/>
      <c r="T454"/>
      <c r="X454" s="351"/>
      <c r="Y454" s="352"/>
      <c r="Z454" s="353"/>
      <c r="AA454" s="354"/>
      <c r="AL454" s="91"/>
      <c r="BI454" s="77"/>
      <c r="BS454" s="4"/>
      <c r="BT454" s="4"/>
    </row>
    <row r="455" spans="1:72" s="13" customFormat="1" x14ac:dyDescent="0.25">
      <c r="A455" s="91"/>
      <c r="B455" s="91"/>
      <c r="C455" s="346"/>
      <c r="D455" s="346"/>
      <c r="E455" s="347"/>
      <c r="F455" s="91"/>
      <c r="G455" s="348"/>
      <c r="H455" s="348"/>
      <c r="I455" s="348"/>
      <c r="J455" s="91"/>
      <c r="K455" s="91"/>
      <c r="L455" s="91"/>
      <c r="M455" s="91"/>
      <c r="N455" s="91"/>
      <c r="O455" s="349"/>
      <c r="P455" s="349"/>
      <c r="Q455" s="349"/>
      <c r="R455" s="349"/>
      <c r="S455" s="349"/>
      <c r="T455"/>
      <c r="X455" s="351"/>
      <c r="Y455" s="352"/>
      <c r="Z455" s="353"/>
      <c r="AA455" s="354"/>
      <c r="AL455" s="91"/>
      <c r="BI455" s="77"/>
      <c r="BS455" s="4"/>
      <c r="BT455" s="4"/>
    </row>
    <row r="456" spans="1:72" s="13" customFormat="1" x14ac:dyDescent="0.25">
      <c r="A456" s="91"/>
      <c r="B456" s="91"/>
      <c r="C456" s="346"/>
      <c r="D456" s="346"/>
      <c r="E456" s="347"/>
      <c r="F456" s="91"/>
      <c r="G456" s="348"/>
      <c r="H456" s="348"/>
      <c r="I456" s="348"/>
      <c r="J456" s="91"/>
      <c r="K456" s="91"/>
      <c r="L456" s="91"/>
      <c r="M456" s="91"/>
      <c r="N456" s="91"/>
      <c r="O456" s="349"/>
      <c r="P456" s="349"/>
      <c r="Q456" s="349"/>
      <c r="R456" s="349"/>
      <c r="S456" s="349"/>
      <c r="T456"/>
      <c r="X456" s="351"/>
      <c r="Y456" s="352"/>
      <c r="Z456" s="353"/>
      <c r="AA456" s="354"/>
      <c r="AL456" s="91"/>
      <c r="BI456" s="77"/>
      <c r="BS456" s="4"/>
      <c r="BT456" s="4"/>
    </row>
    <row r="457" spans="1:72" s="13" customFormat="1" x14ac:dyDescent="0.25">
      <c r="A457" s="91"/>
      <c r="B457" s="91"/>
      <c r="C457" s="346"/>
      <c r="D457" s="346"/>
      <c r="E457" s="347"/>
      <c r="F457" s="91"/>
      <c r="G457" s="348"/>
      <c r="H457" s="348"/>
      <c r="I457" s="348"/>
      <c r="J457" s="91"/>
      <c r="K457" s="91"/>
      <c r="L457" s="91"/>
      <c r="M457" s="91"/>
      <c r="N457" s="91"/>
      <c r="O457" s="349"/>
      <c r="P457" s="349"/>
      <c r="Q457" s="349"/>
      <c r="R457" s="349"/>
      <c r="S457" s="349"/>
      <c r="T457"/>
      <c r="X457" s="351"/>
      <c r="Y457" s="352"/>
      <c r="Z457" s="353"/>
      <c r="AA457" s="354"/>
      <c r="AL457" s="91"/>
      <c r="BI457" s="77"/>
      <c r="BS457" s="4"/>
      <c r="BT457" s="4"/>
    </row>
    <row r="458" spans="1:72" s="13" customFormat="1" x14ac:dyDescent="0.25">
      <c r="A458" s="91"/>
      <c r="B458" s="91"/>
      <c r="C458" s="346"/>
      <c r="D458" s="346"/>
      <c r="E458" s="347"/>
      <c r="F458" s="91"/>
      <c r="G458" s="348"/>
      <c r="H458" s="348"/>
      <c r="I458" s="348"/>
      <c r="J458" s="91"/>
      <c r="K458" s="91"/>
      <c r="L458" s="91"/>
      <c r="M458" s="91"/>
      <c r="N458" s="91"/>
      <c r="O458" s="349"/>
      <c r="P458" s="349"/>
      <c r="Q458" s="349"/>
      <c r="R458" s="349"/>
      <c r="S458" s="349"/>
      <c r="T458"/>
      <c r="X458" s="351"/>
      <c r="Y458" s="352"/>
      <c r="Z458" s="353"/>
      <c r="AA458" s="354"/>
      <c r="AL458" s="91"/>
      <c r="BI458" s="77"/>
      <c r="BS458" s="4"/>
      <c r="BT458" s="4"/>
    </row>
    <row r="459" spans="1:72" s="13" customFormat="1" x14ac:dyDescent="0.25">
      <c r="A459" s="91"/>
      <c r="B459" s="91"/>
      <c r="C459" s="346"/>
      <c r="D459" s="346"/>
      <c r="E459" s="347"/>
      <c r="F459" s="91"/>
      <c r="G459" s="348"/>
      <c r="H459" s="348"/>
      <c r="I459" s="348"/>
      <c r="J459" s="91"/>
      <c r="K459" s="91"/>
      <c r="L459" s="91"/>
      <c r="M459" s="91"/>
      <c r="N459" s="91"/>
      <c r="O459" s="349"/>
      <c r="P459" s="349"/>
      <c r="Q459" s="349"/>
      <c r="R459" s="349"/>
      <c r="S459" s="349"/>
      <c r="T459"/>
      <c r="X459" s="351"/>
      <c r="Y459" s="352"/>
      <c r="Z459" s="353"/>
      <c r="AA459" s="354"/>
      <c r="AL459" s="91"/>
      <c r="BI459" s="77"/>
      <c r="BS459" s="4"/>
      <c r="BT459" s="4"/>
    </row>
    <row r="460" spans="1:72" s="13" customFormat="1" x14ac:dyDescent="0.25">
      <c r="A460" s="91"/>
      <c r="B460" s="91"/>
      <c r="C460" s="346"/>
      <c r="D460" s="346"/>
      <c r="E460" s="347"/>
      <c r="F460" s="91"/>
      <c r="G460" s="348"/>
      <c r="H460" s="348"/>
      <c r="I460" s="348"/>
      <c r="J460" s="91"/>
      <c r="K460" s="91"/>
      <c r="L460" s="91"/>
      <c r="M460" s="91"/>
      <c r="N460" s="91"/>
      <c r="O460" s="349"/>
      <c r="P460" s="349"/>
      <c r="Q460" s="349"/>
      <c r="R460" s="349"/>
      <c r="S460" s="349"/>
      <c r="T460"/>
      <c r="X460" s="351"/>
      <c r="Y460" s="352"/>
      <c r="Z460" s="353"/>
      <c r="AA460" s="354"/>
      <c r="AL460" s="91"/>
      <c r="BI460" s="77"/>
      <c r="BS460" s="4"/>
      <c r="BT460" s="4"/>
    </row>
    <row r="461" spans="1:72" s="13" customFormat="1" x14ac:dyDescent="0.25">
      <c r="A461" s="91"/>
      <c r="B461" s="91"/>
      <c r="C461" s="346"/>
      <c r="D461" s="346"/>
      <c r="E461" s="347"/>
      <c r="F461" s="91"/>
      <c r="G461" s="348"/>
      <c r="H461" s="348"/>
      <c r="I461" s="348"/>
      <c r="J461" s="91"/>
      <c r="K461" s="91"/>
      <c r="L461" s="91"/>
      <c r="M461" s="91"/>
      <c r="N461" s="91"/>
      <c r="O461" s="349"/>
      <c r="P461" s="349"/>
      <c r="Q461" s="349"/>
      <c r="R461" s="349"/>
      <c r="S461" s="349"/>
      <c r="T461"/>
      <c r="X461" s="351"/>
      <c r="Y461" s="352"/>
      <c r="Z461" s="353"/>
      <c r="AA461" s="354"/>
      <c r="AL461" s="91"/>
      <c r="BI461" s="77"/>
      <c r="BS461" s="4"/>
      <c r="BT461" s="4"/>
    </row>
    <row r="462" spans="1:72" s="13" customFormat="1" x14ac:dyDescent="0.25">
      <c r="A462" s="91"/>
      <c r="B462" s="91"/>
      <c r="C462" s="346"/>
      <c r="D462" s="346"/>
      <c r="E462" s="347"/>
      <c r="F462" s="91"/>
      <c r="G462" s="348"/>
      <c r="H462" s="348"/>
      <c r="I462" s="348"/>
      <c r="J462" s="91"/>
      <c r="K462" s="91"/>
      <c r="L462" s="91"/>
      <c r="M462" s="91"/>
      <c r="N462" s="91"/>
      <c r="O462" s="349"/>
      <c r="P462" s="349"/>
      <c r="Q462" s="349"/>
      <c r="R462" s="349"/>
      <c r="S462" s="349"/>
      <c r="T462"/>
      <c r="X462" s="351"/>
      <c r="Y462" s="352"/>
      <c r="Z462" s="353"/>
      <c r="AA462" s="354"/>
      <c r="AL462" s="91"/>
      <c r="BI462" s="77"/>
      <c r="BS462" s="4"/>
      <c r="BT462" s="4"/>
    </row>
    <row r="463" spans="1:72" s="13" customFormat="1" x14ac:dyDescent="0.25">
      <c r="A463" s="91"/>
      <c r="B463" s="91"/>
      <c r="C463" s="346"/>
      <c r="D463" s="346"/>
      <c r="E463" s="347"/>
      <c r="F463" s="91"/>
      <c r="G463" s="348"/>
      <c r="H463" s="348"/>
      <c r="I463" s="348"/>
      <c r="J463" s="91"/>
      <c r="K463" s="91"/>
      <c r="L463" s="91"/>
      <c r="M463" s="91"/>
      <c r="N463" s="91"/>
      <c r="O463" s="349"/>
      <c r="P463" s="349"/>
      <c r="Q463" s="349"/>
      <c r="R463" s="349"/>
      <c r="S463" s="349"/>
      <c r="T463"/>
      <c r="X463" s="351"/>
      <c r="Y463" s="352"/>
      <c r="Z463" s="353"/>
      <c r="AA463" s="354"/>
      <c r="AL463" s="91"/>
      <c r="BI463" s="77"/>
      <c r="BS463" s="4"/>
      <c r="BT463" s="4"/>
    </row>
    <row r="464" spans="1:72" s="13" customFormat="1" x14ac:dyDescent="0.25">
      <c r="A464" s="91"/>
      <c r="B464" s="91"/>
      <c r="C464" s="346"/>
      <c r="D464" s="346"/>
      <c r="E464" s="347"/>
      <c r="F464" s="91"/>
      <c r="G464" s="348"/>
      <c r="H464" s="348"/>
      <c r="I464" s="348"/>
      <c r="J464" s="91"/>
      <c r="K464" s="91"/>
      <c r="L464" s="91"/>
      <c r="M464" s="91"/>
      <c r="N464" s="91"/>
      <c r="O464" s="349"/>
      <c r="P464" s="349"/>
      <c r="Q464" s="349"/>
      <c r="R464" s="349"/>
      <c r="S464" s="349"/>
      <c r="T464"/>
      <c r="X464" s="351"/>
      <c r="Y464" s="352"/>
      <c r="Z464" s="353"/>
      <c r="AA464" s="354"/>
      <c r="AL464" s="91"/>
      <c r="BI464" s="77"/>
      <c r="BS464" s="4"/>
      <c r="BT464" s="4"/>
    </row>
    <row r="465" spans="1:72" s="13" customFormat="1" x14ac:dyDescent="0.25">
      <c r="A465" s="91"/>
      <c r="B465" s="91"/>
      <c r="C465" s="346"/>
      <c r="D465" s="346"/>
      <c r="E465" s="347"/>
      <c r="F465" s="91"/>
      <c r="G465" s="348"/>
      <c r="H465" s="348"/>
      <c r="I465" s="348"/>
      <c r="J465" s="91"/>
      <c r="K465" s="91"/>
      <c r="L465" s="91"/>
      <c r="M465" s="91"/>
      <c r="N465" s="91"/>
      <c r="O465" s="349"/>
      <c r="P465" s="349"/>
      <c r="Q465" s="349"/>
      <c r="R465" s="349"/>
      <c r="S465" s="349"/>
      <c r="T465"/>
      <c r="X465" s="351"/>
      <c r="Y465" s="352"/>
      <c r="Z465" s="353"/>
      <c r="AA465" s="354"/>
      <c r="AL465" s="91"/>
      <c r="BI465" s="77"/>
      <c r="BS465" s="4"/>
      <c r="BT465" s="4"/>
    </row>
    <row r="466" spans="1:72" s="13" customFormat="1" x14ac:dyDescent="0.25">
      <c r="A466" s="91"/>
      <c r="B466" s="91"/>
      <c r="C466" s="346"/>
      <c r="D466" s="346"/>
      <c r="E466" s="347"/>
      <c r="F466" s="91"/>
      <c r="G466" s="348"/>
      <c r="H466" s="348"/>
      <c r="I466" s="348"/>
      <c r="J466" s="91"/>
      <c r="K466" s="91"/>
      <c r="L466" s="91"/>
      <c r="M466" s="91"/>
      <c r="N466" s="91"/>
      <c r="O466" s="349"/>
      <c r="P466" s="349"/>
      <c r="Q466" s="349"/>
      <c r="R466" s="349"/>
      <c r="S466" s="349"/>
      <c r="T466"/>
      <c r="X466" s="351"/>
      <c r="Y466" s="352"/>
      <c r="Z466" s="353"/>
      <c r="AA466" s="354"/>
      <c r="AL466" s="91"/>
      <c r="BI466" s="77"/>
      <c r="BS466" s="4"/>
      <c r="BT466" s="4"/>
    </row>
    <row r="467" spans="1:72" s="13" customFormat="1" x14ac:dyDescent="0.25">
      <c r="A467" s="91"/>
      <c r="B467" s="91"/>
      <c r="C467" s="346"/>
      <c r="D467" s="346"/>
      <c r="E467" s="347"/>
      <c r="F467" s="91"/>
      <c r="G467" s="348"/>
      <c r="H467" s="348"/>
      <c r="I467" s="348"/>
      <c r="J467" s="91"/>
      <c r="K467" s="91"/>
      <c r="L467" s="91"/>
      <c r="M467" s="91"/>
      <c r="N467" s="91"/>
      <c r="O467" s="349"/>
      <c r="P467" s="349"/>
      <c r="Q467" s="349"/>
      <c r="R467" s="349"/>
      <c r="S467" s="349"/>
      <c r="T467"/>
      <c r="X467" s="351"/>
      <c r="Y467" s="352"/>
      <c r="Z467" s="353"/>
      <c r="AA467" s="354"/>
      <c r="AL467" s="91"/>
      <c r="BI467" s="77"/>
      <c r="BS467" s="4"/>
      <c r="BT467" s="4"/>
    </row>
    <row r="468" spans="1:72" s="13" customFormat="1" x14ac:dyDescent="0.25">
      <c r="A468" s="91"/>
      <c r="B468" s="91"/>
      <c r="C468" s="346"/>
      <c r="D468" s="346"/>
      <c r="E468" s="347"/>
      <c r="F468" s="91"/>
      <c r="G468" s="348"/>
      <c r="H468" s="348"/>
      <c r="I468" s="348"/>
      <c r="J468" s="91"/>
      <c r="K468" s="91"/>
      <c r="L468" s="91"/>
      <c r="M468" s="91"/>
      <c r="N468" s="91"/>
      <c r="O468" s="349"/>
      <c r="P468" s="349"/>
      <c r="Q468" s="349"/>
      <c r="R468" s="349"/>
      <c r="S468" s="349"/>
      <c r="T468"/>
      <c r="X468" s="351"/>
      <c r="Y468" s="352"/>
      <c r="Z468" s="353"/>
      <c r="AA468" s="354"/>
      <c r="AL468" s="91"/>
      <c r="BI468" s="77"/>
      <c r="BS468" s="4"/>
      <c r="BT468" s="4"/>
    </row>
    <row r="469" spans="1:72" s="13" customFormat="1" x14ac:dyDescent="0.25">
      <c r="A469" s="91"/>
      <c r="B469" s="91"/>
      <c r="C469" s="346"/>
      <c r="D469" s="346"/>
      <c r="E469" s="347"/>
      <c r="F469" s="91"/>
      <c r="G469" s="348"/>
      <c r="H469" s="348"/>
      <c r="I469" s="348"/>
      <c r="J469" s="91"/>
      <c r="K469" s="91"/>
      <c r="L469" s="91"/>
      <c r="M469" s="91"/>
      <c r="N469" s="91"/>
      <c r="O469" s="349"/>
      <c r="P469" s="349"/>
      <c r="Q469" s="349"/>
      <c r="R469" s="349"/>
      <c r="S469" s="349"/>
      <c r="T469"/>
      <c r="X469" s="351"/>
      <c r="Y469" s="352"/>
      <c r="Z469" s="353"/>
      <c r="AA469" s="354"/>
      <c r="AL469" s="91"/>
      <c r="BI469" s="77"/>
      <c r="BS469" s="4"/>
      <c r="BT469" s="4"/>
    </row>
    <row r="470" spans="1:72" s="13" customFormat="1" x14ac:dyDescent="0.25">
      <c r="A470" s="91"/>
      <c r="B470" s="91"/>
      <c r="C470" s="346"/>
      <c r="D470" s="346"/>
      <c r="E470" s="347"/>
      <c r="F470" s="91"/>
      <c r="G470" s="348"/>
      <c r="H470" s="348"/>
      <c r="I470" s="348"/>
      <c r="J470" s="91"/>
      <c r="K470" s="91"/>
      <c r="L470" s="91"/>
      <c r="M470" s="91"/>
      <c r="N470" s="91"/>
      <c r="O470" s="349"/>
      <c r="P470" s="349"/>
      <c r="Q470" s="349"/>
      <c r="R470" s="349"/>
      <c r="S470" s="349"/>
      <c r="T470"/>
      <c r="X470" s="351"/>
      <c r="Y470" s="352"/>
      <c r="Z470" s="353"/>
      <c r="AA470" s="354"/>
      <c r="AL470" s="91"/>
      <c r="BI470" s="77"/>
      <c r="BS470" s="4"/>
      <c r="BT470" s="4"/>
    </row>
    <row r="471" spans="1:72" s="13" customFormat="1" x14ac:dyDescent="0.25">
      <c r="A471" s="91"/>
      <c r="B471" s="91"/>
      <c r="C471" s="346"/>
      <c r="D471" s="346"/>
      <c r="E471" s="347"/>
      <c r="F471" s="91"/>
      <c r="G471" s="348"/>
      <c r="H471" s="348"/>
      <c r="I471" s="348"/>
      <c r="J471" s="91"/>
      <c r="K471" s="91"/>
      <c r="L471" s="91"/>
      <c r="M471" s="91"/>
      <c r="N471" s="91"/>
      <c r="O471" s="349"/>
      <c r="P471" s="349"/>
      <c r="Q471" s="349"/>
      <c r="R471" s="349"/>
      <c r="S471" s="349"/>
      <c r="T471"/>
      <c r="X471" s="351"/>
      <c r="Y471" s="352"/>
      <c r="Z471" s="353"/>
      <c r="AA471" s="354"/>
      <c r="AL471" s="91"/>
      <c r="BI471" s="77"/>
      <c r="BS471" s="4"/>
      <c r="BT471" s="4"/>
    </row>
    <row r="472" spans="1:72" s="13" customFormat="1" x14ac:dyDescent="0.25">
      <c r="A472" s="91"/>
      <c r="B472" s="91"/>
      <c r="C472" s="346"/>
      <c r="D472" s="346"/>
      <c r="E472" s="347"/>
      <c r="F472" s="91"/>
      <c r="G472" s="348"/>
      <c r="H472" s="348"/>
      <c r="I472" s="348"/>
      <c r="J472" s="91"/>
      <c r="K472" s="91"/>
      <c r="L472" s="91"/>
      <c r="M472" s="91"/>
      <c r="N472" s="91"/>
      <c r="O472" s="349"/>
      <c r="P472" s="349"/>
      <c r="Q472" s="349"/>
      <c r="R472" s="349"/>
      <c r="S472" s="349"/>
      <c r="T472"/>
      <c r="X472" s="351"/>
      <c r="Y472" s="352"/>
      <c r="Z472" s="353"/>
      <c r="AA472" s="354"/>
      <c r="AL472" s="91"/>
      <c r="BI472" s="77"/>
      <c r="BS472" s="4"/>
      <c r="BT472" s="4"/>
    </row>
    <row r="473" spans="1:72" s="13" customFormat="1" x14ac:dyDescent="0.25">
      <c r="A473" s="91"/>
      <c r="B473" s="91"/>
      <c r="C473" s="346"/>
      <c r="D473" s="346"/>
      <c r="E473" s="347"/>
      <c r="F473" s="91"/>
      <c r="G473" s="348"/>
      <c r="H473" s="348"/>
      <c r="I473" s="348"/>
      <c r="J473" s="91"/>
      <c r="K473" s="91"/>
      <c r="L473" s="91"/>
      <c r="M473" s="91"/>
      <c r="N473" s="91"/>
      <c r="O473" s="349"/>
      <c r="P473" s="349"/>
      <c r="Q473" s="349"/>
      <c r="R473" s="349"/>
      <c r="S473" s="349"/>
      <c r="T473"/>
      <c r="X473" s="351"/>
      <c r="Y473" s="352"/>
      <c r="Z473" s="353"/>
      <c r="AA473" s="354"/>
      <c r="AL473" s="91"/>
      <c r="BI473" s="77"/>
      <c r="BS473" s="4"/>
      <c r="BT473" s="4"/>
    </row>
    <row r="474" spans="1:72" s="13" customFormat="1" x14ac:dyDescent="0.25">
      <c r="A474" s="91"/>
      <c r="B474" s="91"/>
      <c r="C474" s="346"/>
      <c r="D474" s="346"/>
      <c r="E474" s="347"/>
      <c r="F474" s="91"/>
      <c r="G474" s="348"/>
      <c r="H474" s="348"/>
      <c r="I474" s="348"/>
      <c r="J474" s="91"/>
      <c r="K474" s="91"/>
      <c r="L474" s="91"/>
      <c r="M474" s="91"/>
      <c r="N474" s="91"/>
      <c r="O474" s="349"/>
      <c r="P474" s="349"/>
      <c r="Q474" s="349"/>
      <c r="R474" s="349"/>
      <c r="S474" s="349"/>
      <c r="T474"/>
      <c r="X474" s="351"/>
      <c r="Y474" s="352"/>
      <c r="Z474" s="353"/>
      <c r="AA474" s="354"/>
      <c r="AL474" s="91"/>
      <c r="BI474" s="77"/>
      <c r="BS474" s="4"/>
      <c r="BT474" s="4"/>
    </row>
    <row r="475" spans="1:72" s="13" customFormat="1" x14ac:dyDescent="0.25">
      <c r="A475" s="91"/>
      <c r="B475" s="91"/>
      <c r="C475" s="346"/>
      <c r="D475" s="346"/>
      <c r="E475" s="347"/>
      <c r="F475" s="91"/>
      <c r="G475" s="348"/>
      <c r="H475" s="348"/>
      <c r="I475" s="348"/>
      <c r="J475" s="91"/>
      <c r="K475" s="91"/>
      <c r="L475" s="91"/>
      <c r="M475" s="91"/>
      <c r="N475" s="91"/>
      <c r="O475" s="349"/>
      <c r="P475" s="349"/>
      <c r="Q475" s="349"/>
      <c r="R475" s="349"/>
      <c r="S475" s="349"/>
      <c r="T475"/>
      <c r="X475" s="351"/>
      <c r="Y475" s="352"/>
      <c r="Z475" s="353"/>
      <c r="AA475" s="354"/>
      <c r="AL475" s="91"/>
      <c r="BI475" s="77"/>
      <c r="BS475" s="4"/>
      <c r="BT475" s="4"/>
    </row>
    <row r="476" spans="1:72" s="13" customFormat="1" x14ac:dyDescent="0.25">
      <c r="A476" s="91"/>
      <c r="B476" s="91"/>
      <c r="C476" s="346"/>
      <c r="D476" s="346"/>
      <c r="E476" s="347"/>
      <c r="F476" s="91"/>
      <c r="G476" s="348"/>
      <c r="H476" s="348"/>
      <c r="I476" s="348"/>
      <c r="J476" s="91"/>
      <c r="K476" s="91"/>
      <c r="L476" s="91"/>
      <c r="M476" s="91"/>
      <c r="N476" s="91"/>
      <c r="O476" s="349"/>
      <c r="P476" s="349"/>
      <c r="Q476" s="349"/>
      <c r="R476" s="349"/>
      <c r="S476" s="349"/>
      <c r="T476"/>
      <c r="X476" s="351"/>
      <c r="Y476" s="352"/>
      <c r="Z476" s="353"/>
      <c r="AA476" s="354"/>
      <c r="AL476" s="91"/>
      <c r="BI476" s="77"/>
      <c r="BS476" s="4"/>
      <c r="BT476" s="4"/>
    </row>
    <row r="477" spans="1:72" s="13" customFormat="1" x14ac:dyDescent="0.25">
      <c r="A477" s="91"/>
      <c r="B477" s="91"/>
      <c r="C477" s="346"/>
      <c r="D477" s="346"/>
      <c r="E477" s="347"/>
      <c r="F477" s="91"/>
      <c r="G477" s="348"/>
      <c r="H477" s="348"/>
      <c r="I477" s="348"/>
      <c r="J477" s="91"/>
      <c r="K477" s="91"/>
      <c r="L477" s="91"/>
      <c r="M477" s="91"/>
      <c r="N477" s="91"/>
      <c r="O477" s="349"/>
      <c r="P477" s="349"/>
      <c r="Q477" s="349"/>
      <c r="R477" s="349"/>
      <c r="S477" s="349"/>
      <c r="T477"/>
      <c r="X477" s="351"/>
      <c r="Y477" s="352"/>
      <c r="Z477" s="353"/>
      <c r="AA477" s="354"/>
      <c r="AL477" s="91"/>
      <c r="BI477" s="77"/>
      <c r="BS477" s="4"/>
      <c r="BT477" s="4"/>
    </row>
    <row r="478" spans="1:72" s="13" customFormat="1" x14ac:dyDescent="0.25">
      <c r="A478" s="91"/>
      <c r="B478" s="91"/>
      <c r="C478" s="346"/>
      <c r="D478" s="346"/>
      <c r="E478" s="347"/>
      <c r="F478" s="91"/>
      <c r="G478" s="348"/>
      <c r="H478" s="348"/>
      <c r="I478" s="348"/>
      <c r="J478" s="91"/>
      <c r="K478" s="91"/>
      <c r="L478" s="91"/>
      <c r="M478" s="91"/>
      <c r="N478" s="91"/>
      <c r="O478" s="349"/>
      <c r="P478" s="349"/>
      <c r="Q478" s="349"/>
      <c r="R478" s="349"/>
      <c r="S478" s="349"/>
      <c r="T478"/>
      <c r="X478" s="351"/>
      <c r="Y478" s="352"/>
      <c r="Z478" s="353"/>
      <c r="AA478" s="354"/>
      <c r="AL478" s="91"/>
      <c r="BI478" s="77"/>
      <c r="BS478" s="4"/>
      <c r="BT478" s="4"/>
    </row>
    <row r="479" spans="1:72" s="13" customFormat="1" x14ac:dyDescent="0.25">
      <c r="A479" s="91"/>
      <c r="B479" s="91"/>
      <c r="C479" s="346"/>
      <c r="D479" s="346"/>
      <c r="E479" s="347"/>
      <c r="F479" s="91"/>
      <c r="G479" s="348"/>
      <c r="H479" s="348"/>
      <c r="I479" s="348"/>
      <c r="J479" s="91"/>
      <c r="K479" s="91"/>
      <c r="L479" s="91"/>
      <c r="M479" s="91"/>
      <c r="N479" s="91"/>
      <c r="O479" s="349"/>
      <c r="P479" s="349"/>
      <c r="Q479" s="349"/>
      <c r="R479" s="349"/>
      <c r="S479" s="349"/>
      <c r="T479"/>
      <c r="X479" s="351"/>
      <c r="Y479" s="352"/>
      <c r="Z479" s="353"/>
      <c r="AA479" s="354"/>
      <c r="AL479" s="91"/>
      <c r="BI479" s="77"/>
      <c r="BS479" s="4"/>
      <c r="BT479" s="4"/>
    </row>
    <row r="480" spans="1:72" s="13" customFormat="1" x14ac:dyDescent="0.25">
      <c r="A480" s="91"/>
      <c r="B480" s="91"/>
      <c r="C480" s="346"/>
      <c r="D480" s="346"/>
      <c r="E480" s="347"/>
      <c r="F480" s="91"/>
      <c r="G480" s="348"/>
      <c r="H480" s="348"/>
      <c r="I480" s="348"/>
      <c r="J480" s="91"/>
      <c r="K480" s="91"/>
      <c r="L480" s="91"/>
      <c r="M480" s="91"/>
      <c r="N480" s="91"/>
      <c r="O480" s="349"/>
      <c r="P480" s="349"/>
      <c r="Q480" s="349"/>
      <c r="R480" s="349"/>
      <c r="S480" s="349"/>
      <c r="T480"/>
      <c r="X480" s="351"/>
      <c r="Y480" s="352"/>
      <c r="Z480" s="353"/>
      <c r="AA480" s="354"/>
      <c r="AL480" s="91"/>
      <c r="BI480" s="77"/>
      <c r="BS480" s="4"/>
      <c r="BT480" s="4"/>
    </row>
    <row r="481" spans="1:72" s="13" customFormat="1" x14ac:dyDescent="0.25">
      <c r="A481" s="91"/>
      <c r="B481" s="91"/>
      <c r="C481" s="346"/>
      <c r="D481" s="346"/>
      <c r="E481" s="347"/>
      <c r="F481" s="91"/>
      <c r="G481" s="348"/>
      <c r="H481" s="348"/>
      <c r="I481" s="348"/>
      <c r="J481" s="91"/>
      <c r="K481" s="91"/>
      <c r="L481" s="91"/>
      <c r="M481" s="91"/>
      <c r="N481" s="91"/>
      <c r="O481" s="349"/>
      <c r="P481" s="349"/>
      <c r="Q481" s="349"/>
      <c r="R481" s="349"/>
      <c r="S481" s="349"/>
      <c r="T481"/>
      <c r="X481" s="351"/>
      <c r="Y481" s="352"/>
      <c r="Z481" s="353"/>
      <c r="AA481" s="354"/>
      <c r="AL481" s="91"/>
      <c r="BI481" s="77"/>
      <c r="BS481" s="4"/>
      <c r="BT481" s="4"/>
    </row>
    <row r="482" spans="1:72" s="13" customFormat="1" x14ac:dyDescent="0.25">
      <c r="A482" s="91"/>
      <c r="B482" s="91"/>
      <c r="C482" s="346"/>
      <c r="D482" s="346"/>
      <c r="E482" s="347"/>
      <c r="F482" s="91"/>
      <c r="G482" s="348"/>
      <c r="H482" s="348"/>
      <c r="I482" s="348"/>
      <c r="J482" s="91"/>
      <c r="K482" s="91"/>
      <c r="L482" s="91"/>
      <c r="M482" s="91"/>
      <c r="N482" s="91"/>
      <c r="O482" s="349"/>
      <c r="P482" s="349"/>
      <c r="Q482" s="349"/>
      <c r="R482" s="349"/>
      <c r="S482" s="349"/>
      <c r="T482"/>
      <c r="X482" s="351"/>
      <c r="Y482" s="352"/>
      <c r="Z482" s="353"/>
      <c r="AA482" s="354"/>
      <c r="AL482" s="91"/>
      <c r="BI482" s="77"/>
      <c r="BS482" s="4"/>
      <c r="BT482" s="4"/>
    </row>
    <row r="483" spans="1:72" s="13" customFormat="1" x14ac:dyDescent="0.25">
      <c r="A483" s="91"/>
      <c r="B483" s="91"/>
      <c r="C483" s="346"/>
      <c r="D483" s="346"/>
      <c r="E483" s="347"/>
      <c r="F483" s="91"/>
      <c r="G483" s="348"/>
      <c r="H483" s="348"/>
      <c r="I483" s="348"/>
      <c r="J483" s="91"/>
      <c r="K483" s="91"/>
      <c r="L483" s="91"/>
      <c r="M483" s="91"/>
      <c r="N483" s="91"/>
      <c r="O483" s="349"/>
      <c r="P483" s="349"/>
      <c r="Q483" s="349"/>
      <c r="R483" s="349"/>
      <c r="S483" s="349"/>
      <c r="T483"/>
      <c r="X483" s="351"/>
      <c r="Y483" s="352"/>
      <c r="Z483" s="353"/>
      <c r="AA483" s="354"/>
      <c r="AL483" s="91"/>
      <c r="BI483" s="77"/>
      <c r="BS483" s="4"/>
      <c r="BT483" s="4"/>
    </row>
    <row r="484" spans="1:72" s="13" customFormat="1" x14ac:dyDescent="0.25">
      <c r="A484" s="91"/>
      <c r="B484" s="91"/>
      <c r="C484" s="346"/>
      <c r="D484" s="346"/>
      <c r="E484" s="347"/>
      <c r="F484" s="91"/>
      <c r="G484" s="348"/>
      <c r="H484" s="348"/>
      <c r="I484" s="348"/>
      <c r="J484" s="91"/>
      <c r="K484" s="91"/>
      <c r="L484" s="91"/>
      <c r="M484" s="91"/>
      <c r="N484" s="91"/>
      <c r="O484" s="349"/>
      <c r="P484" s="349"/>
      <c r="Q484" s="349"/>
      <c r="R484" s="349"/>
      <c r="S484" s="349"/>
      <c r="T484"/>
      <c r="X484" s="351"/>
      <c r="Y484" s="352"/>
      <c r="Z484" s="353"/>
      <c r="AA484" s="354"/>
      <c r="AL484" s="91"/>
      <c r="BI484" s="77"/>
      <c r="BS484" s="4"/>
      <c r="BT484" s="4"/>
    </row>
    <row r="485" spans="1:72" s="13" customFormat="1" x14ac:dyDescent="0.25">
      <c r="A485" s="91"/>
      <c r="B485" s="91"/>
      <c r="C485" s="346"/>
      <c r="D485" s="346"/>
      <c r="E485" s="347"/>
      <c r="F485" s="91"/>
      <c r="G485" s="348"/>
      <c r="H485" s="348"/>
      <c r="I485" s="348"/>
      <c r="J485" s="91"/>
      <c r="K485" s="91"/>
      <c r="L485" s="91"/>
      <c r="M485" s="91"/>
      <c r="N485" s="91"/>
      <c r="O485" s="349"/>
      <c r="P485" s="349"/>
      <c r="Q485" s="349"/>
      <c r="R485" s="349"/>
      <c r="S485" s="349"/>
      <c r="T485"/>
      <c r="X485" s="351"/>
      <c r="Y485" s="352"/>
      <c r="Z485" s="353"/>
      <c r="AA485" s="354"/>
      <c r="AL485" s="91"/>
      <c r="BI485" s="77"/>
      <c r="BS485" s="4"/>
      <c r="BT485" s="4"/>
    </row>
    <row r="486" spans="1:72" s="13" customFormat="1" x14ac:dyDescent="0.25">
      <c r="A486" s="91"/>
      <c r="B486" s="91"/>
      <c r="C486" s="346"/>
      <c r="D486" s="346"/>
      <c r="E486" s="347"/>
      <c r="F486" s="91"/>
      <c r="G486" s="348"/>
      <c r="H486" s="348"/>
      <c r="I486" s="348"/>
      <c r="J486" s="91"/>
      <c r="K486" s="91"/>
      <c r="L486" s="91"/>
      <c r="M486" s="91"/>
      <c r="N486" s="91"/>
      <c r="O486" s="349"/>
      <c r="P486" s="349"/>
      <c r="Q486" s="349"/>
      <c r="R486" s="349"/>
      <c r="S486" s="349"/>
      <c r="T486"/>
      <c r="X486" s="351"/>
      <c r="Y486" s="352"/>
      <c r="Z486" s="353"/>
      <c r="AA486" s="354"/>
      <c r="AL486" s="91"/>
      <c r="BI486" s="77"/>
      <c r="BS486" s="4"/>
      <c r="BT486" s="4"/>
    </row>
    <row r="487" spans="1:72" s="13" customFormat="1" x14ac:dyDescent="0.25">
      <c r="A487" s="91"/>
      <c r="B487" s="91"/>
      <c r="C487" s="346"/>
      <c r="D487" s="346"/>
      <c r="E487" s="347"/>
      <c r="F487" s="91"/>
      <c r="G487" s="348"/>
      <c r="H487" s="348"/>
      <c r="I487" s="348"/>
      <c r="J487" s="91"/>
      <c r="K487" s="91"/>
      <c r="L487" s="91"/>
      <c r="M487" s="91"/>
      <c r="N487" s="91"/>
      <c r="O487" s="349"/>
      <c r="P487" s="349"/>
      <c r="Q487" s="349"/>
      <c r="R487" s="349"/>
      <c r="S487" s="349"/>
      <c r="T487"/>
      <c r="X487" s="351"/>
      <c r="Y487" s="352"/>
      <c r="Z487" s="353"/>
      <c r="AA487" s="354"/>
      <c r="AL487" s="91"/>
      <c r="BI487" s="77"/>
      <c r="BS487" s="4"/>
      <c r="BT487" s="4"/>
    </row>
    <row r="488" spans="1:72" s="13" customFormat="1" x14ac:dyDescent="0.25">
      <c r="A488" s="91"/>
      <c r="B488" s="91"/>
      <c r="C488" s="346"/>
      <c r="D488" s="346"/>
      <c r="E488" s="347"/>
      <c r="F488" s="91"/>
      <c r="G488" s="348"/>
      <c r="H488" s="348"/>
      <c r="I488" s="348"/>
      <c r="J488" s="91"/>
      <c r="K488" s="91"/>
      <c r="L488" s="91"/>
      <c r="M488" s="91"/>
      <c r="N488" s="91"/>
      <c r="O488" s="349"/>
      <c r="P488" s="349"/>
      <c r="Q488" s="349"/>
      <c r="R488" s="349"/>
      <c r="S488" s="349"/>
      <c r="T488"/>
      <c r="X488" s="351"/>
      <c r="Y488" s="352"/>
      <c r="Z488" s="353"/>
      <c r="AA488" s="354"/>
      <c r="AL488" s="91"/>
      <c r="BI488" s="77"/>
      <c r="BS488" s="4"/>
      <c r="BT488" s="4"/>
    </row>
    <row r="489" spans="1:72" s="13" customFormat="1" x14ac:dyDescent="0.25">
      <c r="A489" s="91"/>
      <c r="B489" s="91"/>
      <c r="C489" s="346"/>
      <c r="D489" s="346"/>
      <c r="E489" s="347"/>
      <c r="F489" s="91"/>
      <c r="G489" s="348"/>
      <c r="H489" s="348"/>
      <c r="I489" s="348"/>
      <c r="J489" s="91"/>
      <c r="K489" s="91"/>
      <c r="L489" s="91"/>
      <c r="M489" s="91"/>
      <c r="N489" s="91"/>
      <c r="O489" s="349"/>
      <c r="P489" s="349"/>
      <c r="Q489" s="349"/>
      <c r="R489" s="349"/>
      <c r="S489" s="349"/>
      <c r="T489"/>
      <c r="X489" s="351"/>
      <c r="Y489" s="352"/>
      <c r="Z489" s="353"/>
      <c r="AA489" s="354"/>
      <c r="AL489" s="91"/>
      <c r="BI489" s="77"/>
      <c r="BS489" s="4"/>
      <c r="BT489" s="4"/>
    </row>
    <row r="490" spans="1:72" s="13" customFormat="1" x14ac:dyDescent="0.25">
      <c r="A490" s="91"/>
      <c r="B490" s="91"/>
      <c r="C490" s="346"/>
      <c r="D490" s="346"/>
      <c r="E490" s="347"/>
      <c r="F490" s="91"/>
      <c r="G490" s="348"/>
      <c r="H490" s="348"/>
      <c r="I490" s="348"/>
      <c r="J490" s="91"/>
      <c r="K490" s="91"/>
      <c r="L490" s="91"/>
      <c r="M490" s="91"/>
      <c r="N490" s="91"/>
      <c r="O490" s="349"/>
      <c r="P490" s="349"/>
      <c r="Q490" s="349"/>
      <c r="R490" s="349"/>
      <c r="S490" s="349"/>
      <c r="T490"/>
      <c r="X490" s="351"/>
      <c r="Y490" s="352"/>
      <c r="Z490" s="353"/>
      <c r="AA490" s="354"/>
      <c r="AL490" s="91"/>
      <c r="BI490" s="77"/>
      <c r="BS490" s="4"/>
      <c r="BT490" s="4"/>
    </row>
    <row r="491" spans="1:72" s="13" customFormat="1" x14ac:dyDescent="0.25">
      <c r="A491" s="91"/>
      <c r="B491" s="91"/>
      <c r="C491" s="346"/>
      <c r="D491" s="346"/>
      <c r="E491" s="347"/>
      <c r="F491" s="91"/>
      <c r="G491" s="348"/>
      <c r="H491" s="348"/>
      <c r="I491" s="348"/>
      <c r="J491" s="91"/>
      <c r="K491" s="91"/>
      <c r="L491" s="91"/>
      <c r="M491" s="91"/>
      <c r="N491" s="91"/>
      <c r="O491" s="349"/>
      <c r="P491" s="349"/>
      <c r="Q491" s="349"/>
      <c r="R491" s="349"/>
      <c r="S491" s="349"/>
      <c r="T491"/>
      <c r="X491" s="351"/>
      <c r="Y491" s="352"/>
      <c r="Z491" s="353"/>
      <c r="AA491" s="354"/>
      <c r="AL491" s="91"/>
      <c r="BI491" s="77"/>
      <c r="BS491" s="4"/>
      <c r="BT491" s="4"/>
    </row>
    <row r="492" spans="1:72" s="13" customFormat="1" x14ac:dyDescent="0.25">
      <c r="A492" s="91"/>
      <c r="B492" s="91"/>
      <c r="C492" s="346"/>
      <c r="D492" s="346"/>
      <c r="E492" s="347"/>
      <c r="F492" s="91"/>
      <c r="G492" s="348"/>
      <c r="H492" s="348"/>
      <c r="I492" s="348"/>
      <c r="J492" s="91"/>
      <c r="K492" s="91"/>
      <c r="L492" s="91"/>
      <c r="M492" s="91"/>
      <c r="N492" s="91"/>
      <c r="O492" s="349"/>
      <c r="P492" s="349"/>
      <c r="Q492" s="349"/>
      <c r="R492" s="349"/>
      <c r="S492" s="349"/>
      <c r="T492"/>
      <c r="X492" s="351"/>
      <c r="Y492" s="352"/>
      <c r="Z492" s="353"/>
      <c r="AA492" s="354"/>
      <c r="AL492" s="91"/>
      <c r="BI492" s="77"/>
      <c r="BS492" s="4"/>
      <c r="BT492" s="4"/>
    </row>
    <row r="493" spans="1:72" s="13" customFormat="1" x14ac:dyDescent="0.25">
      <c r="A493" s="91"/>
      <c r="B493" s="91"/>
      <c r="C493" s="346"/>
      <c r="D493" s="346"/>
      <c r="E493" s="347"/>
      <c r="F493" s="91"/>
      <c r="G493" s="348"/>
      <c r="H493" s="348"/>
      <c r="I493" s="348"/>
      <c r="J493" s="91"/>
      <c r="K493" s="91"/>
      <c r="L493" s="91"/>
      <c r="M493" s="91"/>
      <c r="N493" s="91"/>
      <c r="O493" s="349"/>
      <c r="P493" s="349"/>
      <c r="Q493" s="349"/>
      <c r="R493" s="349"/>
      <c r="S493" s="349"/>
      <c r="T493"/>
      <c r="X493" s="351"/>
      <c r="Y493" s="352"/>
      <c r="Z493" s="353"/>
      <c r="AA493" s="354"/>
      <c r="AL493" s="91"/>
      <c r="BI493" s="77"/>
      <c r="BS493" s="4"/>
      <c r="BT493" s="4"/>
    </row>
    <row r="494" spans="1:72" s="13" customFormat="1" x14ac:dyDescent="0.25">
      <c r="A494" s="91"/>
      <c r="B494" s="91"/>
      <c r="C494" s="346"/>
      <c r="D494" s="346"/>
      <c r="E494" s="347"/>
      <c r="F494" s="91"/>
      <c r="G494" s="348"/>
      <c r="H494" s="348"/>
      <c r="I494" s="348"/>
      <c r="J494" s="91"/>
      <c r="K494" s="91"/>
      <c r="L494" s="91"/>
      <c r="M494" s="91"/>
      <c r="N494" s="91"/>
      <c r="O494" s="349"/>
      <c r="P494" s="349"/>
      <c r="Q494" s="349"/>
      <c r="R494" s="349"/>
      <c r="S494" s="349"/>
      <c r="T494"/>
      <c r="X494" s="351"/>
      <c r="Y494" s="352"/>
      <c r="Z494" s="353"/>
      <c r="AA494" s="354"/>
      <c r="AL494" s="91"/>
      <c r="BI494" s="77"/>
      <c r="BS494" s="4"/>
      <c r="BT494" s="4"/>
    </row>
    <row r="495" spans="1:72" s="13" customFormat="1" x14ac:dyDescent="0.25">
      <c r="A495" s="91"/>
      <c r="B495" s="91"/>
      <c r="C495" s="346"/>
      <c r="D495" s="346"/>
      <c r="E495" s="347"/>
      <c r="F495" s="91"/>
      <c r="G495" s="348"/>
      <c r="H495" s="348"/>
      <c r="I495" s="348"/>
      <c r="J495" s="91"/>
      <c r="K495" s="91"/>
      <c r="L495" s="91"/>
      <c r="M495" s="91"/>
      <c r="N495" s="91"/>
      <c r="O495" s="349"/>
      <c r="P495" s="349"/>
      <c r="Q495" s="349"/>
      <c r="R495" s="349"/>
      <c r="S495" s="349"/>
      <c r="T495"/>
      <c r="X495" s="351"/>
      <c r="Y495" s="352"/>
      <c r="Z495" s="353"/>
      <c r="AA495" s="354"/>
      <c r="AL495" s="91"/>
      <c r="BI495" s="77"/>
      <c r="BS495" s="4"/>
      <c r="BT495" s="4"/>
    </row>
    <row r="496" spans="1:72" s="13" customFormat="1" x14ac:dyDescent="0.25">
      <c r="A496" s="91"/>
      <c r="B496" s="91"/>
      <c r="C496" s="346"/>
      <c r="D496" s="346"/>
      <c r="E496" s="347"/>
      <c r="F496" s="91"/>
      <c r="G496" s="348"/>
      <c r="H496" s="348"/>
      <c r="I496" s="348"/>
      <c r="J496" s="91"/>
      <c r="K496" s="91"/>
      <c r="L496" s="91"/>
      <c r="M496" s="91"/>
      <c r="N496" s="91"/>
      <c r="O496" s="349"/>
      <c r="P496" s="349"/>
      <c r="Q496" s="349"/>
      <c r="R496" s="349"/>
      <c r="S496" s="349"/>
      <c r="T496"/>
      <c r="X496" s="351"/>
      <c r="Y496" s="352"/>
      <c r="Z496" s="353"/>
      <c r="AA496" s="354"/>
      <c r="AL496" s="91"/>
      <c r="BI496" s="77"/>
      <c r="BS496" s="4"/>
      <c r="BT496" s="4"/>
    </row>
    <row r="497" spans="1:72" s="13" customFormat="1" x14ac:dyDescent="0.25">
      <c r="A497" s="91"/>
      <c r="B497" s="91"/>
      <c r="C497" s="346"/>
      <c r="D497" s="346"/>
      <c r="E497" s="347"/>
      <c r="F497" s="91"/>
      <c r="G497" s="348"/>
      <c r="H497" s="348"/>
      <c r="I497" s="348"/>
      <c r="J497" s="91"/>
      <c r="K497" s="91"/>
      <c r="L497" s="91"/>
      <c r="M497" s="91"/>
      <c r="N497" s="91"/>
      <c r="O497" s="349"/>
      <c r="P497" s="349"/>
      <c r="Q497" s="349"/>
      <c r="R497" s="349"/>
      <c r="S497" s="349"/>
      <c r="T497"/>
      <c r="X497" s="351"/>
      <c r="Y497" s="352"/>
      <c r="Z497" s="353"/>
      <c r="AA497" s="354"/>
      <c r="AL497" s="91"/>
      <c r="BI497" s="77"/>
      <c r="BS497" s="4"/>
      <c r="BT497" s="4"/>
    </row>
    <row r="498" spans="1:72" s="13" customFormat="1" x14ac:dyDescent="0.25">
      <c r="A498" s="91"/>
      <c r="B498" s="91"/>
      <c r="C498" s="346"/>
      <c r="D498" s="346"/>
      <c r="E498" s="347"/>
      <c r="F498" s="91"/>
      <c r="G498" s="348"/>
      <c r="H498" s="348"/>
      <c r="I498" s="348"/>
      <c r="J498" s="91"/>
      <c r="K498" s="91"/>
      <c r="L498" s="91"/>
      <c r="M498" s="91"/>
      <c r="N498" s="91"/>
      <c r="O498" s="349"/>
      <c r="P498" s="349"/>
      <c r="Q498" s="349"/>
      <c r="R498" s="349"/>
      <c r="S498" s="349"/>
      <c r="T498"/>
      <c r="X498" s="351"/>
      <c r="Y498" s="352"/>
      <c r="Z498" s="353"/>
      <c r="AA498" s="354"/>
      <c r="AL498" s="91"/>
      <c r="BI498" s="77"/>
      <c r="BS498" s="4"/>
      <c r="BT498" s="4"/>
    </row>
    <row r="499" spans="1:72" s="13" customFormat="1" x14ac:dyDescent="0.25">
      <c r="A499" s="91"/>
      <c r="B499" s="91"/>
      <c r="C499" s="346"/>
      <c r="D499" s="346"/>
      <c r="E499" s="347"/>
      <c r="F499" s="91"/>
      <c r="G499" s="348"/>
      <c r="H499" s="348"/>
      <c r="I499" s="348"/>
      <c r="J499" s="91"/>
      <c r="K499" s="91"/>
      <c r="L499" s="91"/>
      <c r="M499" s="91"/>
      <c r="N499" s="91"/>
      <c r="O499" s="349"/>
      <c r="P499" s="349"/>
      <c r="Q499" s="349"/>
      <c r="R499" s="349"/>
      <c r="S499" s="349"/>
      <c r="T499"/>
      <c r="X499" s="351"/>
      <c r="Y499" s="352"/>
      <c r="Z499" s="353"/>
      <c r="AA499" s="354"/>
      <c r="AL499" s="91"/>
      <c r="BI499" s="77"/>
      <c r="BS499" s="4"/>
      <c r="BT499" s="4"/>
    </row>
    <row r="500" spans="1:72" s="13" customFormat="1" x14ac:dyDescent="0.25">
      <c r="A500" s="91"/>
      <c r="B500" s="91"/>
      <c r="C500" s="346"/>
      <c r="D500" s="346"/>
      <c r="E500" s="347"/>
      <c r="F500" s="91"/>
      <c r="G500" s="348"/>
      <c r="H500" s="348"/>
      <c r="I500" s="348"/>
      <c r="J500" s="91"/>
      <c r="K500" s="91"/>
      <c r="L500" s="91"/>
      <c r="M500" s="91"/>
      <c r="N500" s="91"/>
      <c r="O500" s="349"/>
      <c r="P500" s="349"/>
      <c r="Q500" s="349"/>
      <c r="R500" s="349"/>
      <c r="S500" s="349"/>
      <c r="T500"/>
      <c r="X500" s="351"/>
      <c r="Y500" s="352"/>
      <c r="Z500" s="353"/>
      <c r="AA500" s="354"/>
      <c r="AL500" s="91"/>
      <c r="BI500" s="77"/>
      <c r="BS500" s="4"/>
      <c r="BT500" s="4"/>
    </row>
    <row r="501" spans="1:72" s="13" customFormat="1" x14ac:dyDescent="0.25">
      <c r="A501" s="91"/>
      <c r="B501" s="91"/>
      <c r="C501" s="346"/>
      <c r="D501" s="346"/>
      <c r="E501" s="347"/>
      <c r="F501" s="91"/>
      <c r="G501" s="348"/>
      <c r="H501" s="348"/>
      <c r="I501" s="348"/>
      <c r="J501" s="91"/>
      <c r="K501" s="91"/>
      <c r="L501" s="91"/>
      <c r="M501" s="91"/>
      <c r="N501" s="91"/>
      <c r="O501" s="349"/>
      <c r="P501" s="349"/>
      <c r="Q501" s="349"/>
      <c r="R501" s="349"/>
      <c r="S501" s="349"/>
      <c r="T501"/>
      <c r="X501" s="351"/>
      <c r="Y501" s="352"/>
      <c r="Z501" s="353"/>
      <c r="AA501" s="354"/>
      <c r="AL501" s="91"/>
      <c r="BI501" s="77"/>
      <c r="BS501" s="4"/>
      <c r="BT501" s="4"/>
    </row>
    <row r="502" spans="1:72" s="13" customFormat="1" x14ac:dyDescent="0.25">
      <c r="A502" s="91"/>
      <c r="B502" s="91"/>
      <c r="C502" s="346"/>
      <c r="D502" s="346"/>
      <c r="E502" s="347"/>
      <c r="F502" s="91"/>
      <c r="G502" s="348"/>
      <c r="H502" s="348"/>
      <c r="I502" s="348"/>
      <c r="J502" s="91"/>
      <c r="K502" s="91"/>
      <c r="L502" s="91"/>
      <c r="M502" s="91"/>
      <c r="N502" s="91"/>
      <c r="O502" s="349"/>
      <c r="P502" s="349"/>
      <c r="Q502" s="349"/>
      <c r="R502" s="349"/>
      <c r="S502" s="349"/>
      <c r="T502"/>
      <c r="X502" s="351"/>
      <c r="Y502" s="352"/>
      <c r="Z502" s="353"/>
      <c r="AA502" s="354"/>
      <c r="AL502" s="91"/>
      <c r="BI502" s="77"/>
      <c r="BS502" s="4"/>
      <c r="BT502" s="4"/>
    </row>
    <row r="503" spans="1:72" s="13" customFormat="1" x14ac:dyDescent="0.25">
      <c r="A503" s="91"/>
      <c r="B503" s="91"/>
      <c r="C503" s="346"/>
      <c r="D503" s="346"/>
      <c r="E503" s="347"/>
      <c r="F503" s="91"/>
      <c r="G503" s="348"/>
      <c r="H503" s="348"/>
      <c r="I503" s="348"/>
      <c r="J503" s="91"/>
      <c r="K503" s="91"/>
      <c r="L503" s="91"/>
      <c r="M503" s="91"/>
      <c r="N503" s="91"/>
      <c r="O503" s="349"/>
      <c r="P503" s="349"/>
      <c r="Q503" s="349"/>
      <c r="R503" s="349"/>
      <c r="S503" s="349"/>
      <c r="T503"/>
      <c r="X503" s="351"/>
      <c r="Y503" s="352"/>
      <c r="Z503" s="353"/>
      <c r="AA503" s="354"/>
      <c r="AL503" s="91"/>
      <c r="BI503" s="77"/>
      <c r="BS503" s="4"/>
      <c r="BT503" s="4"/>
    </row>
    <row r="504" spans="1:72" s="13" customFormat="1" x14ac:dyDescent="0.25">
      <c r="A504" s="91"/>
      <c r="B504" s="91"/>
      <c r="C504" s="346"/>
      <c r="D504" s="346"/>
      <c r="E504" s="347"/>
      <c r="F504" s="91"/>
      <c r="G504" s="348"/>
      <c r="H504" s="348"/>
      <c r="I504" s="348"/>
      <c r="J504" s="91"/>
      <c r="K504" s="91"/>
      <c r="L504" s="91"/>
      <c r="M504" s="91"/>
      <c r="N504" s="91"/>
      <c r="O504" s="349"/>
      <c r="P504" s="349"/>
      <c r="Q504" s="349"/>
      <c r="R504" s="349"/>
      <c r="S504" s="349"/>
      <c r="T504"/>
      <c r="X504" s="351"/>
      <c r="Y504" s="352"/>
      <c r="Z504" s="353"/>
      <c r="AA504" s="354"/>
      <c r="AL504" s="91"/>
      <c r="BI504" s="77"/>
      <c r="BS504" s="4"/>
      <c r="BT504" s="4"/>
    </row>
    <row r="505" spans="1:72" s="13" customFormat="1" x14ac:dyDescent="0.25">
      <c r="A505" s="91"/>
      <c r="B505" s="91"/>
      <c r="C505" s="346"/>
      <c r="D505" s="346"/>
      <c r="E505" s="347"/>
      <c r="F505" s="91"/>
      <c r="G505" s="348"/>
      <c r="H505" s="348"/>
      <c r="I505" s="348"/>
      <c r="J505" s="91"/>
      <c r="K505" s="91"/>
      <c r="L505" s="91"/>
      <c r="M505" s="91"/>
      <c r="N505" s="91"/>
      <c r="O505" s="349"/>
      <c r="P505" s="349"/>
      <c r="Q505" s="349"/>
      <c r="R505" s="349"/>
      <c r="S505" s="349"/>
      <c r="T505"/>
      <c r="X505" s="351"/>
      <c r="Y505" s="352"/>
      <c r="Z505" s="353"/>
      <c r="AA505" s="354"/>
      <c r="AL505" s="91"/>
      <c r="BI505" s="77"/>
      <c r="BS505" s="4"/>
      <c r="BT505" s="4"/>
    </row>
    <row r="506" spans="1:72" s="13" customFormat="1" x14ac:dyDescent="0.25">
      <c r="A506" s="91"/>
      <c r="B506" s="91"/>
      <c r="C506" s="346"/>
      <c r="D506" s="346"/>
      <c r="E506" s="347"/>
      <c r="F506" s="91"/>
      <c r="G506" s="348"/>
      <c r="H506" s="348"/>
      <c r="I506" s="348"/>
      <c r="J506" s="91"/>
      <c r="K506" s="91"/>
      <c r="L506" s="91"/>
      <c r="M506" s="91"/>
      <c r="N506" s="91"/>
      <c r="O506" s="349"/>
      <c r="P506" s="349"/>
      <c r="Q506" s="349"/>
      <c r="R506" s="349"/>
      <c r="S506" s="349"/>
      <c r="T506"/>
      <c r="X506" s="351"/>
      <c r="Y506" s="352"/>
      <c r="Z506" s="353"/>
      <c r="AA506" s="354"/>
      <c r="AL506" s="91"/>
      <c r="BI506" s="77"/>
      <c r="BS506" s="4"/>
      <c r="BT506" s="4"/>
    </row>
    <row r="507" spans="1:72" s="13" customFormat="1" x14ac:dyDescent="0.25">
      <c r="A507" s="91"/>
      <c r="B507" s="91"/>
      <c r="C507" s="346"/>
      <c r="D507" s="346"/>
      <c r="E507" s="347"/>
      <c r="F507" s="91"/>
      <c r="G507" s="348"/>
      <c r="H507" s="348"/>
      <c r="I507" s="348"/>
      <c r="J507" s="91"/>
      <c r="K507" s="91"/>
      <c r="L507" s="91"/>
      <c r="M507" s="91"/>
      <c r="N507" s="91"/>
      <c r="O507" s="349"/>
      <c r="P507" s="349"/>
      <c r="Q507" s="349"/>
      <c r="R507" s="349"/>
      <c r="S507" s="349"/>
      <c r="T507"/>
      <c r="X507" s="351"/>
      <c r="Y507" s="352"/>
      <c r="Z507" s="353"/>
      <c r="AA507" s="354"/>
      <c r="AL507" s="91"/>
      <c r="BI507" s="77"/>
      <c r="BS507" s="4"/>
      <c r="BT507" s="4"/>
    </row>
    <row r="508" spans="1:72" s="13" customFormat="1" x14ac:dyDescent="0.25">
      <c r="A508" s="91"/>
      <c r="B508" s="91"/>
      <c r="C508" s="346"/>
      <c r="D508" s="346"/>
      <c r="E508" s="347"/>
      <c r="F508" s="91"/>
      <c r="G508" s="348"/>
      <c r="H508" s="348"/>
      <c r="I508" s="348"/>
      <c r="J508" s="91"/>
      <c r="K508" s="91"/>
      <c r="L508" s="91"/>
      <c r="M508" s="91"/>
      <c r="N508" s="91"/>
      <c r="O508" s="349"/>
      <c r="P508" s="349"/>
      <c r="Q508" s="349"/>
      <c r="R508" s="349"/>
      <c r="S508" s="349"/>
      <c r="T508"/>
      <c r="X508" s="351"/>
      <c r="Y508" s="352"/>
      <c r="Z508" s="353"/>
      <c r="AA508" s="354"/>
      <c r="AL508" s="91"/>
      <c r="BI508" s="77"/>
      <c r="BS508" s="4"/>
      <c r="BT508" s="4"/>
    </row>
    <row r="509" spans="1:72" s="13" customFormat="1" x14ac:dyDescent="0.25">
      <c r="A509" s="91"/>
      <c r="B509" s="91"/>
      <c r="C509" s="346"/>
      <c r="D509" s="346"/>
      <c r="E509" s="347"/>
      <c r="F509" s="91"/>
      <c r="G509" s="348"/>
      <c r="H509" s="348"/>
      <c r="I509" s="348"/>
      <c r="J509" s="91"/>
      <c r="K509" s="91"/>
      <c r="L509" s="91"/>
      <c r="M509" s="91"/>
      <c r="N509" s="91"/>
      <c r="O509" s="349"/>
      <c r="P509" s="349"/>
      <c r="Q509" s="349"/>
      <c r="R509" s="349"/>
      <c r="S509" s="349"/>
      <c r="T509"/>
      <c r="X509" s="351"/>
      <c r="Y509" s="352"/>
      <c r="Z509" s="353"/>
      <c r="AA509" s="354"/>
      <c r="AL509" s="91"/>
      <c r="BI509" s="77"/>
      <c r="BS509" s="4"/>
      <c r="BT509" s="4"/>
    </row>
    <row r="510" spans="1:72" s="13" customFormat="1" x14ac:dyDescent="0.25">
      <c r="A510" s="91"/>
      <c r="B510" s="91"/>
      <c r="C510" s="346"/>
      <c r="D510" s="346"/>
      <c r="E510" s="347"/>
      <c r="F510" s="91"/>
      <c r="G510" s="348"/>
      <c r="H510" s="348"/>
      <c r="I510" s="348"/>
      <c r="J510" s="91"/>
      <c r="K510" s="91"/>
      <c r="L510" s="91"/>
      <c r="M510" s="91"/>
      <c r="N510" s="91"/>
      <c r="O510" s="349"/>
      <c r="P510" s="349"/>
      <c r="Q510" s="349"/>
      <c r="R510" s="349"/>
      <c r="S510" s="349"/>
      <c r="T510"/>
      <c r="X510" s="351"/>
      <c r="Y510" s="352"/>
      <c r="Z510" s="353"/>
      <c r="AA510" s="354"/>
      <c r="AL510" s="91"/>
      <c r="BI510" s="77"/>
      <c r="BS510" s="4"/>
      <c r="BT510" s="4"/>
    </row>
    <row r="511" spans="1:72" s="13" customFormat="1" x14ac:dyDescent="0.25">
      <c r="A511" s="91"/>
      <c r="B511" s="91"/>
      <c r="C511" s="346"/>
      <c r="D511" s="346"/>
      <c r="E511" s="347"/>
      <c r="F511" s="91"/>
      <c r="G511" s="348"/>
      <c r="H511" s="348"/>
      <c r="I511" s="348"/>
      <c r="J511" s="91"/>
      <c r="K511" s="91"/>
      <c r="L511" s="91"/>
      <c r="M511" s="91"/>
      <c r="N511" s="91"/>
      <c r="O511" s="349"/>
      <c r="P511" s="349"/>
      <c r="Q511" s="349"/>
      <c r="R511" s="349"/>
      <c r="S511" s="349"/>
      <c r="T511"/>
      <c r="X511" s="351"/>
      <c r="Y511" s="352"/>
      <c r="Z511" s="353"/>
      <c r="AA511" s="354"/>
      <c r="AL511" s="91"/>
      <c r="BI511" s="77"/>
      <c r="BS511" s="4"/>
      <c r="BT511" s="4"/>
    </row>
    <row r="512" spans="1:72" s="13" customFormat="1" x14ac:dyDescent="0.25">
      <c r="A512" s="91"/>
      <c r="B512" s="91"/>
      <c r="C512" s="346"/>
      <c r="D512" s="346"/>
      <c r="E512" s="347"/>
      <c r="F512" s="91"/>
      <c r="G512" s="348"/>
      <c r="H512" s="348"/>
      <c r="I512" s="348"/>
      <c r="J512" s="91"/>
      <c r="K512" s="91"/>
      <c r="L512" s="91"/>
      <c r="M512" s="91"/>
      <c r="N512" s="91"/>
      <c r="O512" s="349"/>
      <c r="P512" s="349"/>
      <c r="Q512" s="349"/>
      <c r="R512" s="349"/>
      <c r="S512" s="349"/>
      <c r="T512"/>
      <c r="X512" s="351"/>
      <c r="Y512" s="352"/>
      <c r="Z512" s="353"/>
      <c r="AA512" s="354"/>
      <c r="AL512" s="91"/>
      <c r="BI512" s="77"/>
      <c r="BS512" s="4"/>
      <c r="BT512" s="4"/>
    </row>
    <row r="513" spans="1:72" s="13" customFormat="1" x14ac:dyDescent="0.25">
      <c r="A513" s="91"/>
      <c r="B513" s="91"/>
      <c r="C513" s="346"/>
      <c r="D513" s="346"/>
      <c r="E513" s="347"/>
      <c r="F513" s="91"/>
      <c r="G513" s="348"/>
      <c r="H513" s="348"/>
      <c r="I513" s="348"/>
      <c r="J513" s="91"/>
      <c r="K513" s="91"/>
      <c r="L513" s="91"/>
      <c r="M513" s="91"/>
      <c r="N513" s="91"/>
      <c r="O513" s="349"/>
      <c r="P513" s="349"/>
      <c r="Q513" s="349"/>
      <c r="R513" s="349"/>
      <c r="S513" s="349"/>
      <c r="T513"/>
      <c r="X513" s="351"/>
      <c r="Y513" s="352"/>
      <c r="Z513" s="353"/>
      <c r="AA513" s="354"/>
      <c r="AL513" s="91"/>
      <c r="BI513" s="77"/>
      <c r="BS513" s="4"/>
      <c r="BT513" s="4"/>
    </row>
    <row r="514" spans="1:72" s="13" customFormat="1" x14ac:dyDescent="0.25">
      <c r="A514" s="91"/>
      <c r="B514" s="91"/>
      <c r="C514" s="346"/>
      <c r="D514" s="346"/>
      <c r="E514" s="347"/>
      <c r="F514" s="91"/>
      <c r="G514" s="348"/>
      <c r="H514" s="348"/>
      <c r="I514" s="348"/>
      <c r="J514" s="91"/>
      <c r="K514" s="91"/>
      <c r="L514" s="91"/>
      <c r="M514" s="91"/>
      <c r="N514" s="91"/>
      <c r="O514" s="349"/>
      <c r="P514" s="349"/>
      <c r="Q514" s="349"/>
      <c r="R514" s="349"/>
      <c r="S514" s="349"/>
      <c r="T514"/>
      <c r="X514" s="351"/>
      <c r="Y514" s="352"/>
      <c r="Z514" s="353"/>
      <c r="AA514" s="354"/>
      <c r="AL514" s="91"/>
      <c r="BI514" s="77"/>
      <c r="BS514" s="4"/>
      <c r="BT514" s="4"/>
    </row>
    <row r="515" spans="1:72" s="13" customFormat="1" x14ac:dyDescent="0.25">
      <c r="A515" s="91"/>
      <c r="B515" s="91"/>
      <c r="C515" s="346"/>
      <c r="D515" s="346"/>
      <c r="E515" s="347"/>
      <c r="F515" s="91"/>
      <c r="G515" s="348"/>
      <c r="H515" s="348"/>
      <c r="I515" s="348"/>
      <c r="J515" s="91"/>
      <c r="K515" s="91"/>
      <c r="L515" s="91"/>
      <c r="M515" s="91"/>
      <c r="N515" s="91"/>
      <c r="O515" s="349"/>
      <c r="P515" s="349"/>
      <c r="Q515" s="349"/>
      <c r="R515" s="349"/>
      <c r="S515" s="349"/>
      <c r="T515"/>
      <c r="X515" s="351"/>
      <c r="Y515" s="352"/>
      <c r="Z515" s="353"/>
      <c r="AA515" s="354"/>
      <c r="AL515" s="91"/>
      <c r="BI515" s="77"/>
      <c r="BS515" s="4"/>
      <c r="BT515" s="4"/>
    </row>
    <row r="516" spans="1:72" s="13" customFormat="1" x14ac:dyDescent="0.25">
      <c r="A516" s="91"/>
      <c r="B516" s="91"/>
      <c r="C516" s="346"/>
      <c r="D516" s="346"/>
      <c r="E516" s="347"/>
      <c r="F516" s="91"/>
      <c r="G516" s="348"/>
      <c r="H516" s="348"/>
      <c r="I516" s="348"/>
      <c r="J516" s="91"/>
      <c r="K516" s="91"/>
      <c r="L516" s="91"/>
      <c r="M516" s="91"/>
      <c r="N516" s="91"/>
      <c r="O516" s="349"/>
      <c r="P516" s="349"/>
      <c r="Q516" s="349"/>
      <c r="R516" s="349"/>
      <c r="S516" s="349"/>
      <c r="T516"/>
      <c r="X516" s="351"/>
      <c r="Y516" s="352"/>
      <c r="Z516" s="353"/>
      <c r="AA516" s="354"/>
      <c r="AL516" s="91"/>
      <c r="BI516" s="77"/>
      <c r="BS516" s="4"/>
      <c r="BT516" s="4"/>
    </row>
    <row r="517" spans="1:72" s="13" customFormat="1" x14ac:dyDescent="0.25">
      <c r="A517" s="91"/>
      <c r="B517" s="91"/>
      <c r="C517" s="346"/>
      <c r="D517" s="346"/>
      <c r="E517" s="347"/>
      <c r="F517" s="91"/>
      <c r="G517" s="348"/>
      <c r="H517" s="348"/>
      <c r="I517" s="348"/>
      <c r="J517" s="91"/>
      <c r="K517" s="91"/>
      <c r="L517" s="91"/>
      <c r="M517" s="91"/>
      <c r="N517" s="91"/>
      <c r="O517" s="349"/>
      <c r="P517" s="349"/>
      <c r="Q517" s="349"/>
      <c r="R517" s="349"/>
      <c r="S517" s="349"/>
      <c r="T517"/>
      <c r="X517" s="351"/>
      <c r="Y517" s="352"/>
      <c r="Z517" s="353"/>
      <c r="AA517" s="354"/>
      <c r="AL517" s="91"/>
      <c r="BI517" s="77"/>
      <c r="BS517" s="4"/>
      <c r="BT517" s="4"/>
    </row>
    <row r="518" spans="1:72" s="13" customFormat="1" x14ac:dyDescent="0.25">
      <c r="A518" s="91"/>
      <c r="B518" s="91"/>
      <c r="C518" s="346"/>
      <c r="D518" s="346"/>
      <c r="E518" s="347"/>
      <c r="F518" s="91"/>
      <c r="G518" s="348"/>
      <c r="H518" s="348"/>
      <c r="I518" s="348"/>
      <c r="J518" s="91"/>
      <c r="K518" s="91"/>
      <c r="L518" s="91"/>
      <c r="M518" s="91"/>
      <c r="N518" s="91"/>
      <c r="O518" s="349"/>
      <c r="P518" s="349"/>
      <c r="Q518" s="349"/>
      <c r="R518" s="349"/>
      <c r="S518" s="349"/>
      <c r="T518"/>
      <c r="X518" s="351"/>
      <c r="Y518" s="352"/>
      <c r="Z518" s="353"/>
      <c r="AA518" s="354"/>
      <c r="AL518" s="91"/>
      <c r="BI518" s="77"/>
      <c r="BS518" s="4"/>
      <c r="BT518" s="4"/>
    </row>
    <row r="519" spans="1:72" s="13" customFormat="1" x14ac:dyDescent="0.25">
      <c r="A519" s="91"/>
      <c r="B519" s="91"/>
      <c r="C519" s="346"/>
      <c r="D519" s="346"/>
      <c r="E519" s="347"/>
      <c r="F519" s="91"/>
      <c r="G519" s="348"/>
      <c r="H519" s="348"/>
      <c r="I519" s="348"/>
      <c r="J519" s="91"/>
      <c r="K519" s="91"/>
      <c r="L519" s="91"/>
      <c r="M519" s="91"/>
      <c r="N519" s="91"/>
      <c r="O519" s="349"/>
      <c r="P519" s="349"/>
      <c r="Q519" s="349"/>
      <c r="R519" s="349"/>
      <c r="S519" s="349"/>
      <c r="T519"/>
      <c r="X519" s="351"/>
      <c r="Y519" s="352"/>
      <c r="Z519" s="353"/>
      <c r="AA519" s="354"/>
      <c r="AL519" s="91"/>
      <c r="BI519" s="77"/>
      <c r="BS519" s="4"/>
      <c r="BT519" s="4"/>
    </row>
    <row r="520" spans="1:72" s="13" customFormat="1" x14ac:dyDescent="0.25">
      <c r="A520" s="91"/>
      <c r="B520" s="91"/>
      <c r="C520" s="346"/>
      <c r="D520" s="346"/>
      <c r="E520" s="347"/>
      <c r="F520" s="91"/>
      <c r="G520" s="348"/>
      <c r="H520" s="348"/>
      <c r="I520" s="348"/>
      <c r="J520" s="91"/>
      <c r="K520" s="91"/>
      <c r="L520" s="91"/>
      <c r="M520" s="91"/>
      <c r="N520" s="91"/>
      <c r="O520" s="349"/>
      <c r="P520" s="349"/>
      <c r="Q520" s="349"/>
      <c r="R520" s="349"/>
      <c r="S520" s="349"/>
      <c r="T520"/>
      <c r="X520" s="351"/>
      <c r="Y520" s="352"/>
      <c r="Z520" s="353"/>
      <c r="AA520" s="354"/>
      <c r="AL520" s="91"/>
      <c r="BI520" s="77"/>
      <c r="BS520" s="4"/>
      <c r="BT520" s="4"/>
    </row>
    <row r="521" spans="1:72" s="13" customFormat="1" x14ac:dyDescent="0.25">
      <c r="A521" s="91"/>
      <c r="B521" s="91"/>
      <c r="C521" s="346"/>
      <c r="D521" s="346"/>
      <c r="E521" s="347"/>
      <c r="F521" s="91"/>
      <c r="G521" s="348"/>
      <c r="H521" s="348"/>
      <c r="I521" s="348"/>
      <c r="J521" s="91"/>
      <c r="K521" s="91"/>
      <c r="L521" s="91"/>
      <c r="M521" s="91"/>
      <c r="N521" s="91"/>
      <c r="O521" s="349"/>
      <c r="P521" s="349"/>
      <c r="Q521" s="349"/>
      <c r="R521" s="349"/>
      <c r="S521" s="349"/>
      <c r="T521"/>
      <c r="X521" s="351"/>
      <c r="Y521" s="352"/>
      <c r="Z521" s="353"/>
      <c r="AA521" s="354"/>
      <c r="AL521" s="91"/>
      <c r="BI521" s="77"/>
      <c r="BS521" s="4"/>
      <c r="BT521" s="4"/>
    </row>
    <row r="522" spans="1:72" s="13" customFormat="1" x14ac:dyDescent="0.25">
      <c r="A522" s="91"/>
      <c r="B522" s="91"/>
      <c r="C522" s="346"/>
      <c r="D522" s="346"/>
      <c r="E522" s="347"/>
      <c r="F522" s="91"/>
      <c r="G522" s="348"/>
      <c r="H522" s="348"/>
      <c r="I522" s="348"/>
      <c r="J522" s="91"/>
      <c r="K522" s="91"/>
      <c r="L522" s="91"/>
      <c r="M522" s="91"/>
      <c r="N522" s="91"/>
      <c r="O522" s="349"/>
      <c r="P522" s="349"/>
      <c r="Q522" s="349"/>
      <c r="R522" s="349"/>
      <c r="S522" s="349"/>
      <c r="T522"/>
      <c r="X522" s="351"/>
      <c r="Y522" s="352"/>
      <c r="Z522" s="353"/>
      <c r="AA522" s="354"/>
      <c r="AL522" s="91"/>
      <c r="BI522" s="77"/>
      <c r="BS522" s="4"/>
      <c r="BT522" s="4"/>
    </row>
    <row r="523" spans="1:72" s="13" customFormat="1" x14ac:dyDescent="0.25">
      <c r="A523" s="91"/>
      <c r="B523" s="91"/>
      <c r="C523" s="346"/>
      <c r="D523" s="346"/>
      <c r="E523" s="347"/>
      <c r="F523" s="91"/>
      <c r="G523" s="348"/>
      <c r="H523" s="348"/>
      <c r="I523" s="348"/>
      <c r="J523" s="91"/>
      <c r="K523" s="91"/>
      <c r="L523" s="91"/>
      <c r="M523" s="91"/>
      <c r="N523" s="91"/>
      <c r="O523" s="349"/>
      <c r="P523" s="349"/>
      <c r="Q523" s="349"/>
      <c r="R523" s="349"/>
      <c r="S523" s="349"/>
      <c r="T523"/>
      <c r="X523" s="351"/>
      <c r="Y523" s="352"/>
      <c r="Z523" s="353"/>
      <c r="AA523" s="354"/>
      <c r="AL523" s="91"/>
      <c r="BI523" s="77"/>
      <c r="BS523" s="4"/>
      <c r="BT523" s="4"/>
    </row>
    <row r="524" spans="1:72" s="13" customFormat="1" x14ac:dyDescent="0.25">
      <c r="A524" s="91"/>
      <c r="B524" s="91"/>
      <c r="C524" s="346"/>
      <c r="D524" s="346"/>
      <c r="E524" s="347"/>
      <c r="F524" s="91"/>
      <c r="G524" s="348"/>
      <c r="H524" s="348"/>
      <c r="I524" s="348"/>
      <c r="J524" s="91"/>
      <c r="K524" s="91"/>
      <c r="L524" s="91"/>
      <c r="M524" s="91"/>
      <c r="N524" s="91"/>
      <c r="O524" s="349"/>
      <c r="P524" s="349"/>
      <c r="Q524" s="349"/>
      <c r="R524" s="349"/>
      <c r="S524" s="349"/>
      <c r="T524"/>
      <c r="X524" s="351"/>
      <c r="Y524" s="352"/>
      <c r="Z524" s="353"/>
      <c r="AA524" s="354"/>
      <c r="AL524" s="91"/>
      <c r="BI524" s="77"/>
      <c r="BS524" s="4"/>
      <c r="BT524" s="4"/>
    </row>
    <row r="525" spans="1:72" s="13" customFormat="1" x14ac:dyDescent="0.25">
      <c r="A525" s="91"/>
      <c r="B525" s="91"/>
      <c r="C525" s="346"/>
      <c r="D525" s="346"/>
      <c r="E525" s="347"/>
      <c r="F525" s="91"/>
      <c r="G525" s="348"/>
      <c r="H525" s="348"/>
      <c r="I525" s="348"/>
      <c r="J525" s="91"/>
      <c r="K525" s="91"/>
      <c r="L525" s="91"/>
      <c r="M525" s="91"/>
      <c r="N525" s="91"/>
      <c r="O525" s="349"/>
      <c r="P525" s="349"/>
      <c r="Q525" s="349"/>
      <c r="R525" s="349"/>
      <c r="S525" s="349"/>
      <c r="T525"/>
      <c r="X525" s="351"/>
      <c r="Y525" s="352"/>
      <c r="Z525" s="353"/>
      <c r="AA525" s="354"/>
      <c r="AL525" s="91"/>
      <c r="BI525" s="77"/>
      <c r="BS525" s="4"/>
      <c r="BT525" s="4"/>
    </row>
    <row r="526" spans="1:72" s="13" customFormat="1" x14ac:dyDescent="0.25">
      <c r="A526" s="91"/>
      <c r="B526" s="91"/>
      <c r="C526" s="346"/>
      <c r="D526" s="346"/>
      <c r="E526" s="347"/>
      <c r="F526" s="91"/>
      <c r="G526" s="348"/>
      <c r="H526" s="348"/>
      <c r="I526" s="348"/>
      <c r="J526" s="91"/>
      <c r="K526" s="91"/>
      <c r="L526" s="91"/>
      <c r="M526" s="91"/>
      <c r="N526" s="91"/>
      <c r="O526" s="349"/>
      <c r="P526" s="349"/>
      <c r="Q526" s="349"/>
      <c r="R526" s="349"/>
      <c r="S526" s="349"/>
      <c r="T526"/>
      <c r="X526" s="351"/>
      <c r="Y526" s="352"/>
      <c r="Z526" s="353"/>
      <c r="AA526" s="354"/>
      <c r="AL526" s="91"/>
      <c r="BI526" s="77"/>
      <c r="BS526" s="4"/>
      <c r="BT526" s="4"/>
    </row>
    <row r="527" spans="1:72" s="13" customFormat="1" x14ac:dyDescent="0.25">
      <c r="A527" s="91"/>
      <c r="B527" s="91"/>
      <c r="C527" s="346"/>
      <c r="D527" s="346"/>
      <c r="E527" s="347"/>
      <c r="F527" s="91"/>
      <c r="G527" s="348"/>
      <c r="H527" s="348"/>
      <c r="I527" s="348"/>
      <c r="J527" s="91"/>
      <c r="K527" s="91"/>
      <c r="L527" s="91"/>
      <c r="M527" s="91"/>
      <c r="N527" s="91"/>
      <c r="O527" s="349"/>
      <c r="P527" s="349"/>
      <c r="Q527" s="349"/>
      <c r="R527" s="349"/>
      <c r="S527" s="349"/>
      <c r="T527"/>
      <c r="X527" s="351"/>
      <c r="Y527" s="352"/>
      <c r="Z527" s="353"/>
      <c r="AA527" s="354"/>
      <c r="AL527" s="91"/>
      <c r="BI527" s="77"/>
      <c r="BS527" s="4"/>
      <c r="BT527" s="4"/>
    </row>
    <row r="528" spans="1:72" s="13" customFormat="1" x14ac:dyDescent="0.25">
      <c r="A528" s="91"/>
      <c r="B528" s="91"/>
      <c r="C528" s="346"/>
      <c r="D528" s="346"/>
      <c r="E528" s="347"/>
      <c r="F528" s="91"/>
      <c r="G528" s="348"/>
      <c r="H528" s="348"/>
      <c r="I528" s="348"/>
      <c r="J528" s="91"/>
      <c r="K528" s="91"/>
      <c r="L528" s="91"/>
      <c r="M528" s="91"/>
      <c r="N528" s="91"/>
      <c r="O528" s="349"/>
      <c r="P528" s="349"/>
      <c r="Q528" s="349"/>
      <c r="R528" s="349"/>
      <c r="S528" s="349"/>
      <c r="T528"/>
      <c r="X528" s="351"/>
      <c r="Y528" s="352"/>
      <c r="Z528" s="353"/>
      <c r="AA528" s="354"/>
      <c r="AL528" s="91"/>
      <c r="BI528" s="77"/>
      <c r="BS528" s="4"/>
      <c r="BT528" s="4"/>
    </row>
    <row r="529" spans="1:72" s="13" customFormat="1" x14ac:dyDescent="0.25">
      <c r="A529" s="91"/>
      <c r="B529" s="91"/>
      <c r="C529" s="346"/>
      <c r="D529" s="346"/>
      <c r="E529" s="347"/>
      <c r="F529" s="91"/>
      <c r="G529" s="348"/>
      <c r="H529" s="348"/>
      <c r="I529" s="348"/>
      <c r="J529" s="91"/>
      <c r="K529" s="91"/>
      <c r="L529" s="91"/>
      <c r="M529" s="91"/>
      <c r="N529" s="91"/>
      <c r="O529" s="349"/>
      <c r="P529" s="349"/>
      <c r="Q529" s="349"/>
      <c r="R529" s="349"/>
      <c r="S529" s="349"/>
      <c r="T529"/>
      <c r="X529" s="351"/>
      <c r="Y529" s="352"/>
      <c r="Z529" s="353"/>
      <c r="AA529" s="354"/>
      <c r="AL529" s="91"/>
      <c r="BI529" s="77"/>
      <c r="BS529" s="4"/>
      <c r="BT529" s="4"/>
    </row>
    <row r="530" spans="1:72" s="13" customFormat="1" x14ac:dyDescent="0.25">
      <c r="A530" s="91"/>
      <c r="B530" s="91"/>
      <c r="C530" s="346"/>
      <c r="D530" s="346"/>
      <c r="E530" s="347"/>
      <c r="F530" s="91"/>
      <c r="G530" s="348"/>
      <c r="H530" s="348"/>
      <c r="I530" s="348"/>
      <c r="J530" s="91"/>
      <c r="K530" s="91"/>
      <c r="L530" s="91"/>
      <c r="M530" s="91"/>
      <c r="N530" s="91"/>
      <c r="O530" s="349"/>
      <c r="P530" s="349"/>
      <c r="Q530" s="349"/>
      <c r="R530" s="349"/>
      <c r="S530" s="349"/>
      <c r="T530"/>
      <c r="X530" s="351"/>
      <c r="Y530" s="352"/>
      <c r="Z530" s="353"/>
      <c r="AA530" s="354"/>
      <c r="AL530" s="91"/>
      <c r="BI530" s="77"/>
      <c r="BS530" s="4"/>
      <c r="BT530" s="4"/>
    </row>
    <row r="531" spans="1:72" s="13" customFormat="1" x14ac:dyDescent="0.25">
      <c r="A531" s="91"/>
      <c r="B531" s="91"/>
      <c r="C531" s="346"/>
      <c r="D531" s="346"/>
      <c r="E531" s="347"/>
      <c r="F531" s="91"/>
      <c r="G531" s="348"/>
      <c r="H531" s="348"/>
      <c r="I531" s="348"/>
      <c r="J531" s="91"/>
      <c r="K531" s="91"/>
      <c r="L531" s="91"/>
      <c r="M531" s="91"/>
      <c r="N531" s="91"/>
      <c r="O531" s="349"/>
      <c r="P531" s="349"/>
      <c r="Q531" s="349"/>
      <c r="R531" s="349"/>
      <c r="S531" s="349"/>
      <c r="T531"/>
      <c r="X531" s="351"/>
      <c r="Y531" s="352"/>
      <c r="Z531" s="353"/>
      <c r="AA531" s="354"/>
      <c r="AL531" s="91"/>
      <c r="BI531" s="77"/>
      <c r="BS531" s="4"/>
      <c r="BT531" s="4"/>
    </row>
    <row r="532" spans="1:72" s="13" customFormat="1" x14ac:dyDescent="0.25">
      <c r="A532" s="91"/>
      <c r="B532" s="91"/>
      <c r="C532" s="346"/>
      <c r="D532" s="346"/>
      <c r="E532" s="347"/>
      <c r="F532" s="91"/>
      <c r="G532" s="348"/>
      <c r="H532" s="348"/>
      <c r="I532" s="348"/>
      <c r="J532" s="91"/>
      <c r="K532" s="91"/>
      <c r="L532" s="91"/>
      <c r="M532" s="91"/>
      <c r="N532" s="91"/>
      <c r="O532" s="349"/>
      <c r="P532" s="349"/>
      <c r="Q532" s="349"/>
      <c r="R532" s="349"/>
      <c r="S532" s="349"/>
      <c r="T532"/>
      <c r="X532" s="351"/>
      <c r="Y532" s="352"/>
      <c r="Z532" s="353"/>
      <c r="AA532" s="354"/>
      <c r="AL532" s="91"/>
      <c r="BI532" s="77"/>
      <c r="BS532" s="4"/>
      <c r="BT532" s="4"/>
    </row>
    <row r="533" spans="1:72" x14ac:dyDescent="0.25">
      <c r="A533" s="91"/>
      <c r="B533" s="91"/>
      <c r="C533" s="346"/>
      <c r="D533" s="346"/>
      <c r="E533" s="347"/>
      <c r="F533" s="91"/>
      <c r="I533" s="353"/>
      <c r="J533" s="91"/>
      <c r="K533" s="91"/>
      <c r="L533" s="91"/>
      <c r="M533" s="91"/>
      <c r="N533" s="91"/>
      <c r="O533" s="231"/>
      <c r="P533" s="231"/>
      <c r="Q533" s="231"/>
      <c r="R533" s="231"/>
      <c r="S533" s="231"/>
      <c r="AL533" s="91"/>
      <c r="BG533" s="13"/>
      <c r="BH533" s="13"/>
      <c r="BI533" s="77"/>
      <c r="BJ533" s="13"/>
      <c r="BK533" s="13"/>
      <c r="BL533" s="13"/>
      <c r="BM533" s="13"/>
      <c r="BN533" s="13"/>
      <c r="BO533" s="13"/>
      <c r="BP533" s="13"/>
    </row>
    <row r="534" spans="1:72" x14ac:dyDescent="0.25">
      <c r="A534" s="91"/>
      <c r="B534" s="91"/>
      <c r="C534" s="346"/>
      <c r="D534" s="346"/>
      <c r="E534" s="347"/>
      <c r="F534" s="91"/>
      <c r="I534" s="353"/>
      <c r="J534" s="91"/>
      <c r="K534" s="91"/>
      <c r="L534" s="91"/>
      <c r="M534" s="91"/>
      <c r="N534" s="91"/>
      <c r="O534" s="231"/>
      <c r="P534" s="231"/>
      <c r="Q534" s="231"/>
      <c r="R534" s="231"/>
      <c r="S534" s="231"/>
      <c r="AL534" s="91"/>
      <c r="BG534" s="13"/>
      <c r="BH534" s="13"/>
      <c r="BI534" s="77"/>
      <c r="BJ534" s="13"/>
      <c r="BK534" s="13"/>
      <c r="BL534" s="13"/>
      <c r="BM534" s="13"/>
      <c r="BN534" s="13"/>
      <c r="BO534" s="13"/>
      <c r="BP534" s="13"/>
    </row>
    <row r="535" spans="1:72" x14ac:dyDescent="0.25">
      <c r="A535" s="91"/>
      <c r="B535" s="91"/>
      <c r="C535" s="346"/>
      <c r="D535" s="346"/>
      <c r="E535" s="347"/>
      <c r="F535" s="91"/>
      <c r="J535" s="91"/>
      <c r="K535" s="91"/>
      <c r="L535" s="91"/>
      <c r="M535" s="91"/>
      <c r="N535" s="91"/>
      <c r="O535" s="231"/>
      <c r="P535" s="231"/>
      <c r="Q535" s="231"/>
      <c r="R535" s="231"/>
      <c r="S535" s="231"/>
      <c r="AL535" s="91"/>
      <c r="BG535" s="13"/>
      <c r="BH535" s="13"/>
      <c r="BI535" s="77"/>
      <c r="BJ535" s="13"/>
      <c r="BK535" s="13"/>
      <c r="BL535" s="13"/>
      <c r="BM535" s="13"/>
      <c r="BN535" s="13"/>
      <c r="BO535" s="13"/>
      <c r="BP535" s="13"/>
    </row>
    <row r="536" spans="1:72" x14ac:dyDescent="0.25">
      <c r="A536" s="91"/>
      <c r="B536" s="91"/>
      <c r="C536" s="346"/>
      <c r="D536" s="346"/>
      <c r="E536" s="347"/>
      <c r="F536" s="91"/>
      <c r="J536" s="91"/>
      <c r="K536" s="91"/>
      <c r="L536" s="91"/>
      <c r="M536" s="91"/>
      <c r="N536" s="91"/>
      <c r="O536" s="231"/>
      <c r="P536" s="231"/>
      <c r="Q536" s="231"/>
      <c r="R536" s="231"/>
      <c r="S536" s="231"/>
      <c r="AL536" s="91"/>
      <c r="BG536" s="13"/>
      <c r="BH536" s="13"/>
      <c r="BI536" s="77"/>
      <c r="BJ536" s="13"/>
      <c r="BK536" s="13"/>
      <c r="BL536" s="13"/>
      <c r="BM536" s="13"/>
      <c r="BN536" s="13"/>
      <c r="BO536" s="13"/>
      <c r="BP536" s="13"/>
    </row>
    <row r="537" spans="1:72" x14ac:dyDescent="0.25">
      <c r="A537" s="91"/>
      <c r="B537" s="91"/>
      <c r="C537" s="346"/>
      <c r="D537" s="346"/>
      <c r="E537" s="347"/>
      <c r="F537" s="91"/>
      <c r="J537" s="91"/>
      <c r="K537" s="91"/>
      <c r="L537" s="91"/>
      <c r="M537" s="91"/>
      <c r="N537" s="91"/>
      <c r="O537" s="231"/>
      <c r="P537" s="231"/>
      <c r="Q537" s="231"/>
      <c r="R537" s="231"/>
      <c r="S537" s="231"/>
      <c r="AL537" s="91"/>
      <c r="BG537" s="13"/>
      <c r="BH537" s="13"/>
      <c r="BI537" s="77"/>
      <c r="BJ537" s="13"/>
      <c r="BK537" s="13"/>
      <c r="BL537" s="13"/>
      <c r="BM537" s="13"/>
      <c r="BN537" s="13"/>
      <c r="BO537" s="13"/>
      <c r="BP537" s="13"/>
    </row>
    <row r="538" spans="1:72" x14ac:dyDescent="0.25">
      <c r="A538" s="91"/>
      <c r="B538" s="91"/>
      <c r="C538" s="346"/>
      <c r="D538" s="346"/>
      <c r="E538" s="347"/>
      <c r="F538" s="91"/>
      <c r="J538" s="91"/>
      <c r="K538" s="91"/>
      <c r="L538" s="91"/>
      <c r="M538" s="91"/>
      <c r="N538" s="91"/>
      <c r="O538" s="231"/>
      <c r="P538" s="231"/>
      <c r="Q538" s="231"/>
      <c r="R538" s="231"/>
      <c r="S538" s="231"/>
      <c r="AL538" s="91"/>
      <c r="BG538" s="13"/>
      <c r="BH538" s="13"/>
      <c r="BI538" s="77"/>
      <c r="BJ538" s="13"/>
      <c r="BK538" s="13"/>
      <c r="BL538" s="13"/>
      <c r="BM538" s="13"/>
      <c r="BN538" s="13"/>
      <c r="BO538" s="13"/>
      <c r="BP538" s="13"/>
    </row>
    <row r="539" spans="1:72" x14ac:dyDescent="0.25">
      <c r="A539" s="91"/>
      <c r="B539" s="91"/>
      <c r="C539" s="346"/>
      <c r="D539" s="346"/>
      <c r="E539" s="347"/>
      <c r="F539" s="91"/>
      <c r="J539" s="91"/>
      <c r="K539" s="91"/>
      <c r="L539" s="91"/>
      <c r="M539" s="91"/>
      <c r="N539" s="91"/>
      <c r="O539" s="231"/>
      <c r="P539" s="231"/>
      <c r="Q539" s="231"/>
      <c r="R539" s="231"/>
      <c r="S539" s="231"/>
      <c r="AL539" s="91"/>
    </row>
    <row r="540" spans="1:72" x14ac:dyDescent="0.25">
      <c r="A540" s="91"/>
      <c r="B540" s="91"/>
      <c r="C540" s="346"/>
      <c r="D540" s="346"/>
      <c r="E540" s="347"/>
      <c r="F540" s="91"/>
      <c r="J540" s="91"/>
      <c r="K540" s="91"/>
      <c r="L540" s="91"/>
      <c r="M540" s="91"/>
      <c r="N540" s="91"/>
      <c r="O540" s="231"/>
      <c r="P540" s="231"/>
      <c r="Q540" s="231"/>
      <c r="R540" s="231"/>
      <c r="S540" s="231"/>
      <c r="AL540" s="91"/>
    </row>
    <row r="541" spans="1:72" x14ac:dyDescent="0.25">
      <c r="A541" s="91"/>
      <c r="B541" s="91"/>
      <c r="C541" s="346"/>
      <c r="D541" s="346"/>
      <c r="E541" s="347"/>
      <c r="F541" s="91"/>
      <c r="J541" s="91"/>
      <c r="K541" s="91"/>
      <c r="L541" s="91"/>
      <c r="M541" s="91"/>
      <c r="N541" s="91"/>
      <c r="O541" s="231"/>
      <c r="P541" s="231"/>
      <c r="Q541" s="231"/>
      <c r="R541" s="231"/>
      <c r="S541" s="231"/>
      <c r="AL541" s="91"/>
    </row>
    <row r="542" spans="1:72" x14ac:dyDescent="0.25">
      <c r="A542" s="91"/>
      <c r="B542" s="91"/>
      <c r="C542" s="346"/>
      <c r="D542" s="346"/>
      <c r="E542" s="347"/>
      <c r="F542" s="91"/>
      <c r="J542" s="91"/>
      <c r="K542" s="91"/>
      <c r="L542" s="91"/>
      <c r="M542" s="91"/>
      <c r="N542" s="91"/>
      <c r="O542" s="231"/>
      <c r="P542" s="231"/>
      <c r="Q542" s="231"/>
      <c r="R542" s="231"/>
      <c r="S542" s="231"/>
      <c r="AL542" s="91"/>
    </row>
    <row r="543" spans="1:72" x14ac:dyDescent="0.25">
      <c r="A543" s="91"/>
      <c r="B543" s="91"/>
      <c r="C543" s="346"/>
      <c r="D543" s="346"/>
      <c r="E543" s="347"/>
      <c r="F543" s="91"/>
      <c r="J543" s="91"/>
      <c r="K543" s="91"/>
      <c r="L543" s="91"/>
      <c r="M543" s="91"/>
      <c r="N543" s="91"/>
      <c r="O543" s="231"/>
      <c r="P543" s="231"/>
      <c r="Q543" s="231"/>
      <c r="R543" s="231"/>
      <c r="S543" s="231"/>
      <c r="AL543" s="91"/>
    </row>
    <row r="544" spans="1:72" x14ac:dyDescent="0.25">
      <c r="A544" s="91"/>
      <c r="B544" s="91"/>
      <c r="C544" s="346"/>
      <c r="D544" s="346"/>
      <c r="E544" s="347"/>
      <c r="F544" s="91"/>
      <c r="J544" s="91"/>
      <c r="K544" s="91"/>
      <c r="L544" s="91"/>
      <c r="M544" s="91"/>
      <c r="N544" s="91"/>
      <c r="O544" s="231"/>
      <c r="P544" s="231"/>
      <c r="Q544" s="231"/>
      <c r="R544" s="231"/>
      <c r="S544" s="231"/>
      <c r="AL544" s="91"/>
    </row>
    <row r="545" spans="1:38" x14ac:dyDescent="0.25">
      <c r="A545" s="91"/>
      <c r="B545" s="91"/>
      <c r="C545" s="346"/>
      <c r="D545" s="346"/>
      <c r="E545" s="347"/>
      <c r="F545" s="91"/>
      <c r="J545" s="91"/>
      <c r="K545" s="91"/>
      <c r="L545" s="91"/>
      <c r="M545" s="91"/>
      <c r="N545" s="91"/>
      <c r="O545" s="231"/>
      <c r="P545" s="231"/>
      <c r="Q545" s="231"/>
      <c r="R545" s="231"/>
      <c r="S545" s="231"/>
      <c r="AL545" s="91"/>
    </row>
    <row r="546" spans="1:38" x14ac:dyDescent="0.25">
      <c r="A546" s="91"/>
      <c r="B546" s="91"/>
      <c r="C546" s="346"/>
      <c r="D546" s="346"/>
      <c r="E546" s="347"/>
      <c r="F546" s="91"/>
      <c r="J546" s="91"/>
      <c r="K546" s="91"/>
      <c r="L546" s="91"/>
      <c r="M546" s="91"/>
      <c r="N546" s="91"/>
      <c r="O546" s="231"/>
      <c r="P546" s="231"/>
      <c r="Q546" s="231"/>
      <c r="R546" s="231"/>
      <c r="S546" s="231"/>
      <c r="AL546" s="91"/>
    </row>
    <row r="547" spans="1:38" x14ac:dyDescent="0.25">
      <c r="A547" s="91"/>
      <c r="B547" s="91"/>
      <c r="C547" s="346"/>
      <c r="D547" s="346"/>
      <c r="E547" s="347"/>
      <c r="F547" s="91"/>
      <c r="J547" s="91"/>
      <c r="K547" s="91"/>
      <c r="L547" s="91"/>
      <c r="M547" s="91"/>
      <c r="N547" s="91"/>
      <c r="O547" s="231"/>
      <c r="P547" s="231"/>
      <c r="Q547" s="231"/>
      <c r="R547" s="231"/>
      <c r="S547" s="231"/>
      <c r="AL547" s="91"/>
    </row>
    <row r="548" spans="1:38" x14ac:dyDescent="0.25">
      <c r="A548" s="91"/>
      <c r="B548" s="91"/>
      <c r="C548" s="346"/>
      <c r="D548" s="346"/>
      <c r="E548" s="347"/>
      <c r="F548" s="91"/>
      <c r="J548" s="91"/>
      <c r="K548" s="91"/>
      <c r="L548" s="91"/>
      <c r="M548" s="91"/>
      <c r="N548" s="91"/>
      <c r="O548" s="231"/>
      <c r="P548" s="231"/>
      <c r="Q548" s="231"/>
      <c r="R548" s="231"/>
      <c r="S548" s="231"/>
      <c r="AL548" s="91"/>
    </row>
    <row r="549" spans="1:38" x14ac:dyDescent="0.25">
      <c r="A549" s="91"/>
      <c r="B549" s="91"/>
      <c r="C549" s="346"/>
      <c r="D549" s="346"/>
      <c r="E549" s="347"/>
      <c r="F549" s="91"/>
      <c r="J549" s="91"/>
      <c r="K549" s="91"/>
      <c r="L549" s="91"/>
      <c r="M549" s="91"/>
      <c r="N549" s="91"/>
      <c r="O549" s="231"/>
      <c r="P549" s="231"/>
      <c r="Q549" s="231"/>
      <c r="R549" s="231"/>
      <c r="S549" s="231"/>
      <c r="AL549" s="91"/>
    </row>
    <row r="550" spans="1:38" x14ac:dyDescent="0.25">
      <c r="A550" s="91"/>
      <c r="B550" s="91"/>
      <c r="C550" s="346"/>
      <c r="D550" s="346"/>
      <c r="E550" s="347"/>
      <c r="F550" s="91"/>
      <c r="J550" s="91"/>
      <c r="K550" s="91"/>
      <c r="L550" s="91"/>
      <c r="M550" s="91"/>
      <c r="N550" s="91"/>
      <c r="O550" s="231"/>
      <c r="P550" s="231"/>
      <c r="Q550" s="231"/>
      <c r="R550" s="231"/>
      <c r="S550" s="231"/>
      <c r="AL550" s="91"/>
    </row>
    <row r="551" spans="1:38" x14ac:dyDescent="0.25">
      <c r="A551" s="91"/>
      <c r="B551" s="91"/>
      <c r="C551" s="346"/>
      <c r="D551" s="346"/>
      <c r="E551" s="347"/>
      <c r="F551" s="91"/>
      <c r="J551" s="91"/>
      <c r="K551" s="91"/>
      <c r="L551" s="91"/>
      <c r="M551" s="91"/>
      <c r="N551" s="91"/>
      <c r="O551" s="231"/>
      <c r="P551" s="231"/>
      <c r="Q551" s="231"/>
      <c r="R551" s="231"/>
      <c r="S551" s="231"/>
      <c r="AL551" s="91"/>
    </row>
    <row r="552" spans="1:38" x14ac:dyDescent="0.25">
      <c r="A552" s="91"/>
      <c r="B552" s="91"/>
      <c r="C552" s="346"/>
      <c r="D552" s="346"/>
      <c r="E552" s="347"/>
      <c r="F552" s="91"/>
      <c r="J552" s="91"/>
      <c r="K552" s="91"/>
      <c r="L552" s="91"/>
      <c r="M552" s="91"/>
      <c r="N552" s="91"/>
      <c r="O552" s="231"/>
      <c r="P552" s="231"/>
      <c r="Q552" s="231"/>
      <c r="R552" s="231"/>
      <c r="S552" s="231"/>
      <c r="AL552" s="91"/>
    </row>
    <row r="553" spans="1:38" x14ac:dyDescent="0.25">
      <c r="A553" s="91"/>
      <c r="B553" s="91"/>
      <c r="C553" s="346"/>
      <c r="D553" s="346"/>
      <c r="E553" s="347"/>
      <c r="F553" s="91"/>
      <c r="J553" s="91"/>
      <c r="K553" s="91"/>
      <c r="L553" s="91"/>
      <c r="M553" s="91"/>
      <c r="N553" s="91"/>
      <c r="O553" s="231"/>
      <c r="P553" s="231"/>
      <c r="Q553" s="231"/>
      <c r="R553" s="231"/>
      <c r="S553" s="231"/>
      <c r="AL553" s="91"/>
    </row>
    <row r="554" spans="1:38" x14ac:dyDescent="0.25">
      <c r="A554" s="91"/>
      <c r="B554" s="91"/>
      <c r="C554" s="346"/>
      <c r="D554" s="346"/>
      <c r="E554" s="347"/>
      <c r="F554" s="91"/>
      <c r="J554" s="91"/>
      <c r="K554" s="91"/>
      <c r="L554" s="91"/>
      <c r="M554" s="91"/>
      <c r="N554" s="91"/>
      <c r="O554" s="231"/>
      <c r="P554" s="231"/>
      <c r="Q554" s="231"/>
      <c r="R554" s="231"/>
      <c r="S554" s="231"/>
      <c r="AL554" s="91"/>
    </row>
    <row r="555" spans="1:38" x14ac:dyDescent="0.25">
      <c r="A555" s="91"/>
      <c r="B555" s="91"/>
      <c r="C555" s="346"/>
      <c r="D555" s="346"/>
      <c r="E555" s="347"/>
      <c r="F555" s="91"/>
      <c r="J555" s="91"/>
      <c r="K555" s="91"/>
      <c r="L555" s="91"/>
      <c r="M555" s="91"/>
      <c r="N555" s="91"/>
      <c r="O555" s="231"/>
      <c r="P555" s="231"/>
      <c r="Q555" s="231"/>
      <c r="R555" s="231"/>
      <c r="S555" s="231"/>
      <c r="AL555" s="91"/>
    </row>
    <row r="556" spans="1:38" x14ac:dyDescent="0.25">
      <c r="A556" s="91"/>
      <c r="B556" s="91"/>
      <c r="C556" s="346"/>
      <c r="D556" s="346"/>
      <c r="E556" s="347"/>
      <c r="F556" s="91"/>
      <c r="J556" s="91"/>
      <c r="K556" s="91"/>
      <c r="L556" s="91"/>
      <c r="M556" s="91"/>
      <c r="N556" s="91"/>
      <c r="O556" s="231"/>
      <c r="P556" s="231"/>
      <c r="Q556" s="231"/>
      <c r="R556" s="231"/>
      <c r="S556" s="231"/>
      <c r="AL556" s="91"/>
    </row>
    <row r="557" spans="1:38" x14ac:dyDescent="0.25">
      <c r="A557" s="91"/>
      <c r="B557" s="91"/>
      <c r="C557" s="346"/>
      <c r="D557" s="346"/>
      <c r="E557" s="347"/>
      <c r="F557" s="91"/>
      <c r="J557" s="91"/>
      <c r="K557" s="91"/>
      <c r="L557" s="91"/>
      <c r="M557" s="91"/>
      <c r="N557" s="91"/>
      <c r="O557" s="231"/>
      <c r="P557" s="231"/>
      <c r="Q557" s="231"/>
      <c r="R557" s="231"/>
      <c r="S557" s="231"/>
      <c r="AL557" s="91"/>
    </row>
    <row r="558" spans="1:38" x14ac:dyDescent="0.25">
      <c r="A558" s="91"/>
      <c r="B558" s="91"/>
      <c r="C558" s="346"/>
      <c r="D558" s="346"/>
      <c r="E558" s="347"/>
      <c r="F558" s="91"/>
      <c r="J558" s="91"/>
      <c r="K558" s="91"/>
      <c r="L558" s="91"/>
      <c r="M558" s="91"/>
      <c r="N558" s="91"/>
      <c r="O558" s="231"/>
      <c r="P558" s="231"/>
      <c r="Q558" s="231"/>
      <c r="R558" s="231"/>
      <c r="S558" s="231"/>
      <c r="AL558" s="91"/>
    </row>
    <row r="559" spans="1:38" x14ac:dyDescent="0.25">
      <c r="A559" s="91"/>
      <c r="B559" s="91"/>
      <c r="C559" s="346"/>
      <c r="D559" s="346"/>
      <c r="E559" s="347"/>
      <c r="F559" s="91"/>
      <c r="J559" s="91"/>
      <c r="K559" s="91"/>
      <c r="L559" s="91"/>
      <c r="M559" s="91"/>
      <c r="N559" s="91"/>
      <c r="O559" s="231"/>
      <c r="P559" s="231"/>
      <c r="Q559" s="231"/>
      <c r="R559" s="231"/>
      <c r="S559" s="231"/>
      <c r="AL559" s="91"/>
    </row>
    <row r="560" spans="1:38" x14ac:dyDescent="0.25">
      <c r="A560" s="91"/>
      <c r="B560" s="91"/>
      <c r="C560" s="346"/>
      <c r="D560" s="346"/>
      <c r="E560" s="347"/>
      <c r="F560" s="91"/>
      <c r="J560" s="91"/>
      <c r="K560" s="91"/>
      <c r="L560" s="91"/>
      <c r="M560" s="91"/>
      <c r="N560" s="91"/>
      <c r="O560" s="231"/>
      <c r="P560" s="231"/>
      <c r="Q560" s="231"/>
      <c r="R560" s="231"/>
      <c r="S560" s="231"/>
      <c r="AL560" s="91"/>
    </row>
    <row r="561" spans="1:38" x14ac:dyDescent="0.25">
      <c r="A561" s="91"/>
      <c r="B561" s="91"/>
      <c r="C561" s="346"/>
      <c r="D561" s="346"/>
      <c r="E561" s="347"/>
      <c r="F561" s="91"/>
      <c r="J561" s="91"/>
      <c r="K561" s="91"/>
      <c r="L561" s="91"/>
      <c r="M561" s="91"/>
      <c r="N561" s="91"/>
      <c r="O561" s="231"/>
      <c r="P561" s="231"/>
      <c r="Q561" s="231"/>
      <c r="R561" s="231"/>
      <c r="S561" s="231"/>
      <c r="AL561" s="91"/>
    </row>
    <row r="562" spans="1:38" x14ac:dyDescent="0.25">
      <c r="A562" s="91"/>
      <c r="B562" s="91"/>
      <c r="C562" s="346"/>
      <c r="D562" s="346"/>
      <c r="E562" s="347"/>
      <c r="F562" s="91"/>
      <c r="J562" s="91"/>
      <c r="K562" s="91"/>
      <c r="L562" s="91"/>
      <c r="M562" s="91"/>
      <c r="N562" s="91"/>
      <c r="O562" s="231"/>
      <c r="P562" s="231"/>
      <c r="Q562" s="231"/>
      <c r="R562" s="231"/>
      <c r="S562" s="231"/>
      <c r="AL562" s="91"/>
    </row>
    <row r="563" spans="1:38" x14ac:dyDescent="0.25">
      <c r="A563" s="91"/>
      <c r="B563" s="91"/>
      <c r="C563" s="346"/>
      <c r="D563" s="346"/>
      <c r="E563" s="347"/>
      <c r="F563" s="91"/>
      <c r="J563" s="91"/>
      <c r="K563" s="91"/>
      <c r="L563" s="91"/>
      <c r="M563" s="91"/>
      <c r="N563" s="91"/>
      <c r="O563" s="231"/>
      <c r="P563" s="231"/>
      <c r="Q563" s="231"/>
      <c r="R563" s="231"/>
      <c r="S563" s="231"/>
      <c r="AL563" s="91"/>
    </row>
    <row r="564" spans="1:38" x14ac:dyDescent="0.25">
      <c r="A564" s="91"/>
      <c r="B564" s="91"/>
      <c r="C564" s="346"/>
      <c r="D564" s="346"/>
      <c r="E564" s="347"/>
      <c r="F564" s="91"/>
      <c r="J564" s="91"/>
      <c r="K564" s="91"/>
      <c r="L564" s="91"/>
      <c r="M564" s="91"/>
      <c r="N564" s="91"/>
      <c r="O564" s="231"/>
      <c r="P564" s="231"/>
      <c r="Q564" s="231"/>
      <c r="R564" s="231"/>
      <c r="S564" s="231"/>
      <c r="AL564" s="91"/>
    </row>
    <row r="565" spans="1:38" x14ac:dyDescent="0.25">
      <c r="A565" s="91"/>
      <c r="B565" s="91"/>
      <c r="C565" s="346"/>
      <c r="D565" s="346"/>
      <c r="E565" s="347"/>
      <c r="F565" s="91"/>
      <c r="J565" s="91"/>
      <c r="K565" s="91"/>
      <c r="L565" s="91"/>
      <c r="M565" s="91"/>
      <c r="N565" s="91"/>
      <c r="O565" s="231"/>
      <c r="P565" s="231"/>
      <c r="Q565" s="231"/>
      <c r="R565" s="231"/>
      <c r="S565" s="231"/>
      <c r="AL565" s="91"/>
    </row>
    <row r="566" spans="1:38" x14ac:dyDescent="0.25">
      <c r="A566" s="91"/>
      <c r="B566" s="91"/>
      <c r="C566" s="346"/>
      <c r="D566" s="346"/>
      <c r="E566" s="347"/>
      <c r="F566" s="91"/>
      <c r="J566" s="91"/>
      <c r="K566" s="91"/>
      <c r="L566" s="91"/>
      <c r="M566" s="91"/>
      <c r="N566" s="91"/>
      <c r="O566" s="231"/>
      <c r="P566" s="231"/>
      <c r="Q566" s="231"/>
      <c r="R566" s="231"/>
      <c r="S566" s="231"/>
      <c r="AL566" s="91"/>
    </row>
    <row r="567" spans="1:38" x14ac:dyDescent="0.25">
      <c r="A567" s="91"/>
      <c r="B567" s="91"/>
      <c r="C567" s="346"/>
      <c r="D567" s="346"/>
      <c r="E567" s="347"/>
      <c r="F567" s="91"/>
      <c r="J567" s="91"/>
      <c r="K567" s="91"/>
      <c r="L567" s="91"/>
      <c r="M567" s="91"/>
      <c r="N567" s="91"/>
      <c r="O567" s="231"/>
      <c r="P567" s="231"/>
      <c r="Q567" s="231"/>
      <c r="R567" s="231"/>
      <c r="S567" s="231"/>
      <c r="AL567" s="91"/>
    </row>
    <row r="568" spans="1:38" x14ac:dyDescent="0.25">
      <c r="A568" s="91"/>
      <c r="B568" s="91"/>
      <c r="C568" s="346"/>
      <c r="D568" s="346"/>
      <c r="E568" s="347"/>
      <c r="F568" s="91"/>
      <c r="J568" s="91"/>
      <c r="K568" s="91"/>
      <c r="L568" s="91"/>
      <c r="M568" s="91"/>
      <c r="N568" s="91"/>
      <c r="O568" s="231"/>
      <c r="P568" s="231"/>
      <c r="Q568" s="231"/>
      <c r="R568" s="231"/>
      <c r="S568" s="231"/>
      <c r="AL568" s="91"/>
    </row>
    <row r="569" spans="1:38" x14ac:dyDescent="0.25">
      <c r="A569" s="91"/>
      <c r="B569" s="91"/>
      <c r="C569" s="346"/>
      <c r="D569" s="346"/>
      <c r="E569" s="347"/>
      <c r="F569" s="91"/>
      <c r="J569" s="91"/>
      <c r="K569" s="91"/>
      <c r="L569" s="91"/>
      <c r="M569" s="91"/>
      <c r="N569" s="91"/>
      <c r="O569" s="231"/>
      <c r="P569" s="231"/>
      <c r="Q569" s="231"/>
      <c r="R569" s="231"/>
      <c r="S569" s="231"/>
      <c r="AL569" s="91"/>
    </row>
    <row r="570" spans="1:38" x14ac:dyDescent="0.25">
      <c r="A570" s="91"/>
      <c r="B570" s="91"/>
      <c r="C570" s="346"/>
      <c r="D570" s="346"/>
      <c r="E570" s="347"/>
      <c r="F570" s="91"/>
      <c r="J570" s="91"/>
      <c r="K570" s="91"/>
      <c r="L570" s="91"/>
      <c r="M570" s="91"/>
      <c r="N570" s="91"/>
      <c r="O570" s="231"/>
      <c r="P570" s="231"/>
      <c r="Q570" s="231"/>
      <c r="R570" s="231"/>
      <c r="S570" s="231"/>
      <c r="AL570" s="91"/>
    </row>
    <row r="571" spans="1:38" x14ac:dyDescent="0.25">
      <c r="A571" s="91"/>
      <c r="B571" s="91"/>
      <c r="C571" s="346"/>
      <c r="D571" s="346"/>
      <c r="E571" s="347"/>
      <c r="F571" s="91"/>
      <c r="J571" s="91"/>
      <c r="K571" s="91"/>
      <c r="L571" s="91"/>
      <c r="M571" s="91"/>
      <c r="N571" s="91"/>
      <c r="O571" s="231"/>
      <c r="P571" s="231"/>
      <c r="Q571" s="231"/>
      <c r="R571" s="231"/>
      <c r="S571" s="231"/>
      <c r="AL571" s="91"/>
    </row>
    <row r="572" spans="1:38" x14ac:dyDescent="0.25">
      <c r="A572" s="91"/>
      <c r="B572" s="91"/>
      <c r="C572" s="346"/>
      <c r="D572" s="346"/>
      <c r="E572" s="347"/>
      <c r="F572" s="91"/>
      <c r="J572" s="91"/>
      <c r="K572" s="91"/>
      <c r="L572" s="91"/>
      <c r="M572" s="91"/>
      <c r="N572" s="91"/>
      <c r="O572" s="231"/>
      <c r="P572" s="231"/>
      <c r="Q572" s="231"/>
      <c r="R572" s="231"/>
      <c r="S572" s="231"/>
      <c r="AL572" s="91"/>
    </row>
    <row r="573" spans="1:38" x14ac:dyDescent="0.25">
      <c r="A573" s="91"/>
      <c r="B573" s="91"/>
      <c r="C573" s="346"/>
      <c r="D573" s="346"/>
      <c r="E573" s="347"/>
      <c r="F573" s="91"/>
      <c r="J573" s="91"/>
      <c r="K573" s="91"/>
      <c r="L573" s="91"/>
      <c r="M573" s="91"/>
      <c r="N573" s="91"/>
      <c r="O573" s="231"/>
      <c r="P573" s="231"/>
      <c r="Q573" s="231"/>
      <c r="R573" s="231"/>
      <c r="S573" s="231"/>
      <c r="AL573" s="91"/>
    </row>
    <row r="574" spans="1:38" x14ac:dyDescent="0.25">
      <c r="A574" s="91"/>
      <c r="B574" s="91"/>
      <c r="C574" s="346"/>
      <c r="D574" s="346"/>
      <c r="E574" s="347"/>
      <c r="F574" s="91"/>
      <c r="J574" s="91"/>
      <c r="K574" s="91"/>
      <c r="L574" s="91"/>
      <c r="M574" s="91"/>
      <c r="N574" s="91"/>
      <c r="O574" s="231"/>
      <c r="P574" s="231"/>
      <c r="Q574" s="231"/>
      <c r="R574" s="231"/>
      <c r="S574" s="231"/>
      <c r="AL574" s="91"/>
    </row>
    <row r="575" spans="1:38" x14ac:dyDescent="0.25">
      <c r="A575" s="91"/>
      <c r="B575" s="91"/>
      <c r="C575" s="346"/>
      <c r="D575" s="346"/>
      <c r="E575" s="347"/>
      <c r="F575" s="91"/>
      <c r="J575" s="91"/>
      <c r="K575" s="91"/>
      <c r="L575" s="91"/>
      <c r="M575" s="91"/>
      <c r="N575" s="91"/>
      <c r="O575" s="231"/>
      <c r="P575" s="231"/>
      <c r="Q575" s="231"/>
      <c r="R575" s="231"/>
      <c r="S575" s="231"/>
      <c r="AL575" s="91"/>
    </row>
    <row r="576" spans="1:38" x14ac:dyDescent="0.25">
      <c r="A576" s="91"/>
      <c r="B576" s="91"/>
      <c r="C576" s="346"/>
      <c r="D576" s="346"/>
      <c r="E576" s="347"/>
      <c r="F576" s="91"/>
      <c r="J576" s="91"/>
      <c r="K576" s="91"/>
      <c r="L576" s="91"/>
      <c r="M576" s="91"/>
      <c r="N576" s="91"/>
      <c r="O576" s="231"/>
      <c r="P576" s="231"/>
      <c r="Q576" s="231"/>
      <c r="R576" s="231"/>
      <c r="S576" s="231"/>
      <c r="AL576" s="91"/>
    </row>
    <row r="577" spans="1:38" x14ac:dyDescent="0.25">
      <c r="A577" s="91"/>
      <c r="B577" s="91"/>
      <c r="C577" s="346"/>
      <c r="D577" s="346"/>
      <c r="E577" s="347"/>
      <c r="F577" s="91"/>
      <c r="J577" s="91"/>
      <c r="K577" s="91"/>
      <c r="L577" s="91"/>
      <c r="M577" s="91"/>
      <c r="N577" s="91"/>
      <c r="O577" s="231"/>
      <c r="P577" s="231"/>
      <c r="Q577" s="231"/>
      <c r="R577" s="231"/>
      <c r="S577" s="231"/>
      <c r="AL577" s="91"/>
    </row>
    <row r="578" spans="1:38" x14ac:dyDescent="0.25">
      <c r="A578" s="91"/>
      <c r="B578" s="91"/>
      <c r="C578" s="346"/>
      <c r="D578" s="346"/>
      <c r="E578" s="347"/>
      <c r="F578" s="91"/>
      <c r="J578" s="91"/>
      <c r="K578" s="91"/>
      <c r="L578" s="91"/>
      <c r="M578" s="91"/>
      <c r="N578" s="91"/>
      <c r="O578" s="231"/>
      <c r="P578" s="231"/>
      <c r="Q578" s="231"/>
      <c r="R578" s="231"/>
      <c r="S578" s="231"/>
      <c r="AL578" s="91"/>
    </row>
    <row r="579" spans="1:38" x14ac:dyDescent="0.25">
      <c r="A579" s="91"/>
      <c r="B579" s="91"/>
      <c r="C579" s="346"/>
      <c r="D579" s="346"/>
      <c r="E579" s="347"/>
      <c r="F579" s="91"/>
      <c r="J579" s="91"/>
      <c r="K579" s="91"/>
      <c r="L579" s="91"/>
      <c r="M579" s="91"/>
      <c r="N579" s="91"/>
      <c r="O579" s="231"/>
      <c r="P579" s="231"/>
      <c r="Q579" s="231"/>
      <c r="R579" s="231"/>
      <c r="S579" s="231"/>
      <c r="AL579" s="91"/>
    </row>
    <row r="580" spans="1:38" x14ac:dyDescent="0.25">
      <c r="A580" s="91"/>
      <c r="B580" s="91"/>
      <c r="C580" s="346"/>
      <c r="D580" s="346"/>
      <c r="E580" s="347"/>
      <c r="F580" s="91"/>
      <c r="J580" s="91"/>
      <c r="K580" s="91"/>
      <c r="L580" s="91"/>
      <c r="M580" s="91"/>
      <c r="N580" s="91"/>
      <c r="O580" s="231"/>
      <c r="P580" s="231"/>
      <c r="Q580" s="231"/>
      <c r="R580" s="231"/>
      <c r="S580" s="231"/>
      <c r="AL580" s="91"/>
    </row>
    <row r="581" spans="1:38" x14ac:dyDescent="0.25">
      <c r="A581" s="91"/>
      <c r="B581" s="91"/>
      <c r="C581" s="346"/>
      <c r="D581" s="346"/>
      <c r="E581" s="347"/>
      <c r="F581" s="91"/>
      <c r="J581" s="91"/>
      <c r="K581" s="91"/>
      <c r="L581" s="91"/>
      <c r="M581" s="91"/>
      <c r="N581" s="91"/>
      <c r="O581" s="231"/>
      <c r="P581" s="231"/>
      <c r="Q581" s="231"/>
      <c r="R581" s="231"/>
      <c r="S581" s="231"/>
      <c r="AL581" s="91"/>
    </row>
    <row r="582" spans="1:38" x14ac:dyDescent="0.25">
      <c r="A582" s="91"/>
      <c r="B582" s="91"/>
      <c r="C582" s="346"/>
      <c r="D582" s="346"/>
      <c r="E582" s="347"/>
      <c r="F582" s="91"/>
      <c r="J582" s="91"/>
      <c r="K582" s="91"/>
      <c r="L582" s="91"/>
      <c r="M582" s="91"/>
      <c r="N582" s="91"/>
      <c r="O582" s="231"/>
      <c r="P582" s="231"/>
      <c r="Q582" s="231"/>
      <c r="R582" s="231"/>
      <c r="S582" s="231"/>
      <c r="AL582" s="91"/>
    </row>
    <row r="583" spans="1:38" x14ac:dyDescent="0.25">
      <c r="A583" s="91"/>
      <c r="B583" s="91"/>
      <c r="C583" s="346"/>
      <c r="D583" s="346"/>
      <c r="E583" s="347"/>
      <c r="F583" s="91"/>
      <c r="J583" s="91"/>
      <c r="K583" s="91"/>
      <c r="L583" s="91"/>
      <c r="M583" s="91"/>
      <c r="N583" s="91"/>
      <c r="O583" s="231"/>
      <c r="P583" s="231"/>
      <c r="Q583" s="231"/>
      <c r="R583" s="231"/>
      <c r="S583" s="231"/>
      <c r="AL583" s="91"/>
    </row>
    <row r="584" spans="1:38" x14ac:dyDescent="0.25">
      <c r="A584" s="91"/>
      <c r="B584" s="91"/>
      <c r="C584" s="346"/>
      <c r="D584" s="346"/>
      <c r="E584" s="347"/>
      <c r="F584" s="91"/>
      <c r="J584" s="91"/>
      <c r="K584" s="91"/>
      <c r="L584" s="91"/>
      <c r="M584" s="91"/>
      <c r="N584" s="91"/>
      <c r="O584" s="231"/>
      <c r="P584" s="231"/>
      <c r="Q584" s="231"/>
      <c r="R584" s="231"/>
      <c r="S584" s="231"/>
      <c r="AL584" s="91"/>
    </row>
    <row r="585" spans="1:38" x14ac:dyDescent="0.25">
      <c r="A585" s="91"/>
      <c r="B585" s="91"/>
      <c r="C585" s="346"/>
      <c r="D585" s="346"/>
      <c r="E585" s="347"/>
      <c r="F585" s="91"/>
      <c r="J585" s="91"/>
      <c r="K585" s="91"/>
      <c r="L585" s="91"/>
      <c r="M585" s="91"/>
      <c r="N585" s="91"/>
      <c r="O585" s="231"/>
      <c r="P585" s="231"/>
      <c r="Q585" s="231"/>
      <c r="R585" s="231"/>
      <c r="S585" s="231"/>
      <c r="AL585" s="91"/>
    </row>
    <row r="586" spans="1:38" x14ac:dyDescent="0.25">
      <c r="A586" s="91"/>
      <c r="B586" s="91"/>
      <c r="C586" s="346"/>
      <c r="D586" s="346"/>
      <c r="E586" s="347"/>
      <c r="F586" s="91"/>
      <c r="J586" s="91"/>
      <c r="K586" s="91"/>
      <c r="L586" s="91"/>
      <c r="M586" s="91"/>
      <c r="N586" s="91"/>
      <c r="O586" s="231"/>
      <c r="P586" s="231"/>
      <c r="Q586" s="231"/>
      <c r="R586" s="231"/>
      <c r="S586" s="231"/>
      <c r="AL586" s="91"/>
    </row>
    <row r="587" spans="1:38" x14ac:dyDescent="0.25">
      <c r="A587" s="91"/>
      <c r="B587" s="91"/>
      <c r="C587" s="346"/>
      <c r="D587" s="346"/>
      <c r="E587" s="347"/>
      <c r="F587" s="91"/>
      <c r="J587" s="91"/>
      <c r="K587" s="91"/>
      <c r="L587" s="91"/>
      <c r="M587" s="91"/>
      <c r="N587" s="91"/>
      <c r="O587" s="231"/>
      <c r="P587" s="231"/>
      <c r="Q587" s="231"/>
      <c r="R587" s="231"/>
      <c r="S587" s="231"/>
      <c r="AL587" s="91"/>
    </row>
    <row r="588" spans="1:38" x14ac:dyDescent="0.25">
      <c r="A588" s="91"/>
      <c r="B588" s="91"/>
      <c r="C588" s="346"/>
      <c r="D588" s="346"/>
      <c r="E588" s="347"/>
      <c r="F588" s="91"/>
      <c r="J588" s="91"/>
      <c r="K588" s="91"/>
      <c r="L588" s="91"/>
      <c r="M588" s="91"/>
      <c r="N588" s="91"/>
      <c r="O588" s="231"/>
      <c r="P588" s="231"/>
      <c r="Q588" s="231"/>
      <c r="R588" s="231"/>
      <c r="S588" s="231"/>
      <c r="AL588" s="91"/>
    </row>
    <row r="589" spans="1:38" x14ac:dyDescent="0.25">
      <c r="A589" s="91"/>
      <c r="B589" s="91"/>
      <c r="C589" s="346"/>
      <c r="D589" s="346"/>
      <c r="E589" s="347"/>
      <c r="F589" s="91"/>
      <c r="J589" s="91"/>
      <c r="K589" s="91"/>
      <c r="L589" s="91"/>
      <c r="M589" s="91"/>
      <c r="N589" s="91"/>
      <c r="O589" s="231"/>
      <c r="P589" s="231"/>
      <c r="Q589" s="231"/>
      <c r="R589" s="231"/>
      <c r="S589" s="231"/>
      <c r="AL589" s="91"/>
    </row>
    <row r="590" spans="1:38" x14ac:dyDescent="0.25">
      <c r="A590" s="91"/>
      <c r="B590" s="91"/>
      <c r="C590" s="346"/>
      <c r="D590" s="346"/>
      <c r="E590" s="347"/>
      <c r="F590" s="91"/>
      <c r="J590" s="91"/>
      <c r="K590" s="91"/>
      <c r="L590" s="91"/>
      <c r="M590" s="91"/>
      <c r="N590" s="91"/>
      <c r="O590" s="231"/>
      <c r="P590" s="231"/>
      <c r="Q590" s="231"/>
      <c r="R590" s="231"/>
      <c r="S590" s="231"/>
      <c r="AL590" s="91"/>
    </row>
    <row r="591" spans="1:38" x14ac:dyDescent="0.25">
      <c r="A591" s="91"/>
      <c r="B591" s="91"/>
      <c r="C591" s="346"/>
      <c r="D591" s="346"/>
      <c r="E591" s="347"/>
      <c r="F591" s="91"/>
      <c r="J591" s="91"/>
      <c r="K591" s="91"/>
      <c r="L591" s="91"/>
      <c r="M591" s="91"/>
      <c r="N591" s="91"/>
      <c r="O591" s="231"/>
      <c r="P591" s="231"/>
      <c r="Q591" s="231"/>
      <c r="R591" s="231"/>
      <c r="S591" s="231"/>
      <c r="AL591" s="91"/>
    </row>
    <row r="592" spans="1:38" x14ac:dyDescent="0.25">
      <c r="A592" s="91"/>
      <c r="B592" s="91"/>
      <c r="C592" s="346"/>
      <c r="D592" s="346"/>
      <c r="E592" s="347"/>
      <c r="F592" s="91"/>
      <c r="J592" s="91"/>
      <c r="K592" s="91"/>
      <c r="L592" s="91"/>
      <c r="M592" s="91"/>
      <c r="N592" s="91"/>
      <c r="O592" s="231"/>
      <c r="P592" s="231"/>
      <c r="Q592" s="231"/>
      <c r="R592" s="231"/>
      <c r="S592" s="231"/>
      <c r="AL592" s="91"/>
    </row>
    <row r="593" spans="1:38" x14ac:dyDescent="0.25">
      <c r="A593" s="91"/>
      <c r="B593" s="91"/>
      <c r="C593" s="346"/>
      <c r="D593" s="346"/>
      <c r="E593" s="347"/>
      <c r="F593" s="91"/>
      <c r="J593" s="91"/>
      <c r="K593" s="91"/>
      <c r="L593" s="91"/>
      <c r="M593" s="91"/>
      <c r="N593" s="91"/>
      <c r="O593" s="231"/>
      <c r="P593" s="231"/>
      <c r="Q593" s="231"/>
      <c r="R593" s="231"/>
      <c r="S593" s="231"/>
      <c r="AL593" s="91"/>
    </row>
    <row r="594" spans="1:38" x14ac:dyDescent="0.25">
      <c r="A594" s="91"/>
      <c r="B594" s="91"/>
      <c r="C594" s="346"/>
      <c r="D594" s="346"/>
      <c r="E594" s="347"/>
      <c r="F594" s="91"/>
      <c r="J594" s="91"/>
      <c r="K594" s="91"/>
      <c r="L594" s="91"/>
      <c r="M594" s="91"/>
      <c r="N594" s="91"/>
      <c r="O594" s="231"/>
      <c r="P594" s="231"/>
      <c r="Q594" s="231"/>
      <c r="R594" s="231"/>
      <c r="S594" s="231"/>
      <c r="AL594" s="91"/>
    </row>
    <row r="595" spans="1:38" x14ac:dyDescent="0.25">
      <c r="A595" s="91"/>
      <c r="B595" s="91"/>
      <c r="C595" s="346"/>
      <c r="D595" s="346"/>
      <c r="E595" s="347"/>
      <c r="F595" s="91"/>
      <c r="J595" s="91"/>
      <c r="K595" s="91"/>
      <c r="L595" s="91"/>
      <c r="M595" s="91"/>
      <c r="N595" s="91"/>
      <c r="O595" s="231"/>
      <c r="P595" s="231"/>
      <c r="Q595" s="231"/>
      <c r="R595" s="231"/>
      <c r="S595" s="231"/>
      <c r="AL595" s="91"/>
    </row>
    <row r="596" spans="1:38" x14ac:dyDescent="0.25">
      <c r="A596" s="91"/>
      <c r="B596" s="91"/>
      <c r="C596" s="346"/>
      <c r="D596" s="346"/>
      <c r="E596" s="347"/>
      <c r="F596" s="91"/>
      <c r="J596" s="91"/>
      <c r="K596" s="91"/>
      <c r="L596" s="91"/>
      <c r="M596" s="91"/>
      <c r="N596" s="91"/>
      <c r="O596" s="231"/>
      <c r="P596" s="231"/>
      <c r="Q596" s="231"/>
      <c r="R596" s="231"/>
      <c r="S596" s="231"/>
      <c r="AL596" s="91"/>
    </row>
    <row r="597" spans="1:38" x14ac:dyDescent="0.25">
      <c r="A597" s="91"/>
      <c r="B597" s="91"/>
      <c r="C597" s="346"/>
      <c r="D597" s="346"/>
      <c r="E597" s="347"/>
      <c r="F597" s="91"/>
      <c r="J597" s="91"/>
      <c r="K597" s="91"/>
      <c r="L597" s="91"/>
      <c r="M597" s="91"/>
      <c r="N597" s="91"/>
      <c r="O597" s="231"/>
      <c r="P597" s="231"/>
      <c r="Q597" s="231"/>
      <c r="R597" s="231"/>
      <c r="S597" s="231"/>
      <c r="AL597" s="91"/>
    </row>
    <row r="598" spans="1:38" x14ac:dyDescent="0.25">
      <c r="A598" s="91"/>
      <c r="B598" s="91"/>
      <c r="C598" s="346"/>
      <c r="D598" s="346"/>
      <c r="E598" s="347"/>
      <c r="F598" s="91"/>
      <c r="J598" s="91"/>
      <c r="K598" s="91"/>
      <c r="L598" s="91"/>
      <c r="M598" s="91"/>
      <c r="N598" s="91"/>
      <c r="O598" s="231"/>
      <c r="P598" s="231"/>
      <c r="Q598" s="231"/>
      <c r="R598" s="231"/>
      <c r="S598" s="231"/>
      <c r="AL598" s="91"/>
    </row>
    <row r="599" spans="1:38" x14ac:dyDescent="0.25">
      <c r="A599" s="91"/>
      <c r="B599" s="91"/>
      <c r="C599" s="346"/>
      <c r="D599" s="346"/>
      <c r="E599" s="347"/>
      <c r="F599" s="91"/>
      <c r="J599" s="91"/>
      <c r="K599" s="91"/>
      <c r="L599" s="91"/>
      <c r="M599" s="91"/>
      <c r="N599" s="91"/>
      <c r="O599" s="231"/>
      <c r="P599" s="231"/>
      <c r="Q599" s="231"/>
      <c r="R599" s="231"/>
      <c r="S599" s="231"/>
      <c r="AL599" s="91"/>
    </row>
    <row r="600" spans="1:38" x14ac:dyDescent="0.25">
      <c r="A600" s="91"/>
      <c r="B600" s="91"/>
      <c r="C600" s="346"/>
      <c r="D600" s="346"/>
      <c r="E600" s="347"/>
      <c r="F600" s="91"/>
      <c r="J600" s="91"/>
      <c r="K600" s="91"/>
      <c r="L600" s="91"/>
      <c r="M600" s="91"/>
      <c r="N600" s="91"/>
      <c r="O600" s="231"/>
      <c r="P600" s="231"/>
      <c r="Q600" s="231"/>
      <c r="R600" s="231"/>
      <c r="S600" s="231"/>
      <c r="AL600" s="91"/>
    </row>
    <row r="601" spans="1:38" x14ac:dyDescent="0.25">
      <c r="A601" s="91"/>
      <c r="B601" s="91"/>
      <c r="C601" s="346"/>
      <c r="D601" s="346"/>
      <c r="E601" s="347"/>
      <c r="F601" s="91"/>
      <c r="J601" s="91"/>
      <c r="K601" s="91"/>
      <c r="L601" s="91"/>
      <c r="M601" s="91"/>
      <c r="N601" s="91"/>
      <c r="O601" s="231"/>
      <c r="P601" s="231"/>
      <c r="Q601" s="231"/>
      <c r="R601" s="231"/>
      <c r="S601" s="231"/>
      <c r="AL601" s="91"/>
    </row>
    <row r="602" spans="1:38" x14ac:dyDescent="0.25">
      <c r="A602" s="91"/>
      <c r="B602" s="91"/>
      <c r="C602" s="346"/>
      <c r="D602" s="346"/>
      <c r="E602" s="347"/>
      <c r="F602" s="91"/>
      <c r="J602" s="91"/>
      <c r="K602" s="91"/>
      <c r="L602" s="91"/>
      <c r="M602" s="91"/>
      <c r="N602" s="91"/>
      <c r="O602" s="231"/>
      <c r="P602" s="231"/>
      <c r="Q602" s="231"/>
      <c r="R602" s="231"/>
      <c r="S602" s="231"/>
      <c r="AL602" s="91"/>
    </row>
    <row r="603" spans="1:38" x14ac:dyDescent="0.25">
      <c r="A603" s="91"/>
      <c r="B603" s="91"/>
      <c r="C603" s="346"/>
      <c r="D603" s="346"/>
      <c r="E603" s="347"/>
      <c r="F603" s="91"/>
      <c r="J603" s="91"/>
      <c r="K603" s="91"/>
      <c r="L603" s="91"/>
      <c r="M603" s="91"/>
      <c r="N603" s="91"/>
      <c r="O603" s="231"/>
      <c r="P603" s="231"/>
      <c r="Q603" s="231"/>
      <c r="R603" s="231"/>
      <c r="S603" s="231"/>
      <c r="AL603" s="91"/>
    </row>
    <row r="604" spans="1:38" x14ac:dyDescent="0.25">
      <c r="A604" s="91"/>
      <c r="B604" s="91"/>
      <c r="C604" s="346"/>
      <c r="D604" s="346"/>
      <c r="E604" s="347"/>
      <c r="F604" s="91"/>
      <c r="J604" s="91"/>
      <c r="K604" s="91"/>
      <c r="L604" s="91"/>
      <c r="M604" s="91"/>
      <c r="N604" s="91"/>
      <c r="O604" s="231"/>
      <c r="P604" s="231"/>
      <c r="Q604" s="231"/>
      <c r="R604" s="231"/>
      <c r="S604" s="231"/>
      <c r="AL604" s="91"/>
    </row>
    <row r="605" spans="1:38" x14ac:dyDescent="0.25">
      <c r="A605" s="91"/>
      <c r="B605" s="91"/>
      <c r="C605" s="346"/>
      <c r="D605" s="346"/>
      <c r="E605" s="347"/>
      <c r="F605" s="91"/>
      <c r="J605" s="91"/>
      <c r="K605" s="91"/>
      <c r="L605" s="91"/>
      <c r="M605" s="91"/>
      <c r="N605" s="91"/>
      <c r="O605" s="231"/>
      <c r="P605" s="231"/>
      <c r="Q605" s="231"/>
      <c r="R605" s="231"/>
      <c r="S605" s="231"/>
      <c r="AL605" s="91"/>
    </row>
    <row r="606" spans="1:38" x14ac:dyDescent="0.25">
      <c r="A606" s="91"/>
      <c r="B606" s="91"/>
      <c r="C606" s="346"/>
      <c r="D606" s="346"/>
      <c r="E606" s="347"/>
      <c r="F606" s="91"/>
      <c r="J606" s="91"/>
      <c r="K606" s="91"/>
      <c r="L606" s="91"/>
      <c r="M606" s="91"/>
      <c r="N606" s="91"/>
      <c r="O606" s="231"/>
      <c r="P606" s="231"/>
      <c r="Q606" s="231"/>
      <c r="R606" s="231"/>
      <c r="S606" s="231"/>
      <c r="AL606" s="91"/>
    </row>
    <row r="607" spans="1:38" x14ac:dyDescent="0.25">
      <c r="A607" s="91"/>
      <c r="B607" s="91"/>
      <c r="C607" s="346"/>
      <c r="D607" s="346"/>
      <c r="E607" s="347"/>
      <c r="F607" s="91"/>
      <c r="J607" s="91"/>
      <c r="K607" s="91"/>
      <c r="L607" s="91"/>
      <c r="M607" s="91"/>
      <c r="N607" s="91"/>
      <c r="O607" s="231"/>
      <c r="P607" s="231"/>
      <c r="Q607" s="231"/>
      <c r="R607" s="231"/>
      <c r="S607" s="231"/>
      <c r="AL607" s="91"/>
    </row>
    <row r="608" spans="1:38" x14ac:dyDescent="0.25">
      <c r="A608" s="91"/>
      <c r="B608" s="91"/>
      <c r="C608" s="346"/>
      <c r="D608" s="346"/>
      <c r="E608" s="347"/>
      <c r="F608" s="91"/>
      <c r="J608" s="91"/>
      <c r="K608" s="91"/>
      <c r="L608" s="91"/>
      <c r="M608" s="91"/>
      <c r="N608" s="91"/>
      <c r="O608" s="231"/>
      <c r="P608" s="231"/>
      <c r="Q608" s="231"/>
      <c r="R608" s="231"/>
      <c r="S608" s="231"/>
      <c r="AL608" s="91"/>
    </row>
    <row r="609" spans="1:38" x14ac:dyDescent="0.25">
      <c r="A609" s="91"/>
      <c r="B609" s="91"/>
      <c r="C609" s="346"/>
      <c r="D609" s="346"/>
      <c r="E609" s="347"/>
      <c r="F609" s="91"/>
      <c r="J609" s="91"/>
      <c r="K609" s="91"/>
      <c r="L609" s="91"/>
      <c r="M609" s="91"/>
      <c r="N609" s="91"/>
      <c r="O609" s="231"/>
      <c r="P609" s="231"/>
      <c r="Q609" s="231"/>
      <c r="R609" s="231"/>
      <c r="S609" s="231"/>
      <c r="AL609" s="91"/>
    </row>
    <row r="610" spans="1:38" x14ac:dyDescent="0.25">
      <c r="A610" s="91"/>
      <c r="B610" s="91"/>
      <c r="C610" s="346"/>
      <c r="D610" s="346"/>
      <c r="E610" s="347"/>
      <c r="F610" s="91"/>
      <c r="J610" s="91"/>
      <c r="K610" s="91"/>
      <c r="L610" s="91"/>
      <c r="M610" s="91"/>
      <c r="N610" s="91"/>
      <c r="O610" s="231"/>
      <c r="P610" s="231"/>
      <c r="Q610" s="231"/>
      <c r="R610" s="231"/>
      <c r="S610" s="231"/>
      <c r="AL610" s="91"/>
    </row>
    <row r="611" spans="1:38" x14ac:dyDescent="0.25">
      <c r="A611" s="91"/>
      <c r="B611" s="91"/>
      <c r="C611" s="346"/>
      <c r="D611" s="346"/>
      <c r="E611" s="347"/>
      <c r="F611" s="91"/>
      <c r="J611" s="91"/>
      <c r="K611" s="91"/>
      <c r="L611" s="91"/>
      <c r="M611" s="91"/>
      <c r="N611" s="91"/>
      <c r="O611" s="231"/>
      <c r="P611" s="231"/>
      <c r="Q611" s="231"/>
      <c r="R611" s="231"/>
      <c r="S611" s="231"/>
      <c r="AL611" s="91"/>
    </row>
    <row r="612" spans="1:38" x14ac:dyDescent="0.25">
      <c r="A612" s="91"/>
      <c r="B612" s="91"/>
      <c r="C612" s="346"/>
      <c r="D612" s="346"/>
      <c r="E612" s="347"/>
      <c r="F612" s="91"/>
      <c r="J612" s="91"/>
      <c r="K612" s="91"/>
      <c r="L612" s="91"/>
      <c r="M612" s="91"/>
      <c r="N612" s="91"/>
      <c r="O612" s="231"/>
      <c r="P612" s="231"/>
      <c r="Q612" s="231"/>
      <c r="R612" s="231"/>
      <c r="S612" s="231"/>
      <c r="AL612" s="91"/>
    </row>
    <row r="613" spans="1:38" x14ac:dyDescent="0.25">
      <c r="A613" s="91"/>
      <c r="B613" s="91"/>
      <c r="C613" s="346"/>
      <c r="D613" s="346"/>
      <c r="E613" s="347"/>
      <c r="F613" s="91"/>
      <c r="J613" s="91"/>
      <c r="K613" s="91"/>
      <c r="L613" s="91"/>
      <c r="M613" s="91"/>
      <c r="N613" s="91"/>
      <c r="O613" s="231"/>
      <c r="P613" s="231"/>
      <c r="Q613" s="231"/>
      <c r="R613" s="231"/>
      <c r="S613" s="231"/>
      <c r="AL613" s="91"/>
    </row>
    <row r="614" spans="1:38" x14ac:dyDescent="0.25">
      <c r="A614" s="91"/>
      <c r="B614" s="91"/>
      <c r="C614" s="346"/>
      <c r="D614" s="346"/>
      <c r="E614" s="347"/>
      <c r="F614" s="91"/>
      <c r="J614" s="91"/>
      <c r="K614" s="91"/>
      <c r="L614" s="91"/>
      <c r="M614" s="91"/>
      <c r="N614" s="91"/>
      <c r="O614" s="231"/>
      <c r="P614" s="231"/>
      <c r="Q614" s="231"/>
      <c r="R614" s="231"/>
      <c r="S614" s="231"/>
      <c r="AL614" s="91"/>
    </row>
    <row r="615" spans="1:38" x14ac:dyDescent="0.25">
      <c r="A615" s="91"/>
      <c r="B615" s="91"/>
      <c r="C615" s="346"/>
      <c r="D615" s="346"/>
      <c r="E615" s="347"/>
      <c r="F615" s="91"/>
      <c r="J615" s="91"/>
      <c r="K615" s="91"/>
      <c r="L615" s="91"/>
      <c r="M615" s="91"/>
      <c r="N615" s="91"/>
      <c r="O615" s="231"/>
      <c r="P615" s="231"/>
      <c r="Q615" s="231"/>
      <c r="R615" s="231"/>
      <c r="S615" s="231"/>
      <c r="AL615" s="91"/>
    </row>
    <row r="616" spans="1:38" x14ac:dyDescent="0.25">
      <c r="A616" s="91"/>
      <c r="B616" s="91"/>
      <c r="C616" s="346"/>
      <c r="D616" s="346"/>
      <c r="E616" s="347"/>
      <c r="F616" s="91"/>
      <c r="J616" s="91"/>
      <c r="K616" s="91"/>
      <c r="L616" s="91"/>
      <c r="M616" s="91"/>
      <c r="N616" s="91"/>
      <c r="O616" s="231"/>
      <c r="P616" s="231"/>
      <c r="Q616" s="231"/>
      <c r="R616" s="231"/>
      <c r="S616" s="231"/>
      <c r="AL616" s="91"/>
    </row>
    <row r="617" spans="1:38" x14ac:dyDescent="0.25">
      <c r="A617" s="91"/>
      <c r="B617" s="91"/>
      <c r="C617" s="346"/>
      <c r="D617" s="346"/>
      <c r="E617" s="347"/>
      <c r="F617" s="91"/>
      <c r="J617" s="91"/>
      <c r="K617" s="91"/>
      <c r="L617" s="91"/>
      <c r="M617" s="91"/>
      <c r="N617" s="91"/>
      <c r="O617" s="231"/>
      <c r="P617" s="231"/>
      <c r="Q617" s="231"/>
      <c r="R617" s="231"/>
      <c r="S617" s="231"/>
      <c r="AL617" s="91"/>
    </row>
    <row r="618" spans="1:38" x14ac:dyDescent="0.25">
      <c r="A618" s="91"/>
      <c r="B618" s="91"/>
      <c r="C618" s="346"/>
      <c r="D618" s="346"/>
      <c r="E618" s="347"/>
      <c r="F618" s="91"/>
      <c r="J618" s="91"/>
      <c r="K618" s="91"/>
      <c r="L618" s="91"/>
      <c r="M618" s="91"/>
      <c r="N618" s="91"/>
      <c r="O618" s="231"/>
      <c r="P618" s="231"/>
      <c r="Q618" s="231"/>
      <c r="R618" s="231"/>
      <c r="S618" s="231"/>
      <c r="AL618" s="91"/>
    </row>
    <row r="619" spans="1:38" x14ac:dyDescent="0.25">
      <c r="A619" s="91"/>
      <c r="B619" s="91"/>
      <c r="C619" s="346"/>
      <c r="D619" s="346"/>
      <c r="E619" s="347"/>
      <c r="F619" s="91"/>
      <c r="J619" s="91"/>
      <c r="K619" s="91"/>
      <c r="L619" s="91"/>
      <c r="M619" s="91"/>
      <c r="N619" s="91"/>
      <c r="O619" s="231"/>
      <c r="P619" s="231"/>
      <c r="Q619" s="231"/>
      <c r="R619" s="231"/>
      <c r="S619" s="231"/>
      <c r="AL619" s="91"/>
    </row>
    <row r="620" spans="1:38" x14ac:dyDescent="0.25">
      <c r="A620" s="91"/>
      <c r="B620" s="91"/>
      <c r="C620" s="346"/>
      <c r="D620" s="346"/>
      <c r="E620" s="347"/>
      <c r="F620" s="91"/>
      <c r="J620" s="91"/>
      <c r="K620" s="91"/>
      <c r="L620" s="91"/>
      <c r="M620" s="91"/>
      <c r="N620" s="91"/>
      <c r="O620" s="231"/>
      <c r="P620" s="231"/>
      <c r="Q620" s="231"/>
      <c r="R620" s="231"/>
      <c r="S620" s="231"/>
      <c r="AL620" s="91"/>
    </row>
    <row r="621" spans="1:38" x14ac:dyDescent="0.25">
      <c r="A621" s="91"/>
      <c r="B621" s="91"/>
      <c r="C621" s="346"/>
      <c r="D621" s="346"/>
      <c r="E621" s="347"/>
      <c r="F621" s="91"/>
      <c r="J621" s="91"/>
      <c r="K621" s="91"/>
      <c r="L621" s="91"/>
      <c r="M621" s="91"/>
      <c r="N621" s="91"/>
      <c r="O621" s="231"/>
      <c r="P621" s="231"/>
      <c r="Q621" s="231"/>
      <c r="R621" s="231"/>
      <c r="S621" s="231"/>
      <c r="AL621" s="91"/>
    </row>
    <row r="622" spans="1:38" x14ac:dyDescent="0.25">
      <c r="A622" s="91"/>
      <c r="B622" s="91"/>
      <c r="C622" s="346"/>
      <c r="D622" s="346"/>
      <c r="E622" s="347"/>
      <c r="F622" s="91"/>
      <c r="J622" s="91"/>
      <c r="K622" s="91"/>
      <c r="L622" s="91"/>
      <c r="M622" s="91"/>
      <c r="N622" s="91"/>
      <c r="O622" s="231"/>
      <c r="P622" s="231"/>
      <c r="Q622" s="231"/>
      <c r="R622" s="231"/>
      <c r="S622" s="231"/>
      <c r="AL622" s="91"/>
    </row>
    <row r="623" spans="1:38" x14ac:dyDescent="0.25">
      <c r="A623" s="91"/>
      <c r="B623" s="91"/>
      <c r="C623" s="346"/>
      <c r="D623" s="346"/>
      <c r="E623" s="347"/>
      <c r="F623" s="91"/>
      <c r="J623" s="91"/>
      <c r="K623" s="91"/>
      <c r="L623" s="91"/>
      <c r="M623" s="91"/>
      <c r="N623" s="91"/>
      <c r="O623" s="231"/>
      <c r="P623" s="231"/>
      <c r="Q623" s="231"/>
      <c r="R623" s="231"/>
      <c r="S623" s="231"/>
      <c r="AL623" s="91"/>
    </row>
    <row r="624" spans="1:38" x14ac:dyDescent="0.25">
      <c r="A624" s="91"/>
      <c r="B624" s="91"/>
      <c r="C624" s="346"/>
      <c r="D624" s="346"/>
      <c r="E624" s="347"/>
      <c r="F624" s="91"/>
      <c r="J624" s="91"/>
      <c r="K624" s="91"/>
      <c r="L624" s="91"/>
      <c r="M624" s="91"/>
      <c r="N624" s="91"/>
      <c r="O624" s="231"/>
      <c r="P624" s="231"/>
      <c r="Q624" s="231"/>
      <c r="R624" s="231"/>
      <c r="S624" s="231"/>
      <c r="AL624" s="91"/>
    </row>
    <row r="625" spans="1:38" x14ac:dyDescent="0.25">
      <c r="A625" s="91"/>
      <c r="B625" s="91"/>
      <c r="C625" s="346"/>
      <c r="D625" s="346"/>
      <c r="E625" s="347"/>
      <c r="F625" s="91"/>
      <c r="J625" s="91"/>
      <c r="K625" s="91"/>
      <c r="L625" s="91"/>
      <c r="M625" s="91"/>
      <c r="N625" s="91"/>
      <c r="O625" s="231"/>
      <c r="P625" s="231"/>
      <c r="Q625" s="231"/>
      <c r="R625" s="231"/>
      <c r="S625" s="231"/>
      <c r="AL625" s="91"/>
    </row>
    <row r="626" spans="1:38" x14ac:dyDescent="0.25">
      <c r="A626" s="91"/>
      <c r="B626" s="91"/>
      <c r="C626" s="346"/>
      <c r="D626" s="346"/>
      <c r="E626" s="347"/>
      <c r="F626" s="91"/>
      <c r="J626" s="91"/>
      <c r="K626" s="91"/>
      <c r="L626" s="91"/>
      <c r="M626" s="91"/>
      <c r="N626" s="91"/>
      <c r="O626" s="231"/>
      <c r="P626" s="231"/>
      <c r="Q626" s="231"/>
      <c r="R626" s="231"/>
      <c r="S626" s="231"/>
      <c r="AL626" s="91"/>
    </row>
    <row r="627" spans="1:38" x14ac:dyDescent="0.25">
      <c r="A627" s="91"/>
      <c r="B627" s="91"/>
      <c r="C627" s="346"/>
      <c r="D627" s="346"/>
      <c r="E627" s="347"/>
      <c r="F627" s="91"/>
      <c r="J627" s="91"/>
      <c r="K627" s="91"/>
      <c r="L627" s="91"/>
      <c r="M627" s="91"/>
      <c r="N627" s="91"/>
      <c r="O627" s="231"/>
      <c r="P627" s="231"/>
      <c r="Q627" s="231"/>
      <c r="R627" s="231"/>
      <c r="S627" s="231"/>
      <c r="AL627" s="91"/>
    </row>
    <row r="628" spans="1:38" x14ac:dyDescent="0.25">
      <c r="A628" s="91"/>
      <c r="B628" s="91"/>
      <c r="C628" s="346"/>
      <c r="D628" s="346"/>
      <c r="E628" s="347"/>
      <c r="F628" s="91"/>
      <c r="J628" s="91"/>
      <c r="K628" s="91"/>
      <c r="L628" s="91"/>
      <c r="M628" s="91"/>
      <c r="N628" s="91"/>
      <c r="O628" s="231"/>
      <c r="P628" s="231"/>
      <c r="Q628" s="231"/>
      <c r="R628" s="231"/>
      <c r="S628" s="231"/>
      <c r="AL628" s="91"/>
    </row>
    <row r="629" spans="1:38" x14ac:dyDescent="0.25">
      <c r="A629" s="91"/>
      <c r="B629" s="91"/>
      <c r="C629" s="346"/>
      <c r="D629" s="346"/>
      <c r="E629" s="347"/>
      <c r="F629" s="91"/>
      <c r="J629" s="91"/>
      <c r="K629" s="91"/>
      <c r="L629" s="91"/>
      <c r="M629" s="91"/>
      <c r="N629" s="91"/>
      <c r="O629" s="231"/>
      <c r="P629" s="231"/>
      <c r="Q629" s="231"/>
      <c r="R629" s="231"/>
      <c r="S629" s="231"/>
      <c r="AL629" s="91"/>
    </row>
    <row r="630" spans="1:38" x14ac:dyDescent="0.25">
      <c r="A630" s="91"/>
      <c r="B630" s="91"/>
      <c r="C630" s="346"/>
      <c r="D630" s="346"/>
      <c r="E630" s="347"/>
      <c r="F630" s="91"/>
      <c r="J630" s="91"/>
      <c r="K630" s="91"/>
      <c r="L630" s="91"/>
      <c r="M630" s="91"/>
      <c r="N630" s="91"/>
      <c r="O630" s="231"/>
      <c r="P630" s="231"/>
      <c r="Q630" s="231"/>
      <c r="R630" s="231"/>
      <c r="S630" s="231"/>
      <c r="AL630" s="91"/>
    </row>
    <row r="631" spans="1:38" x14ac:dyDescent="0.25">
      <c r="A631" s="91"/>
      <c r="B631" s="91"/>
      <c r="C631" s="346"/>
      <c r="D631" s="346"/>
      <c r="E631" s="347"/>
      <c r="F631" s="91"/>
      <c r="J631" s="91"/>
      <c r="K631" s="91"/>
      <c r="L631" s="91"/>
      <c r="M631" s="91"/>
      <c r="N631" s="91"/>
      <c r="O631" s="231"/>
      <c r="P631" s="231"/>
      <c r="Q631" s="231"/>
      <c r="R631" s="231"/>
      <c r="S631" s="231"/>
      <c r="AL631" s="91"/>
    </row>
    <row r="632" spans="1:38" x14ac:dyDescent="0.25">
      <c r="A632" s="91"/>
      <c r="B632" s="91"/>
      <c r="C632" s="346"/>
      <c r="D632" s="346"/>
      <c r="E632" s="347"/>
      <c r="F632" s="91"/>
      <c r="J632" s="91"/>
      <c r="K632" s="91"/>
      <c r="L632" s="91"/>
      <c r="M632" s="91"/>
      <c r="N632" s="91"/>
      <c r="O632" s="231"/>
      <c r="P632" s="231"/>
      <c r="Q632" s="231"/>
      <c r="R632" s="231"/>
      <c r="S632" s="231"/>
      <c r="AL632" s="91"/>
    </row>
    <row r="633" spans="1:38" x14ac:dyDescent="0.25">
      <c r="A633" s="91"/>
      <c r="B633" s="91"/>
      <c r="C633" s="346"/>
      <c r="D633" s="346"/>
      <c r="E633" s="347"/>
      <c r="F633" s="91"/>
      <c r="J633" s="91"/>
      <c r="K633" s="91"/>
      <c r="L633" s="91"/>
      <c r="M633" s="91"/>
      <c r="N633" s="91"/>
      <c r="O633" s="231"/>
      <c r="P633" s="231"/>
      <c r="Q633" s="231"/>
      <c r="R633" s="231"/>
      <c r="S633" s="231"/>
      <c r="AL633" s="91"/>
    </row>
    <row r="634" spans="1:38" x14ac:dyDescent="0.25">
      <c r="A634" s="91"/>
      <c r="B634" s="91"/>
      <c r="C634" s="346"/>
      <c r="D634" s="346"/>
      <c r="E634" s="347"/>
      <c r="F634" s="91"/>
      <c r="J634" s="91"/>
      <c r="K634" s="91"/>
      <c r="L634" s="91"/>
      <c r="M634" s="91"/>
      <c r="N634" s="91"/>
      <c r="O634" s="231"/>
      <c r="P634" s="231"/>
      <c r="Q634" s="231"/>
      <c r="R634" s="231"/>
      <c r="S634" s="231"/>
      <c r="AL634" s="91"/>
    </row>
    <row r="635" spans="1:38" x14ac:dyDescent="0.25">
      <c r="A635" s="91"/>
      <c r="B635" s="91"/>
      <c r="C635" s="346"/>
      <c r="D635" s="346"/>
      <c r="E635" s="347"/>
      <c r="F635" s="91"/>
      <c r="J635" s="91"/>
      <c r="K635" s="91"/>
      <c r="L635" s="91"/>
      <c r="M635" s="91"/>
      <c r="N635" s="91"/>
      <c r="O635" s="231"/>
      <c r="P635" s="231"/>
      <c r="Q635" s="231"/>
      <c r="R635" s="231"/>
      <c r="S635" s="231"/>
      <c r="AL635" s="91"/>
    </row>
    <row r="636" spans="1:38" x14ac:dyDescent="0.25">
      <c r="A636" s="91"/>
      <c r="B636" s="91"/>
      <c r="C636" s="346"/>
      <c r="D636" s="346"/>
      <c r="E636" s="347"/>
      <c r="F636" s="91"/>
      <c r="J636" s="91"/>
      <c r="K636" s="91"/>
      <c r="L636" s="91"/>
      <c r="M636" s="91"/>
      <c r="N636" s="91"/>
      <c r="O636" s="231"/>
      <c r="P636" s="231"/>
      <c r="Q636" s="231"/>
      <c r="R636" s="231"/>
      <c r="S636" s="231"/>
      <c r="AL636" s="91"/>
    </row>
    <row r="637" spans="1:38" x14ac:dyDescent="0.25">
      <c r="A637" s="91"/>
      <c r="B637" s="91"/>
      <c r="C637" s="346"/>
      <c r="D637" s="346"/>
      <c r="E637" s="347"/>
      <c r="F637" s="91"/>
      <c r="J637" s="91"/>
      <c r="K637" s="91"/>
      <c r="L637" s="91"/>
      <c r="M637" s="91"/>
      <c r="N637" s="91"/>
      <c r="O637" s="231"/>
      <c r="P637" s="231"/>
      <c r="Q637" s="231"/>
      <c r="R637" s="231"/>
      <c r="S637" s="231"/>
      <c r="AL637" s="91"/>
    </row>
    <row r="638" spans="1:38" x14ac:dyDescent="0.25">
      <c r="A638" s="91"/>
      <c r="B638" s="91"/>
      <c r="C638" s="346"/>
      <c r="D638" s="346"/>
      <c r="E638" s="347"/>
      <c r="F638" s="91"/>
      <c r="J638" s="91"/>
      <c r="K638" s="91"/>
      <c r="L638" s="91"/>
      <c r="M638" s="91"/>
      <c r="N638" s="91"/>
      <c r="O638" s="231"/>
      <c r="P638" s="231"/>
      <c r="Q638" s="231"/>
      <c r="R638" s="231"/>
      <c r="S638" s="231"/>
      <c r="AL638" s="91"/>
    </row>
    <row r="639" spans="1:38" x14ac:dyDescent="0.25">
      <c r="A639" s="91"/>
      <c r="B639" s="91"/>
      <c r="C639" s="346"/>
      <c r="D639" s="346"/>
      <c r="E639" s="347"/>
      <c r="F639" s="91"/>
      <c r="J639" s="91"/>
      <c r="K639" s="91"/>
      <c r="L639" s="91"/>
      <c r="M639" s="91"/>
      <c r="N639" s="91"/>
      <c r="O639" s="231"/>
      <c r="P639" s="231"/>
      <c r="Q639" s="231"/>
      <c r="R639" s="231"/>
      <c r="S639" s="231"/>
      <c r="AL639" s="91"/>
    </row>
    <row r="640" spans="1:38" x14ac:dyDescent="0.25">
      <c r="A640" s="91"/>
      <c r="B640" s="91"/>
      <c r="C640" s="346"/>
      <c r="D640" s="346"/>
      <c r="E640" s="347"/>
      <c r="F640" s="91"/>
      <c r="J640" s="91"/>
      <c r="K640" s="91"/>
      <c r="L640" s="91"/>
      <c r="M640" s="91"/>
      <c r="N640" s="91"/>
      <c r="O640" s="231"/>
      <c r="P640" s="231"/>
      <c r="Q640" s="231"/>
      <c r="R640" s="231"/>
      <c r="S640" s="231"/>
      <c r="AL640" s="91"/>
    </row>
    <row r="641" spans="1:38" x14ac:dyDescent="0.25">
      <c r="A641" s="91"/>
      <c r="B641" s="91"/>
      <c r="C641" s="346"/>
      <c r="D641" s="346"/>
      <c r="E641" s="347"/>
      <c r="F641" s="91"/>
      <c r="J641" s="91"/>
      <c r="K641" s="91"/>
      <c r="L641" s="91"/>
      <c r="M641" s="91"/>
      <c r="N641" s="91"/>
      <c r="O641" s="231"/>
      <c r="P641" s="231"/>
      <c r="Q641" s="231"/>
      <c r="R641" s="231"/>
      <c r="S641" s="231"/>
      <c r="AL641" s="91"/>
    </row>
    <row r="642" spans="1:38" x14ac:dyDescent="0.25">
      <c r="A642" s="91"/>
      <c r="B642" s="91"/>
      <c r="C642" s="346"/>
      <c r="D642" s="346"/>
      <c r="E642" s="347"/>
      <c r="F642" s="91"/>
      <c r="J642" s="91"/>
      <c r="K642" s="91"/>
      <c r="L642" s="91"/>
      <c r="M642" s="91"/>
      <c r="N642" s="91"/>
      <c r="O642" s="231"/>
      <c r="P642" s="231"/>
      <c r="Q642" s="231"/>
      <c r="R642" s="231"/>
      <c r="S642" s="231"/>
      <c r="AL642" s="91"/>
    </row>
    <row r="643" spans="1:38" x14ac:dyDescent="0.25">
      <c r="A643" s="91"/>
      <c r="B643" s="91"/>
      <c r="C643" s="346"/>
      <c r="D643" s="346"/>
      <c r="E643" s="347"/>
      <c r="F643" s="91"/>
      <c r="J643" s="91"/>
      <c r="K643" s="91"/>
      <c r="L643" s="91"/>
      <c r="M643" s="91"/>
      <c r="N643" s="91"/>
      <c r="O643" s="231"/>
      <c r="P643" s="231"/>
      <c r="Q643" s="231"/>
      <c r="R643" s="231"/>
      <c r="S643" s="231"/>
      <c r="AL643" s="91"/>
    </row>
    <row r="644" spans="1:38" x14ac:dyDescent="0.25">
      <c r="A644" s="91"/>
      <c r="B644" s="91"/>
      <c r="C644" s="346"/>
      <c r="D644" s="346"/>
      <c r="E644" s="347"/>
      <c r="F644" s="91"/>
      <c r="J644" s="91"/>
      <c r="K644" s="91"/>
      <c r="L644" s="91"/>
      <c r="M644" s="91"/>
      <c r="N644" s="91"/>
      <c r="O644" s="231"/>
      <c r="P644" s="231"/>
      <c r="Q644" s="231"/>
      <c r="R644" s="231"/>
      <c r="S644" s="231"/>
      <c r="AL644" s="91"/>
    </row>
    <row r="645" spans="1:38" x14ac:dyDescent="0.25">
      <c r="A645" s="91"/>
      <c r="B645" s="91"/>
      <c r="C645" s="346"/>
      <c r="D645" s="346"/>
      <c r="E645" s="347"/>
      <c r="F645" s="91"/>
      <c r="J645" s="91"/>
      <c r="K645" s="91"/>
      <c r="L645" s="91"/>
      <c r="M645" s="91"/>
      <c r="N645" s="91"/>
      <c r="O645" s="231"/>
      <c r="P645" s="231"/>
      <c r="Q645" s="231"/>
      <c r="R645" s="231"/>
      <c r="S645" s="231"/>
      <c r="AL645" s="91"/>
    </row>
    <row r="646" spans="1:38" x14ac:dyDescent="0.25">
      <c r="A646" s="91"/>
      <c r="B646" s="91"/>
      <c r="C646" s="346"/>
      <c r="D646" s="346"/>
      <c r="E646" s="347"/>
      <c r="F646" s="91"/>
      <c r="J646" s="91"/>
      <c r="K646" s="91"/>
      <c r="L646" s="91"/>
      <c r="M646" s="91"/>
      <c r="N646" s="91"/>
      <c r="O646" s="231"/>
      <c r="P646" s="231"/>
      <c r="Q646" s="231"/>
      <c r="R646" s="231"/>
      <c r="S646" s="231"/>
      <c r="AL646" s="91"/>
    </row>
    <row r="647" spans="1:38" x14ac:dyDescent="0.25">
      <c r="A647" s="91"/>
      <c r="B647" s="91"/>
      <c r="C647" s="346"/>
      <c r="D647" s="346"/>
      <c r="E647" s="347"/>
      <c r="F647" s="91"/>
      <c r="J647" s="91"/>
      <c r="K647" s="91"/>
      <c r="L647" s="91"/>
      <c r="M647" s="91"/>
      <c r="N647" s="91"/>
      <c r="O647" s="231"/>
      <c r="P647" s="231"/>
      <c r="Q647" s="231"/>
      <c r="R647" s="231"/>
      <c r="S647" s="231"/>
      <c r="AL647" s="91"/>
    </row>
    <row r="648" spans="1:38" x14ac:dyDescent="0.25">
      <c r="A648" s="91"/>
      <c r="B648" s="91"/>
      <c r="C648" s="346"/>
      <c r="D648" s="346"/>
      <c r="E648" s="347"/>
      <c r="F648" s="91"/>
      <c r="J648" s="91"/>
      <c r="K648" s="91"/>
      <c r="L648" s="91"/>
      <c r="M648" s="91"/>
      <c r="N648" s="91"/>
      <c r="O648" s="231"/>
      <c r="P648" s="231"/>
      <c r="Q648" s="231"/>
      <c r="R648" s="231"/>
      <c r="S648" s="231"/>
      <c r="AL648" s="91"/>
    </row>
    <row r="649" spans="1:38" x14ac:dyDescent="0.25">
      <c r="A649" s="91"/>
      <c r="B649" s="91"/>
      <c r="C649" s="346"/>
      <c r="D649" s="346"/>
      <c r="E649" s="347"/>
      <c r="F649" s="91"/>
      <c r="J649" s="91"/>
      <c r="K649" s="91"/>
      <c r="L649" s="91"/>
      <c r="M649" s="91"/>
      <c r="N649" s="91"/>
      <c r="O649" s="231"/>
      <c r="P649" s="231"/>
      <c r="Q649" s="231"/>
      <c r="R649" s="231"/>
      <c r="S649" s="231"/>
      <c r="AL649" s="91"/>
    </row>
    <row r="650" spans="1:38" x14ac:dyDescent="0.25">
      <c r="A650" s="91"/>
      <c r="B650" s="91"/>
      <c r="C650" s="346"/>
      <c r="D650" s="346"/>
      <c r="E650" s="347"/>
      <c r="F650" s="91"/>
      <c r="J650" s="91"/>
      <c r="K650" s="91"/>
      <c r="L650" s="91"/>
      <c r="M650" s="91"/>
      <c r="N650" s="91"/>
      <c r="O650" s="231"/>
      <c r="P650" s="231"/>
      <c r="Q650" s="231"/>
      <c r="R650" s="231"/>
      <c r="S650" s="231"/>
      <c r="AL650" s="91"/>
    </row>
    <row r="651" spans="1:38" x14ac:dyDescent="0.25">
      <c r="A651" s="91"/>
      <c r="B651" s="91"/>
      <c r="C651" s="346"/>
      <c r="D651" s="346"/>
      <c r="E651" s="347"/>
      <c r="F651" s="91"/>
      <c r="J651" s="91"/>
      <c r="K651" s="91"/>
      <c r="L651" s="91"/>
      <c r="M651" s="91"/>
      <c r="N651" s="91"/>
      <c r="O651" s="231"/>
      <c r="P651" s="231"/>
      <c r="Q651" s="231"/>
      <c r="R651" s="231"/>
      <c r="S651" s="231"/>
      <c r="AL651" s="91"/>
    </row>
    <row r="652" spans="1:38" x14ac:dyDescent="0.25">
      <c r="A652" s="91"/>
      <c r="B652" s="91"/>
      <c r="C652" s="346"/>
      <c r="D652" s="346"/>
      <c r="E652" s="347"/>
      <c r="F652" s="91"/>
      <c r="J652" s="91"/>
      <c r="K652" s="91"/>
      <c r="L652" s="91"/>
      <c r="M652" s="91"/>
      <c r="N652" s="91"/>
      <c r="O652" s="231"/>
      <c r="P652" s="231"/>
      <c r="Q652" s="231"/>
      <c r="R652" s="231"/>
      <c r="S652" s="231"/>
      <c r="AL652" s="91"/>
    </row>
    <row r="653" spans="1:38" x14ac:dyDescent="0.25">
      <c r="A653" s="91"/>
      <c r="B653" s="91"/>
      <c r="C653" s="346"/>
      <c r="D653" s="346"/>
      <c r="E653" s="347"/>
      <c r="F653" s="91"/>
      <c r="J653" s="91"/>
      <c r="K653" s="91"/>
      <c r="L653" s="91"/>
      <c r="M653" s="91"/>
      <c r="N653" s="91"/>
      <c r="O653" s="231"/>
      <c r="P653" s="231"/>
      <c r="Q653" s="231"/>
      <c r="R653" s="231"/>
      <c r="S653" s="231"/>
      <c r="AL653" s="91"/>
    </row>
    <row r="654" spans="1:38" x14ac:dyDescent="0.25">
      <c r="A654" s="91"/>
      <c r="B654" s="91"/>
      <c r="C654" s="346"/>
      <c r="D654" s="346"/>
      <c r="E654" s="347"/>
      <c r="F654" s="91"/>
      <c r="J654" s="91"/>
      <c r="K654" s="91"/>
      <c r="L654" s="91"/>
      <c r="M654" s="91"/>
      <c r="N654" s="91"/>
      <c r="O654" s="231"/>
      <c r="P654" s="231"/>
      <c r="Q654" s="231"/>
      <c r="R654" s="231"/>
      <c r="S654" s="231"/>
      <c r="AL654" s="91"/>
    </row>
    <row r="655" spans="1:38" x14ac:dyDescent="0.25">
      <c r="A655" s="91"/>
      <c r="B655" s="91"/>
      <c r="C655" s="346"/>
      <c r="D655" s="346"/>
      <c r="E655" s="347"/>
      <c r="F655" s="91"/>
      <c r="J655" s="91"/>
      <c r="K655" s="91"/>
      <c r="L655" s="91"/>
      <c r="M655" s="91"/>
      <c r="N655" s="91"/>
      <c r="O655" s="231"/>
      <c r="P655" s="231"/>
      <c r="Q655" s="231"/>
      <c r="R655" s="231"/>
      <c r="S655" s="231"/>
      <c r="AL655" s="91"/>
    </row>
    <row r="656" spans="1:38" x14ac:dyDescent="0.25">
      <c r="A656" s="91"/>
      <c r="B656" s="91"/>
      <c r="C656" s="346"/>
      <c r="D656" s="346"/>
      <c r="E656" s="347"/>
      <c r="F656" s="91"/>
      <c r="J656" s="91"/>
      <c r="K656" s="91"/>
      <c r="L656" s="91"/>
      <c r="M656" s="91"/>
      <c r="N656" s="91"/>
      <c r="O656" s="231"/>
      <c r="P656" s="231"/>
      <c r="Q656" s="231"/>
      <c r="R656" s="231"/>
      <c r="S656" s="231"/>
      <c r="AL656" s="91"/>
    </row>
    <row r="657" spans="1:38" x14ac:dyDescent="0.25">
      <c r="A657" s="91"/>
      <c r="B657" s="91"/>
      <c r="C657" s="346"/>
      <c r="D657" s="346"/>
      <c r="E657" s="347"/>
      <c r="F657" s="91"/>
      <c r="J657" s="91"/>
      <c r="K657" s="91"/>
      <c r="L657" s="91"/>
      <c r="M657" s="91"/>
      <c r="N657" s="91"/>
      <c r="O657" s="231"/>
      <c r="P657" s="231"/>
      <c r="Q657" s="231"/>
      <c r="R657" s="231"/>
      <c r="S657" s="231"/>
      <c r="AL657" s="91"/>
    </row>
    <row r="658" spans="1:38" x14ac:dyDescent="0.25">
      <c r="A658" s="91"/>
      <c r="B658" s="91"/>
      <c r="C658" s="346"/>
      <c r="D658" s="346"/>
      <c r="E658" s="347"/>
      <c r="F658" s="91"/>
      <c r="J658" s="91"/>
      <c r="K658" s="91"/>
      <c r="L658" s="91"/>
      <c r="M658" s="91"/>
      <c r="N658" s="91"/>
      <c r="O658" s="231"/>
      <c r="P658" s="231"/>
      <c r="Q658" s="231"/>
      <c r="R658" s="231"/>
      <c r="S658" s="231"/>
      <c r="AL658" s="91"/>
    </row>
    <row r="659" spans="1:38" x14ac:dyDescent="0.25">
      <c r="A659" s="91"/>
      <c r="B659" s="91"/>
      <c r="C659" s="346"/>
      <c r="D659" s="346"/>
      <c r="E659" s="347"/>
      <c r="F659" s="91"/>
      <c r="J659" s="91"/>
      <c r="K659" s="91"/>
      <c r="L659" s="91"/>
      <c r="M659" s="91"/>
      <c r="N659" s="91"/>
      <c r="O659" s="231"/>
      <c r="P659" s="231"/>
      <c r="Q659" s="231"/>
      <c r="R659" s="231"/>
      <c r="S659" s="231"/>
      <c r="AL659" s="91"/>
    </row>
    <row r="660" spans="1:38" x14ac:dyDescent="0.25">
      <c r="A660" s="91"/>
      <c r="B660" s="91"/>
      <c r="C660" s="346"/>
      <c r="D660" s="346"/>
      <c r="E660" s="347"/>
      <c r="F660" s="91"/>
      <c r="J660" s="91"/>
      <c r="K660" s="91"/>
      <c r="L660" s="91"/>
      <c r="M660" s="91"/>
      <c r="N660" s="91"/>
      <c r="O660" s="231"/>
      <c r="P660" s="231"/>
      <c r="Q660" s="231"/>
      <c r="R660" s="231"/>
      <c r="S660" s="231"/>
      <c r="AL660" s="91"/>
    </row>
    <row r="661" spans="1:38" x14ac:dyDescent="0.25">
      <c r="A661" s="91"/>
      <c r="B661" s="91"/>
      <c r="C661" s="346"/>
      <c r="D661" s="346"/>
      <c r="E661" s="347"/>
      <c r="F661" s="91"/>
      <c r="J661" s="91"/>
      <c r="K661" s="91"/>
      <c r="L661" s="91"/>
      <c r="M661" s="91"/>
      <c r="N661" s="91"/>
      <c r="O661" s="231"/>
      <c r="P661" s="231"/>
      <c r="Q661" s="231"/>
      <c r="R661" s="231"/>
      <c r="S661" s="231"/>
      <c r="AL661" s="91"/>
    </row>
    <row r="662" spans="1:38" x14ac:dyDescent="0.25">
      <c r="A662" s="91"/>
      <c r="B662" s="91"/>
      <c r="C662" s="346"/>
      <c r="D662" s="346"/>
      <c r="E662" s="347"/>
      <c r="F662" s="91"/>
      <c r="J662" s="91"/>
      <c r="K662" s="91"/>
      <c r="L662" s="91"/>
      <c r="M662" s="91"/>
      <c r="N662" s="91"/>
      <c r="O662" s="231"/>
      <c r="P662" s="231"/>
      <c r="Q662" s="231"/>
      <c r="R662" s="231"/>
      <c r="S662" s="231"/>
      <c r="AL662" s="91"/>
    </row>
    <row r="663" spans="1:38" x14ac:dyDescent="0.25">
      <c r="A663" s="91"/>
      <c r="B663" s="91"/>
      <c r="C663" s="346"/>
      <c r="D663" s="346"/>
      <c r="E663" s="347"/>
      <c r="F663" s="91"/>
      <c r="J663" s="91"/>
      <c r="K663" s="91"/>
      <c r="L663" s="91"/>
      <c r="M663" s="91"/>
      <c r="N663" s="91"/>
      <c r="O663" s="231"/>
      <c r="P663" s="231"/>
      <c r="Q663" s="231"/>
      <c r="R663" s="231"/>
      <c r="S663" s="231"/>
      <c r="AL663" s="91"/>
    </row>
    <row r="664" spans="1:38" x14ac:dyDescent="0.25">
      <c r="A664" s="91"/>
      <c r="B664" s="91"/>
      <c r="C664" s="346"/>
      <c r="D664" s="346"/>
      <c r="E664" s="347"/>
      <c r="F664" s="91"/>
      <c r="J664" s="91"/>
      <c r="K664" s="91"/>
      <c r="L664" s="91"/>
      <c r="M664" s="91"/>
      <c r="N664" s="91"/>
      <c r="O664" s="231"/>
      <c r="P664" s="231"/>
      <c r="Q664" s="231"/>
      <c r="R664" s="231"/>
      <c r="S664" s="231"/>
      <c r="AL664" s="91"/>
    </row>
    <row r="665" spans="1:38" x14ac:dyDescent="0.25">
      <c r="A665" s="91"/>
      <c r="B665" s="91"/>
      <c r="C665" s="346"/>
      <c r="D665" s="346"/>
      <c r="E665" s="347"/>
      <c r="F665" s="91"/>
      <c r="J665" s="91"/>
      <c r="K665" s="91"/>
      <c r="L665" s="91"/>
      <c r="M665" s="91"/>
      <c r="N665" s="91"/>
      <c r="O665" s="231"/>
      <c r="P665" s="231"/>
      <c r="Q665" s="231"/>
      <c r="R665" s="231"/>
      <c r="S665" s="231"/>
      <c r="AL665" s="91"/>
    </row>
    <row r="666" spans="1:38" x14ac:dyDescent="0.25">
      <c r="A666" s="91"/>
      <c r="B666" s="91"/>
      <c r="C666" s="346"/>
      <c r="D666" s="346"/>
      <c r="E666" s="347"/>
      <c r="F666" s="91"/>
      <c r="J666" s="91"/>
      <c r="K666" s="91"/>
      <c r="L666" s="91"/>
      <c r="M666" s="91"/>
      <c r="N666" s="91"/>
      <c r="O666" s="231"/>
      <c r="P666" s="231"/>
      <c r="Q666" s="231"/>
      <c r="R666" s="231"/>
      <c r="S666" s="231"/>
      <c r="AL666" s="91"/>
    </row>
    <row r="667" spans="1:38" x14ac:dyDescent="0.25">
      <c r="A667" s="91"/>
      <c r="B667" s="91"/>
      <c r="C667" s="346"/>
      <c r="D667" s="346"/>
      <c r="E667" s="347"/>
      <c r="F667" s="91"/>
      <c r="J667" s="91"/>
      <c r="K667" s="91"/>
      <c r="L667" s="91"/>
      <c r="M667" s="91"/>
      <c r="N667" s="91"/>
      <c r="O667" s="231"/>
      <c r="P667" s="231"/>
      <c r="Q667" s="231"/>
      <c r="R667" s="231"/>
      <c r="S667" s="231"/>
      <c r="AL667" s="91"/>
    </row>
    <row r="668" spans="1:38" x14ac:dyDescent="0.25">
      <c r="A668" s="91"/>
      <c r="B668" s="91"/>
      <c r="C668" s="346"/>
      <c r="D668" s="346"/>
      <c r="E668" s="347"/>
      <c r="F668" s="91"/>
      <c r="J668" s="91"/>
      <c r="K668" s="91"/>
      <c r="L668" s="91"/>
      <c r="M668" s="91"/>
      <c r="N668" s="91"/>
      <c r="O668" s="231"/>
      <c r="P668" s="231"/>
      <c r="Q668" s="231"/>
      <c r="R668" s="231"/>
      <c r="S668" s="231"/>
      <c r="AL668" s="91"/>
    </row>
    <row r="669" spans="1:38" x14ac:dyDescent="0.25">
      <c r="A669" s="91"/>
      <c r="B669" s="91"/>
      <c r="C669" s="346"/>
      <c r="D669" s="346"/>
      <c r="E669" s="347"/>
      <c r="F669" s="91"/>
      <c r="J669" s="91"/>
      <c r="K669" s="91"/>
      <c r="L669" s="91"/>
      <c r="M669" s="91"/>
      <c r="N669" s="91"/>
      <c r="O669" s="231"/>
      <c r="P669" s="231"/>
      <c r="Q669" s="231"/>
      <c r="R669" s="231"/>
      <c r="S669" s="231"/>
      <c r="AL669" s="91"/>
    </row>
    <row r="670" spans="1:38" x14ac:dyDescent="0.25">
      <c r="A670" s="91"/>
      <c r="B670" s="91"/>
      <c r="C670" s="346"/>
      <c r="D670" s="346"/>
      <c r="E670" s="347"/>
      <c r="F670" s="91"/>
      <c r="J670" s="91"/>
      <c r="K670" s="91"/>
      <c r="L670" s="91"/>
      <c r="M670" s="91"/>
      <c r="N670" s="91"/>
      <c r="O670" s="231"/>
      <c r="P670" s="231"/>
      <c r="Q670" s="231"/>
      <c r="R670" s="231"/>
      <c r="S670" s="231"/>
      <c r="AL670" s="91"/>
    </row>
    <row r="671" spans="1:38" x14ac:dyDescent="0.25">
      <c r="A671" s="91"/>
      <c r="B671" s="91"/>
      <c r="C671" s="346"/>
      <c r="D671" s="346"/>
      <c r="E671" s="347"/>
      <c r="F671" s="91"/>
      <c r="J671" s="91"/>
      <c r="K671" s="91"/>
      <c r="L671" s="91"/>
      <c r="M671" s="91"/>
      <c r="N671" s="91"/>
      <c r="O671" s="231"/>
      <c r="P671" s="231"/>
      <c r="Q671" s="231"/>
      <c r="R671" s="231"/>
      <c r="S671" s="231"/>
      <c r="AL671" s="91"/>
    </row>
    <row r="672" spans="1:38" x14ac:dyDescent="0.25">
      <c r="A672" s="91"/>
      <c r="B672" s="91"/>
      <c r="C672" s="346"/>
      <c r="D672" s="346"/>
      <c r="E672" s="347"/>
      <c r="F672" s="91"/>
      <c r="J672" s="91"/>
      <c r="K672" s="91"/>
      <c r="L672" s="91"/>
      <c r="M672" s="91"/>
      <c r="N672" s="91"/>
      <c r="O672" s="231"/>
      <c r="P672" s="231"/>
      <c r="Q672" s="231"/>
      <c r="R672" s="231"/>
      <c r="S672" s="231"/>
      <c r="AL672" s="91"/>
    </row>
    <row r="673" spans="1:38" x14ac:dyDescent="0.25">
      <c r="A673" s="91"/>
      <c r="B673" s="91"/>
      <c r="C673" s="346"/>
      <c r="D673" s="346"/>
      <c r="E673" s="347"/>
      <c r="F673" s="91"/>
      <c r="J673" s="91"/>
      <c r="K673" s="91"/>
      <c r="L673" s="91"/>
      <c r="M673" s="91"/>
      <c r="N673" s="91"/>
      <c r="O673" s="231"/>
      <c r="P673" s="231"/>
      <c r="Q673" s="231"/>
      <c r="R673" s="231"/>
      <c r="S673" s="231"/>
      <c r="AL673" s="91"/>
    </row>
    <row r="674" spans="1:38" x14ac:dyDescent="0.25">
      <c r="A674" s="91"/>
      <c r="B674" s="91"/>
      <c r="C674" s="346"/>
      <c r="D674" s="346"/>
      <c r="E674" s="347"/>
      <c r="F674" s="91"/>
      <c r="J674" s="91"/>
      <c r="K674" s="91"/>
      <c r="L674" s="91"/>
      <c r="M674" s="91"/>
      <c r="N674" s="91"/>
      <c r="O674" s="231"/>
      <c r="P674" s="231"/>
      <c r="Q674" s="231"/>
      <c r="R674" s="231"/>
      <c r="S674" s="231"/>
      <c r="AL674" s="91"/>
    </row>
    <row r="675" spans="1:38" x14ac:dyDescent="0.25">
      <c r="A675" s="91"/>
      <c r="B675" s="91"/>
      <c r="C675" s="346"/>
      <c r="D675" s="346"/>
      <c r="E675" s="347"/>
      <c r="F675" s="91"/>
      <c r="J675" s="91"/>
      <c r="K675" s="91"/>
      <c r="L675" s="91"/>
      <c r="M675" s="91"/>
      <c r="N675" s="91"/>
      <c r="O675" s="231"/>
      <c r="P675" s="231"/>
      <c r="Q675" s="231"/>
      <c r="R675" s="231"/>
      <c r="S675" s="231"/>
      <c r="AL675" s="91"/>
    </row>
    <row r="676" spans="1:38" x14ac:dyDescent="0.25">
      <c r="A676" s="91"/>
      <c r="B676" s="91"/>
      <c r="C676" s="346"/>
      <c r="D676" s="346"/>
      <c r="E676" s="347"/>
      <c r="F676" s="91"/>
      <c r="J676" s="91"/>
      <c r="K676" s="91"/>
      <c r="L676" s="91"/>
      <c r="M676" s="91"/>
      <c r="N676" s="91"/>
      <c r="O676" s="231"/>
      <c r="P676" s="231"/>
      <c r="Q676" s="231"/>
      <c r="R676" s="231"/>
      <c r="S676" s="231"/>
      <c r="AL676" s="91"/>
    </row>
    <row r="677" spans="1:38" x14ac:dyDescent="0.25">
      <c r="A677" s="91"/>
      <c r="B677" s="91"/>
      <c r="C677" s="346"/>
      <c r="D677" s="346"/>
      <c r="E677" s="347"/>
      <c r="F677" s="91"/>
      <c r="J677" s="91"/>
      <c r="K677" s="91"/>
      <c r="L677" s="91"/>
      <c r="M677" s="91"/>
      <c r="N677" s="91"/>
      <c r="O677" s="231"/>
      <c r="P677" s="231"/>
      <c r="Q677" s="231"/>
      <c r="R677" s="231"/>
      <c r="S677" s="231"/>
      <c r="AL677" s="91"/>
    </row>
    <row r="678" spans="1:38" x14ac:dyDescent="0.25">
      <c r="A678" s="91"/>
      <c r="B678" s="91"/>
      <c r="C678" s="346"/>
      <c r="D678" s="346"/>
      <c r="E678" s="347"/>
      <c r="F678" s="91"/>
      <c r="J678" s="91"/>
      <c r="K678" s="91"/>
      <c r="L678" s="91"/>
      <c r="M678" s="91"/>
      <c r="N678" s="91"/>
      <c r="O678" s="231"/>
      <c r="P678" s="231"/>
      <c r="Q678" s="231"/>
      <c r="R678" s="231"/>
      <c r="S678" s="231"/>
      <c r="AL678" s="91"/>
    </row>
    <row r="679" spans="1:38" x14ac:dyDescent="0.25">
      <c r="A679" s="91"/>
      <c r="B679" s="91"/>
      <c r="C679" s="346"/>
      <c r="D679" s="346"/>
      <c r="E679" s="347"/>
      <c r="F679" s="91"/>
      <c r="J679" s="91"/>
      <c r="K679" s="91"/>
      <c r="L679" s="91"/>
      <c r="M679" s="91"/>
      <c r="N679" s="91"/>
      <c r="O679" s="231"/>
      <c r="P679" s="231"/>
      <c r="Q679" s="231"/>
      <c r="R679" s="231"/>
      <c r="S679" s="231"/>
      <c r="AL679" s="91"/>
    </row>
    <row r="680" spans="1:38" x14ac:dyDescent="0.25">
      <c r="A680" s="91"/>
      <c r="B680" s="91"/>
      <c r="C680" s="346"/>
      <c r="D680" s="346"/>
      <c r="E680" s="347"/>
      <c r="F680" s="91"/>
      <c r="J680" s="91"/>
      <c r="K680" s="91"/>
      <c r="L680" s="91"/>
      <c r="M680" s="91"/>
      <c r="N680" s="91"/>
      <c r="O680" s="231"/>
      <c r="P680" s="231"/>
      <c r="Q680" s="231"/>
      <c r="R680" s="231"/>
      <c r="S680" s="231"/>
      <c r="AL680" s="91"/>
    </row>
    <row r="681" spans="1:38" x14ac:dyDescent="0.25">
      <c r="A681" s="91"/>
      <c r="B681" s="91"/>
      <c r="C681" s="346"/>
      <c r="D681" s="346"/>
      <c r="E681" s="347"/>
      <c r="F681" s="91"/>
      <c r="J681" s="91"/>
      <c r="K681" s="91"/>
      <c r="L681" s="91"/>
      <c r="M681" s="91"/>
      <c r="N681" s="91"/>
      <c r="O681" s="231"/>
      <c r="P681" s="231"/>
      <c r="Q681" s="231"/>
      <c r="R681" s="231"/>
      <c r="S681" s="231"/>
      <c r="AL681" s="91"/>
    </row>
    <row r="682" spans="1:38" x14ac:dyDescent="0.25">
      <c r="A682" s="91"/>
      <c r="B682" s="91"/>
      <c r="C682" s="346"/>
      <c r="D682" s="346"/>
      <c r="E682" s="347"/>
      <c r="F682" s="91"/>
      <c r="J682" s="91"/>
      <c r="K682" s="91"/>
      <c r="L682" s="91"/>
      <c r="M682" s="91"/>
      <c r="N682" s="91"/>
      <c r="O682" s="231"/>
      <c r="P682" s="231"/>
      <c r="Q682" s="231"/>
      <c r="R682" s="231"/>
      <c r="S682" s="231"/>
      <c r="AL682" s="91"/>
    </row>
    <row r="683" spans="1:38" x14ac:dyDescent="0.25">
      <c r="A683" s="91"/>
      <c r="B683" s="91"/>
      <c r="C683" s="346"/>
      <c r="D683" s="346"/>
      <c r="E683" s="347"/>
      <c r="F683" s="91"/>
      <c r="J683" s="91"/>
      <c r="K683" s="91"/>
      <c r="L683" s="91"/>
      <c r="M683" s="91"/>
      <c r="N683" s="91"/>
      <c r="O683" s="231"/>
      <c r="P683" s="231"/>
      <c r="Q683" s="231"/>
      <c r="R683" s="231"/>
      <c r="S683" s="231"/>
      <c r="AL683" s="91"/>
    </row>
    <row r="684" spans="1:38" x14ac:dyDescent="0.25">
      <c r="A684" s="91"/>
      <c r="B684" s="91"/>
      <c r="C684" s="346"/>
      <c r="D684" s="346"/>
      <c r="E684" s="347"/>
      <c r="F684" s="91"/>
      <c r="J684" s="91"/>
      <c r="K684" s="91"/>
      <c r="L684" s="91"/>
      <c r="M684" s="91"/>
      <c r="N684" s="91"/>
      <c r="O684" s="231"/>
      <c r="P684" s="231"/>
      <c r="Q684" s="231"/>
      <c r="R684" s="231"/>
      <c r="S684" s="231"/>
      <c r="AL684" s="91"/>
    </row>
    <row r="685" spans="1:38" x14ac:dyDescent="0.25">
      <c r="A685" s="91"/>
      <c r="B685" s="91"/>
      <c r="C685" s="346"/>
      <c r="D685" s="346"/>
      <c r="E685" s="347"/>
      <c r="F685" s="91"/>
      <c r="J685" s="91"/>
      <c r="K685" s="91"/>
      <c r="L685" s="91"/>
      <c r="M685" s="91"/>
      <c r="N685" s="91"/>
      <c r="O685" s="231"/>
      <c r="P685" s="231"/>
      <c r="Q685" s="231"/>
      <c r="R685" s="231"/>
      <c r="S685" s="231"/>
      <c r="AL685" s="91"/>
    </row>
    <row r="686" spans="1:38" x14ac:dyDescent="0.25">
      <c r="A686" s="91"/>
      <c r="B686" s="91"/>
      <c r="C686" s="346"/>
      <c r="D686" s="346"/>
      <c r="E686" s="347"/>
      <c r="F686" s="91"/>
      <c r="J686" s="91"/>
      <c r="K686" s="91"/>
      <c r="L686" s="91"/>
      <c r="M686" s="91"/>
      <c r="N686" s="91"/>
      <c r="O686" s="231"/>
      <c r="P686" s="231"/>
      <c r="Q686" s="231"/>
      <c r="R686" s="231"/>
      <c r="S686" s="231"/>
      <c r="AL686" s="91"/>
    </row>
    <row r="687" spans="1:38" x14ac:dyDescent="0.25">
      <c r="A687" s="91"/>
      <c r="B687" s="91"/>
      <c r="C687" s="346"/>
      <c r="D687" s="346"/>
      <c r="E687" s="347"/>
      <c r="F687" s="91"/>
      <c r="J687" s="91"/>
      <c r="K687" s="91"/>
      <c r="L687" s="91"/>
      <c r="M687" s="91"/>
      <c r="N687" s="91"/>
      <c r="O687" s="231"/>
      <c r="P687" s="231"/>
      <c r="Q687" s="231"/>
      <c r="R687" s="231"/>
      <c r="S687" s="231"/>
      <c r="AL687" s="91"/>
    </row>
    <row r="688" spans="1:38" x14ac:dyDescent="0.25">
      <c r="A688" s="91"/>
      <c r="B688" s="91"/>
      <c r="C688" s="346"/>
      <c r="D688" s="346"/>
      <c r="E688" s="347"/>
      <c r="F688" s="91"/>
      <c r="J688" s="91"/>
      <c r="K688" s="91"/>
      <c r="L688" s="91"/>
      <c r="M688" s="91"/>
      <c r="N688" s="91"/>
      <c r="O688" s="231"/>
      <c r="P688" s="231"/>
      <c r="Q688" s="231"/>
      <c r="R688" s="231"/>
      <c r="S688" s="231"/>
      <c r="AL688" s="91"/>
    </row>
    <row r="689" spans="1:38" x14ac:dyDescent="0.25">
      <c r="A689" s="91"/>
      <c r="B689" s="91"/>
      <c r="C689" s="346"/>
      <c r="D689" s="346"/>
      <c r="E689" s="347"/>
      <c r="F689" s="91"/>
      <c r="J689" s="91"/>
      <c r="K689" s="91"/>
      <c r="L689" s="91"/>
      <c r="M689" s="91"/>
      <c r="N689" s="91"/>
      <c r="O689" s="231"/>
      <c r="P689" s="231"/>
      <c r="Q689" s="231"/>
      <c r="R689" s="231"/>
      <c r="S689" s="231"/>
      <c r="AL689" s="91"/>
    </row>
    <row r="690" spans="1:38" x14ac:dyDescent="0.25">
      <c r="A690" s="91"/>
      <c r="B690" s="91"/>
      <c r="C690" s="346"/>
      <c r="D690" s="346"/>
      <c r="E690" s="347"/>
      <c r="F690" s="91"/>
      <c r="J690" s="91"/>
      <c r="K690" s="91"/>
      <c r="L690" s="91"/>
      <c r="M690" s="91"/>
      <c r="N690" s="91"/>
      <c r="O690" s="231"/>
      <c r="P690" s="231"/>
      <c r="Q690" s="231"/>
      <c r="R690" s="231"/>
      <c r="S690" s="231"/>
      <c r="AL690" s="91"/>
    </row>
    <row r="691" spans="1:38" x14ac:dyDescent="0.25">
      <c r="A691" s="91"/>
      <c r="B691" s="91"/>
      <c r="C691" s="346"/>
      <c r="D691" s="346"/>
      <c r="E691" s="347"/>
      <c r="F691" s="91"/>
      <c r="J691" s="91"/>
      <c r="K691" s="91"/>
      <c r="L691" s="91"/>
      <c r="M691" s="91"/>
      <c r="N691" s="91"/>
      <c r="O691" s="231"/>
      <c r="P691" s="231"/>
      <c r="Q691" s="231"/>
      <c r="R691" s="231"/>
      <c r="S691" s="231"/>
      <c r="AL691" s="91"/>
    </row>
    <row r="692" spans="1:38" x14ac:dyDescent="0.25">
      <c r="A692" s="91"/>
      <c r="B692" s="91"/>
      <c r="C692" s="346"/>
      <c r="D692" s="346"/>
      <c r="E692" s="347"/>
      <c r="F692" s="91"/>
      <c r="J692" s="91"/>
      <c r="K692" s="91"/>
      <c r="L692" s="91"/>
      <c r="M692" s="91"/>
      <c r="N692" s="91"/>
      <c r="O692" s="231"/>
      <c r="P692" s="231"/>
      <c r="Q692" s="231"/>
      <c r="R692" s="231"/>
      <c r="S692" s="231"/>
      <c r="AL692" s="91"/>
    </row>
    <row r="693" spans="1:38" x14ac:dyDescent="0.25">
      <c r="A693" s="91"/>
      <c r="B693" s="91"/>
      <c r="C693" s="346"/>
      <c r="D693" s="346"/>
      <c r="E693" s="347"/>
      <c r="F693" s="91"/>
      <c r="J693" s="91"/>
      <c r="K693" s="91"/>
      <c r="L693" s="91"/>
      <c r="M693" s="91"/>
      <c r="N693" s="91"/>
      <c r="O693" s="231"/>
      <c r="P693" s="231"/>
      <c r="Q693" s="231"/>
      <c r="R693" s="231"/>
      <c r="S693" s="231"/>
      <c r="AL693" s="91"/>
    </row>
    <row r="694" spans="1:38" x14ac:dyDescent="0.25">
      <c r="A694" s="91"/>
      <c r="B694" s="91"/>
      <c r="C694" s="346"/>
      <c r="D694" s="346"/>
      <c r="E694" s="347"/>
      <c r="F694" s="91"/>
      <c r="J694" s="91"/>
      <c r="K694" s="91"/>
      <c r="L694" s="91"/>
      <c r="M694" s="91"/>
      <c r="N694" s="91"/>
      <c r="O694" s="231"/>
      <c r="P694" s="231"/>
      <c r="Q694" s="231"/>
      <c r="R694" s="231"/>
      <c r="S694" s="231"/>
      <c r="AL694" s="91"/>
    </row>
    <row r="695" spans="1:38" x14ac:dyDescent="0.25">
      <c r="A695" s="91"/>
      <c r="B695" s="91"/>
      <c r="C695" s="346"/>
      <c r="D695" s="346"/>
      <c r="E695" s="347"/>
      <c r="F695" s="91"/>
      <c r="J695" s="91"/>
      <c r="K695" s="91"/>
      <c r="L695" s="91"/>
      <c r="M695" s="91"/>
      <c r="N695" s="91"/>
      <c r="O695" s="231"/>
      <c r="P695" s="231"/>
      <c r="Q695" s="231"/>
      <c r="R695" s="231"/>
      <c r="S695" s="231"/>
      <c r="AL695" s="91"/>
    </row>
    <row r="696" spans="1:38" x14ac:dyDescent="0.25">
      <c r="A696" s="91"/>
      <c r="B696" s="91"/>
      <c r="C696" s="346"/>
      <c r="D696" s="346"/>
      <c r="E696" s="347"/>
      <c r="F696" s="91"/>
      <c r="J696" s="91"/>
      <c r="K696" s="91"/>
      <c r="L696" s="91"/>
      <c r="M696" s="91"/>
      <c r="N696" s="91"/>
      <c r="O696" s="231"/>
      <c r="P696" s="231"/>
      <c r="Q696" s="231"/>
      <c r="R696" s="231"/>
      <c r="S696" s="231"/>
      <c r="AL696" s="91"/>
    </row>
    <row r="697" spans="1:38" x14ac:dyDescent="0.25">
      <c r="A697" s="91"/>
      <c r="B697" s="91"/>
      <c r="C697" s="346"/>
      <c r="D697" s="346"/>
      <c r="E697" s="347"/>
      <c r="F697" s="91"/>
      <c r="J697" s="91"/>
      <c r="K697" s="91"/>
      <c r="L697" s="91"/>
      <c r="M697" s="91"/>
      <c r="N697" s="91"/>
      <c r="O697" s="231"/>
      <c r="P697" s="231"/>
      <c r="Q697" s="231"/>
      <c r="R697" s="231"/>
      <c r="S697" s="231"/>
      <c r="AL697" s="91"/>
    </row>
    <row r="698" spans="1:38" x14ac:dyDescent="0.25">
      <c r="A698" s="91"/>
      <c r="B698" s="91"/>
      <c r="C698" s="346"/>
      <c r="D698" s="346"/>
      <c r="E698" s="347"/>
      <c r="F698" s="91"/>
      <c r="J698" s="91"/>
      <c r="K698" s="91"/>
      <c r="L698" s="91"/>
      <c r="M698" s="91"/>
      <c r="N698" s="91"/>
      <c r="O698" s="231"/>
      <c r="P698" s="231"/>
      <c r="Q698" s="231"/>
      <c r="R698" s="231"/>
      <c r="S698" s="231"/>
      <c r="AL698" s="91"/>
    </row>
    <row r="699" spans="1:38" x14ac:dyDescent="0.25">
      <c r="A699" s="91"/>
      <c r="B699" s="91"/>
      <c r="C699" s="346"/>
      <c r="D699" s="346"/>
      <c r="E699" s="347"/>
      <c r="F699" s="91"/>
      <c r="J699" s="91"/>
      <c r="K699" s="91"/>
      <c r="L699" s="91"/>
      <c r="M699" s="91"/>
      <c r="N699" s="91"/>
      <c r="O699" s="231"/>
      <c r="P699" s="231"/>
      <c r="Q699" s="231"/>
      <c r="R699" s="231"/>
      <c r="S699" s="231"/>
      <c r="AL699" s="91"/>
    </row>
    <row r="700" spans="1:38" x14ac:dyDescent="0.25">
      <c r="A700" s="91"/>
      <c r="B700" s="91"/>
      <c r="C700" s="346"/>
      <c r="D700" s="346"/>
      <c r="E700" s="347"/>
      <c r="F700" s="91"/>
      <c r="J700" s="91"/>
      <c r="K700" s="91"/>
      <c r="L700" s="91"/>
      <c r="M700" s="91"/>
      <c r="N700" s="91"/>
      <c r="O700" s="231"/>
      <c r="P700" s="231"/>
      <c r="Q700" s="231"/>
      <c r="R700" s="231"/>
      <c r="S700" s="231"/>
      <c r="AL700" s="91"/>
    </row>
    <row r="701" spans="1:38" x14ac:dyDescent="0.25">
      <c r="A701" s="91"/>
      <c r="B701" s="91"/>
      <c r="C701" s="346"/>
      <c r="D701" s="346"/>
      <c r="E701" s="347"/>
      <c r="F701" s="91"/>
      <c r="J701" s="91"/>
      <c r="K701" s="91"/>
      <c r="L701" s="91"/>
      <c r="M701" s="91"/>
      <c r="N701" s="91"/>
      <c r="O701" s="231"/>
      <c r="P701" s="231"/>
      <c r="Q701" s="231"/>
      <c r="R701" s="231"/>
      <c r="S701" s="231"/>
      <c r="AL701" s="91"/>
    </row>
    <row r="702" spans="1:38" x14ac:dyDescent="0.25">
      <c r="A702" s="91"/>
      <c r="B702" s="91"/>
      <c r="C702" s="346"/>
      <c r="D702" s="346"/>
      <c r="E702" s="347"/>
      <c r="F702" s="91"/>
      <c r="J702" s="91"/>
      <c r="K702" s="91"/>
      <c r="L702" s="91"/>
      <c r="M702" s="91"/>
      <c r="N702" s="91"/>
      <c r="O702" s="231"/>
      <c r="P702" s="231"/>
      <c r="Q702" s="231"/>
      <c r="R702" s="231"/>
      <c r="S702" s="231"/>
      <c r="AL702" s="91"/>
    </row>
    <row r="703" spans="1:38" x14ac:dyDescent="0.25">
      <c r="A703" s="91"/>
      <c r="B703" s="91"/>
      <c r="C703" s="346"/>
      <c r="D703" s="346"/>
      <c r="E703" s="347"/>
      <c r="F703" s="91"/>
      <c r="J703" s="91"/>
      <c r="K703" s="91"/>
      <c r="L703" s="91"/>
      <c r="M703" s="91"/>
      <c r="N703" s="91"/>
      <c r="O703" s="231"/>
      <c r="P703" s="231"/>
      <c r="Q703" s="231"/>
      <c r="R703" s="231"/>
      <c r="S703" s="231"/>
      <c r="AL703" s="91"/>
    </row>
    <row r="704" spans="1:38" x14ac:dyDescent="0.25">
      <c r="A704" s="91"/>
      <c r="B704" s="91"/>
      <c r="C704" s="346"/>
      <c r="D704" s="346"/>
      <c r="E704" s="347"/>
      <c r="F704" s="91"/>
      <c r="J704" s="91"/>
      <c r="K704" s="91"/>
      <c r="L704" s="91"/>
      <c r="M704" s="91"/>
      <c r="N704" s="91"/>
      <c r="O704" s="231"/>
      <c r="P704" s="231"/>
      <c r="Q704" s="231"/>
      <c r="R704" s="231"/>
      <c r="S704" s="231"/>
      <c r="AL704" s="91"/>
    </row>
    <row r="705" spans="1:38" x14ac:dyDescent="0.25">
      <c r="A705" s="91"/>
      <c r="B705" s="91"/>
      <c r="C705" s="346"/>
      <c r="D705" s="346"/>
      <c r="E705" s="347"/>
      <c r="F705" s="91"/>
      <c r="J705" s="91"/>
      <c r="K705" s="91"/>
      <c r="L705" s="91"/>
      <c r="M705" s="91"/>
      <c r="N705" s="91"/>
      <c r="O705" s="231"/>
      <c r="P705" s="231"/>
      <c r="Q705" s="231"/>
      <c r="R705" s="231"/>
      <c r="S705" s="231"/>
      <c r="AL705" s="91"/>
    </row>
    <row r="706" spans="1:38" x14ac:dyDescent="0.25">
      <c r="A706" s="91"/>
      <c r="B706" s="91"/>
      <c r="C706" s="346"/>
      <c r="D706" s="346"/>
      <c r="E706" s="347"/>
      <c r="F706" s="91"/>
      <c r="J706" s="91"/>
      <c r="K706" s="91"/>
      <c r="L706" s="91"/>
      <c r="M706" s="91"/>
      <c r="N706" s="91"/>
      <c r="O706" s="231"/>
      <c r="P706" s="231"/>
      <c r="Q706" s="231"/>
      <c r="R706" s="231"/>
      <c r="S706" s="231"/>
      <c r="AL706" s="91"/>
    </row>
    <row r="707" spans="1:38" x14ac:dyDescent="0.25">
      <c r="A707" s="91"/>
      <c r="B707" s="91"/>
      <c r="C707" s="346"/>
      <c r="D707" s="346"/>
      <c r="E707" s="347"/>
      <c r="F707" s="91"/>
      <c r="J707" s="91"/>
      <c r="K707" s="91"/>
      <c r="L707" s="91"/>
      <c r="M707" s="91"/>
      <c r="N707" s="91"/>
      <c r="O707" s="231"/>
      <c r="P707" s="231"/>
      <c r="Q707" s="231"/>
      <c r="R707" s="231"/>
      <c r="S707" s="231"/>
      <c r="AL707" s="91"/>
    </row>
    <row r="708" spans="1:38" x14ac:dyDescent="0.25">
      <c r="A708" s="91"/>
      <c r="B708" s="91"/>
      <c r="C708" s="346"/>
      <c r="D708" s="346"/>
      <c r="E708" s="347"/>
      <c r="F708" s="91"/>
      <c r="J708" s="91"/>
      <c r="K708" s="91"/>
      <c r="L708" s="91"/>
      <c r="M708" s="91"/>
      <c r="N708" s="91"/>
      <c r="O708" s="231"/>
      <c r="P708" s="231"/>
      <c r="Q708" s="231"/>
      <c r="R708" s="231"/>
      <c r="S708" s="231"/>
      <c r="AL708" s="91"/>
    </row>
    <row r="709" spans="1:38" x14ac:dyDescent="0.25">
      <c r="A709" s="91"/>
      <c r="B709" s="91"/>
      <c r="C709" s="346"/>
      <c r="D709" s="346"/>
      <c r="E709" s="347"/>
      <c r="F709" s="91"/>
      <c r="J709" s="91"/>
      <c r="K709" s="91"/>
      <c r="L709" s="91"/>
      <c r="M709" s="91"/>
      <c r="N709" s="91"/>
      <c r="O709" s="231"/>
      <c r="P709" s="231"/>
      <c r="Q709" s="231"/>
      <c r="R709" s="231"/>
      <c r="S709" s="231"/>
      <c r="AL709" s="91"/>
    </row>
    <row r="710" spans="1:38" x14ac:dyDescent="0.25">
      <c r="A710" s="91"/>
      <c r="B710" s="91"/>
      <c r="C710" s="346"/>
      <c r="D710" s="346"/>
      <c r="E710" s="347"/>
      <c r="F710" s="91"/>
      <c r="J710" s="91"/>
      <c r="K710" s="91"/>
      <c r="L710" s="91"/>
      <c r="M710" s="91"/>
      <c r="N710" s="91"/>
      <c r="O710" s="231"/>
      <c r="P710" s="231"/>
      <c r="Q710" s="231"/>
      <c r="R710" s="231"/>
      <c r="S710" s="231"/>
      <c r="AL710" s="91"/>
    </row>
    <row r="711" spans="1:38" x14ac:dyDescent="0.25">
      <c r="A711" s="91"/>
      <c r="B711" s="91"/>
      <c r="C711" s="346"/>
      <c r="D711" s="346"/>
      <c r="E711" s="347"/>
      <c r="F711" s="91"/>
      <c r="J711" s="91"/>
      <c r="K711" s="91"/>
      <c r="L711" s="91"/>
      <c r="M711" s="91"/>
      <c r="N711" s="91"/>
      <c r="O711" s="231"/>
      <c r="P711" s="231"/>
      <c r="Q711" s="231"/>
      <c r="R711" s="231"/>
      <c r="S711" s="231"/>
      <c r="AL711" s="91"/>
    </row>
    <row r="712" spans="1:38" x14ac:dyDescent="0.25">
      <c r="A712" s="91"/>
      <c r="B712" s="91"/>
      <c r="C712" s="346"/>
      <c r="D712" s="346"/>
      <c r="E712" s="347"/>
      <c r="F712" s="91"/>
      <c r="J712" s="91"/>
      <c r="K712" s="91"/>
      <c r="L712" s="91"/>
      <c r="M712" s="91"/>
      <c r="N712" s="91"/>
      <c r="O712" s="231"/>
      <c r="P712" s="231"/>
      <c r="Q712" s="231"/>
      <c r="R712" s="231"/>
      <c r="S712" s="231"/>
      <c r="AL712" s="91"/>
    </row>
    <row r="713" spans="1:38" x14ac:dyDescent="0.25">
      <c r="A713" s="91"/>
      <c r="B713" s="91"/>
      <c r="C713" s="346"/>
      <c r="D713" s="346"/>
      <c r="E713" s="347"/>
      <c r="F713" s="91"/>
      <c r="J713" s="91"/>
      <c r="K713" s="91"/>
      <c r="L713" s="91"/>
      <c r="M713" s="91"/>
      <c r="N713" s="91"/>
      <c r="O713" s="231"/>
      <c r="P713" s="231"/>
      <c r="Q713" s="231"/>
      <c r="R713" s="231"/>
      <c r="S713" s="231"/>
      <c r="AL713" s="91"/>
    </row>
    <row r="714" spans="1:38" x14ac:dyDescent="0.25">
      <c r="A714" s="91"/>
      <c r="B714" s="91"/>
      <c r="C714" s="346"/>
      <c r="D714" s="346"/>
      <c r="E714" s="347"/>
      <c r="F714" s="91"/>
      <c r="J714" s="91"/>
      <c r="K714" s="91"/>
      <c r="L714" s="91"/>
      <c r="M714" s="91"/>
      <c r="N714" s="91"/>
      <c r="O714" s="231"/>
      <c r="P714" s="231"/>
      <c r="Q714" s="231"/>
      <c r="R714" s="231"/>
      <c r="S714" s="231"/>
      <c r="AL714" s="91"/>
    </row>
    <row r="715" spans="1:38" x14ac:dyDescent="0.25">
      <c r="A715" s="91"/>
      <c r="B715" s="91"/>
      <c r="C715" s="346"/>
      <c r="D715" s="346"/>
      <c r="E715" s="347"/>
      <c r="F715" s="91"/>
      <c r="J715" s="91"/>
      <c r="K715" s="91"/>
      <c r="L715" s="91"/>
      <c r="M715" s="91"/>
      <c r="N715" s="91"/>
      <c r="O715" s="231"/>
      <c r="P715" s="231"/>
      <c r="Q715" s="231"/>
      <c r="R715" s="231"/>
      <c r="S715" s="231"/>
      <c r="AL715" s="91"/>
    </row>
    <row r="716" spans="1:38" x14ac:dyDescent="0.25">
      <c r="A716" s="91"/>
      <c r="B716" s="91"/>
      <c r="C716" s="346"/>
      <c r="D716" s="346"/>
      <c r="E716" s="347"/>
      <c r="F716" s="91"/>
      <c r="J716" s="91"/>
      <c r="K716" s="91"/>
      <c r="L716" s="91"/>
      <c r="M716" s="91"/>
      <c r="N716" s="91"/>
      <c r="O716" s="231"/>
      <c r="P716" s="231"/>
      <c r="Q716" s="231"/>
      <c r="R716" s="231"/>
      <c r="S716" s="231"/>
      <c r="AL716" s="91"/>
    </row>
    <row r="717" spans="1:38" x14ac:dyDescent="0.25">
      <c r="A717" s="91"/>
      <c r="B717" s="91"/>
      <c r="C717" s="346"/>
      <c r="D717" s="346"/>
      <c r="E717" s="347"/>
      <c r="F717" s="91"/>
      <c r="J717" s="91"/>
      <c r="K717" s="91"/>
      <c r="L717" s="91"/>
      <c r="M717" s="91"/>
      <c r="N717" s="91"/>
      <c r="O717" s="231"/>
      <c r="P717" s="231"/>
      <c r="Q717" s="231"/>
      <c r="R717" s="231"/>
      <c r="S717" s="231"/>
      <c r="AL717" s="91"/>
    </row>
    <row r="718" spans="1:38" x14ac:dyDescent="0.25">
      <c r="A718" s="91"/>
      <c r="B718" s="91"/>
      <c r="C718" s="346"/>
      <c r="D718" s="346"/>
      <c r="E718" s="347"/>
      <c r="F718" s="91"/>
      <c r="J718" s="91"/>
      <c r="K718" s="91"/>
      <c r="L718" s="91"/>
      <c r="M718" s="91"/>
      <c r="N718" s="91"/>
      <c r="O718" s="231"/>
      <c r="P718" s="231"/>
      <c r="Q718" s="231"/>
      <c r="R718" s="231"/>
      <c r="S718" s="231"/>
      <c r="AL718" s="91"/>
    </row>
    <row r="719" spans="1:38" x14ac:dyDescent="0.25">
      <c r="A719" s="91"/>
      <c r="B719" s="91"/>
      <c r="C719" s="346"/>
      <c r="D719" s="346"/>
      <c r="E719" s="347"/>
      <c r="F719" s="91"/>
      <c r="J719" s="91"/>
      <c r="K719" s="91"/>
      <c r="L719" s="91"/>
      <c r="M719" s="91"/>
      <c r="N719" s="91"/>
      <c r="O719" s="231"/>
      <c r="P719" s="231"/>
      <c r="Q719" s="231"/>
      <c r="R719" s="231"/>
      <c r="S719" s="231"/>
      <c r="AL719" s="91"/>
    </row>
    <row r="720" spans="1:38" x14ac:dyDescent="0.25">
      <c r="A720" s="91"/>
      <c r="B720" s="91"/>
      <c r="C720" s="346"/>
      <c r="D720" s="346"/>
      <c r="E720" s="347"/>
      <c r="F720" s="91"/>
      <c r="J720" s="91"/>
      <c r="K720" s="91"/>
      <c r="L720" s="91"/>
      <c r="M720" s="91"/>
      <c r="N720" s="91"/>
      <c r="O720" s="231"/>
      <c r="P720" s="231"/>
      <c r="Q720" s="231"/>
      <c r="R720" s="231"/>
      <c r="S720" s="231"/>
      <c r="AL720" s="91"/>
    </row>
    <row r="721" spans="1:38" x14ac:dyDescent="0.25">
      <c r="A721" s="91"/>
      <c r="B721" s="91"/>
      <c r="C721" s="346"/>
      <c r="D721" s="346"/>
      <c r="E721" s="347"/>
      <c r="F721" s="91"/>
      <c r="J721" s="91"/>
      <c r="K721" s="91"/>
      <c r="L721" s="91"/>
      <c r="M721" s="91"/>
      <c r="N721" s="91"/>
      <c r="O721" s="231"/>
      <c r="P721" s="231"/>
      <c r="Q721" s="231"/>
      <c r="R721" s="231"/>
      <c r="S721" s="231"/>
      <c r="AL721" s="91"/>
    </row>
    <row r="722" spans="1:38" x14ac:dyDescent="0.25">
      <c r="A722" s="91"/>
      <c r="B722" s="91"/>
      <c r="C722" s="346"/>
      <c r="D722" s="346"/>
      <c r="E722" s="347"/>
      <c r="F722" s="91"/>
      <c r="J722" s="91"/>
      <c r="K722" s="91"/>
      <c r="L722" s="91"/>
      <c r="M722" s="91"/>
      <c r="N722" s="91"/>
      <c r="O722" s="231"/>
      <c r="P722" s="231"/>
      <c r="Q722" s="231"/>
      <c r="R722" s="231"/>
      <c r="S722" s="231"/>
      <c r="AL722" s="91"/>
    </row>
    <row r="723" spans="1:38" x14ac:dyDescent="0.25">
      <c r="A723" s="91"/>
      <c r="B723" s="91"/>
      <c r="C723" s="346"/>
      <c r="D723" s="346"/>
      <c r="E723" s="347"/>
      <c r="F723" s="91"/>
      <c r="J723" s="91"/>
      <c r="K723" s="91"/>
      <c r="L723" s="91"/>
      <c r="M723" s="91"/>
      <c r="N723" s="91"/>
      <c r="O723" s="231"/>
      <c r="P723" s="231"/>
      <c r="Q723" s="231"/>
      <c r="R723" s="231"/>
      <c r="S723" s="231"/>
      <c r="AL723" s="91"/>
    </row>
    <row r="724" spans="1:38" x14ac:dyDescent="0.25">
      <c r="A724" s="91"/>
      <c r="B724" s="91"/>
      <c r="C724" s="346"/>
      <c r="D724" s="346"/>
      <c r="E724" s="347"/>
      <c r="F724" s="91"/>
      <c r="J724" s="91"/>
      <c r="K724" s="91"/>
      <c r="L724" s="91"/>
      <c r="M724" s="91"/>
      <c r="N724" s="91"/>
      <c r="O724" s="231"/>
      <c r="P724" s="231"/>
      <c r="Q724" s="231"/>
      <c r="R724" s="231"/>
      <c r="S724" s="231"/>
      <c r="AL724" s="91"/>
    </row>
    <row r="725" spans="1:38" x14ac:dyDescent="0.25">
      <c r="A725" s="91"/>
      <c r="B725" s="91"/>
      <c r="C725" s="346"/>
      <c r="D725" s="346"/>
      <c r="E725" s="347"/>
      <c r="F725" s="91"/>
      <c r="J725" s="91"/>
      <c r="K725" s="91"/>
      <c r="L725" s="91"/>
      <c r="M725" s="91"/>
      <c r="N725" s="91"/>
      <c r="O725" s="231"/>
      <c r="P725" s="231"/>
      <c r="Q725" s="231"/>
      <c r="R725" s="231"/>
      <c r="S725" s="231"/>
      <c r="AL725" s="91"/>
    </row>
    <row r="726" spans="1:38" x14ac:dyDescent="0.25">
      <c r="A726" s="91"/>
      <c r="B726" s="91"/>
      <c r="C726" s="346"/>
      <c r="D726" s="346"/>
      <c r="E726" s="347"/>
      <c r="F726" s="91"/>
      <c r="J726" s="91"/>
      <c r="K726" s="91"/>
      <c r="L726" s="91"/>
      <c r="M726" s="91"/>
      <c r="N726" s="91"/>
      <c r="O726" s="231"/>
      <c r="P726" s="231"/>
      <c r="Q726" s="231"/>
      <c r="R726" s="231"/>
      <c r="S726" s="231"/>
      <c r="AL726" s="91"/>
    </row>
    <row r="727" spans="1:38" x14ac:dyDescent="0.25">
      <c r="A727" s="91"/>
      <c r="B727" s="91"/>
      <c r="C727" s="346"/>
      <c r="D727" s="346"/>
      <c r="E727" s="347"/>
      <c r="F727" s="91"/>
      <c r="J727" s="91"/>
      <c r="K727" s="91"/>
      <c r="L727" s="91"/>
      <c r="M727" s="91"/>
      <c r="N727" s="91"/>
      <c r="O727" s="231"/>
      <c r="P727" s="231"/>
      <c r="Q727" s="231"/>
      <c r="R727" s="231"/>
      <c r="S727" s="231"/>
      <c r="AL727" s="91"/>
    </row>
    <row r="728" spans="1:38" x14ac:dyDescent="0.25">
      <c r="A728" s="91"/>
      <c r="B728" s="91"/>
      <c r="C728" s="346"/>
      <c r="D728" s="346"/>
      <c r="E728" s="347"/>
      <c r="F728" s="91"/>
      <c r="J728" s="91"/>
      <c r="K728" s="91"/>
      <c r="L728" s="91"/>
      <c r="M728" s="91"/>
      <c r="N728" s="91"/>
      <c r="O728" s="231"/>
      <c r="P728" s="231"/>
      <c r="Q728" s="231"/>
      <c r="R728" s="231"/>
      <c r="S728" s="231"/>
      <c r="AL728" s="91"/>
    </row>
    <row r="729" spans="1:38" x14ac:dyDescent="0.25">
      <c r="A729" s="91"/>
      <c r="B729" s="91"/>
      <c r="C729" s="346"/>
      <c r="D729" s="346"/>
      <c r="E729" s="347"/>
      <c r="F729" s="91"/>
      <c r="J729" s="91"/>
      <c r="K729" s="91"/>
      <c r="L729" s="91"/>
      <c r="M729" s="91"/>
      <c r="N729" s="91"/>
      <c r="O729" s="231"/>
      <c r="P729" s="231"/>
      <c r="Q729" s="231"/>
      <c r="R729" s="231"/>
      <c r="S729" s="231"/>
      <c r="AL729" s="91"/>
    </row>
    <row r="730" spans="1:38" x14ac:dyDescent="0.25">
      <c r="A730" s="91"/>
      <c r="B730" s="91"/>
      <c r="C730" s="346"/>
      <c r="D730" s="346"/>
      <c r="E730" s="347"/>
      <c r="F730" s="91"/>
      <c r="J730" s="91"/>
      <c r="K730" s="91"/>
      <c r="L730" s="91"/>
      <c r="M730" s="91"/>
      <c r="N730" s="91"/>
      <c r="O730" s="231"/>
      <c r="P730" s="231"/>
      <c r="Q730" s="231"/>
      <c r="R730" s="231"/>
      <c r="S730" s="231"/>
      <c r="AL730" s="91"/>
    </row>
    <row r="731" spans="1:38" x14ac:dyDescent="0.25">
      <c r="A731" s="91"/>
      <c r="B731" s="91"/>
      <c r="C731" s="346"/>
      <c r="D731" s="346"/>
      <c r="E731" s="347"/>
      <c r="F731" s="91"/>
      <c r="J731" s="91"/>
      <c r="K731" s="91"/>
      <c r="L731" s="91"/>
      <c r="M731" s="91"/>
      <c r="N731" s="91"/>
      <c r="O731" s="231"/>
      <c r="P731" s="231"/>
      <c r="Q731" s="231"/>
      <c r="R731" s="231"/>
      <c r="S731" s="231"/>
      <c r="AL731" s="91"/>
    </row>
    <row r="732" spans="1:38" x14ac:dyDescent="0.25">
      <c r="A732" s="91"/>
      <c r="B732" s="91"/>
      <c r="C732" s="346"/>
      <c r="D732" s="346"/>
      <c r="E732" s="347"/>
      <c r="F732" s="91"/>
      <c r="J732" s="91"/>
      <c r="K732" s="91"/>
      <c r="L732" s="91"/>
      <c r="M732" s="91"/>
      <c r="N732" s="91"/>
      <c r="O732" s="231"/>
      <c r="P732" s="231"/>
      <c r="Q732" s="231"/>
      <c r="R732" s="231"/>
      <c r="S732" s="231"/>
      <c r="AL732" s="91"/>
    </row>
    <row r="733" spans="1:38" x14ac:dyDescent="0.25">
      <c r="A733" s="91"/>
      <c r="B733" s="91"/>
      <c r="C733" s="346"/>
      <c r="D733" s="346"/>
      <c r="E733" s="347"/>
      <c r="F733" s="91"/>
      <c r="J733" s="91"/>
      <c r="K733" s="91"/>
      <c r="L733" s="91"/>
      <c r="M733" s="91"/>
      <c r="N733" s="91"/>
      <c r="O733" s="231"/>
      <c r="P733" s="231"/>
      <c r="Q733" s="231"/>
      <c r="R733" s="231"/>
      <c r="S733" s="231"/>
      <c r="AL733" s="91"/>
    </row>
    <row r="734" spans="1:38" x14ac:dyDescent="0.25">
      <c r="A734" s="91"/>
      <c r="B734" s="91"/>
      <c r="C734" s="346"/>
      <c r="D734" s="346"/>
      <c r="E734" s="347"/>
      <c r="F734" s="91"/>
      <c r="J734" s="91"/>
      <c r="K734" s="91"/>
      <c r="L734" s="91"/>
      <c r="M734" s="91"/>
      <c r="N734" s="91"/>
      <c r="O734" s="231"/>
      <c r="P734" s="231"/>
      <c r="Q734" s="231"/>
      <c r="R734" s="231"/>
      <c r="S734" s="231"/>
      <c r="AL734" s="91"/>
    </row>
    <row r="735" spans="1:38" x14ac:dyDescent="0.25">
      <c r="A735" s="91"/>
      <c r="B735" s="91"/>
      <c r="C735" s="346"/>
      <c r="D735" s="346"/>
      <c r="E735" s="347"/>
      <c r="F735" s="91"/>
      <c r="J735" s="91"/>
      <c r="K735" s="91"/>
      <c r="L735" s="91"/>
      <c r="M735" s="91"/>
      <c r="N735" s="91"/>
      <c r="O735" s="231"/>
      <c r="P735" s="231"/>
      <c r="Q735" s="231"/>
      <c r="R735" s="231"/>
      <c r="S735" s="231"/>
      <c r="AL735" s="91"/>
    </row>
    <row r="736" spans="1:38" x14ac:dyDescent="0.25">
      <c r="A736" s="91"/>
      <c r="B736" s="91"/>
      <c r="C736" s="346"/>
      <c r="D736" s="346"/>
      <c r="E736" s="347"/>
      <c r="F736" s="91"/>
      <c r="J736" s="91"/>
      <c r="K736" s="91"/>
      <c r="L736" s="91"/>
      <c r="M736" s="91"/>
      <c r="N736" s="91"/>
      <c r="O736" s="231"/>
      <c r="P736" s="231"/>
      <c r="Q736" s="231"/>
      <c r="R736" s="231"/>
      <c r="S736" s="231"/>
      <c r="AL736" s="91"/>
    </row>
    <row r="737" spans="1:38" x14ac:dyDescent="0.25">
      <c r="A737" s="91"/>
      <c r="B737" s="91"/>
      <c r="C737" s="346"/>
      <c r="D737" s="346"/>
      <c r="E737" s="347"/>
      <c r="F737" s="91"/>
      <c r="J737" s="91"/>
      <c r="K737" s="91"/>
      <c r="L737" s="91"/>
      <c r="M737" s="91"/>
      <c r="N737" s="91"/>
      <c r="O737" s="231"/>
      <c r="P737" s="231"/>
      <c r="Q737" s="231"/>
      <c r="R737" s="231"/>
      <c r="S737" s="231"/>
      <c r="AL737" s="91"/>
    </row>
    <row r="738" spans="1:38" x14ac:dyDescent="0.25">
      <c r="A738" s="91"/>
      <c r="B738" s="91"/>
      <c r="C738" s="346"/>
      <c r="D738" s="346"/>
      <c r="E738" s="347"/>
      <c r="F738" s="91"/>
      <c r="J738" s="91"/>
      <c r="K738" s="91"/>
      <c r="L738" s="91"/>
      <c r="M738" s="91"/>
      <c r="N738" s="91"/>
      <c r="O738" s="231"/>
      <c r="P738" s="231"/>
      <c r="Q738" s="231"/>
      <c r="R738" s="231"/>
      <c r="S738" s="231"/>
      <c r="AL738" s="91"/>
    </row>
    <row r="739" spans="1:38" x14ac:dyDescent="0.25">
      <c r="A739" s="91"/>
      <c r="B739" s="91"/>
      <c r="C739" s="346"/>
      <c r="D739" s="346"/>
      <c r="E739" s="347"/>
      <c r="F739" s="91"/>
      <c r="J739" s="91"/>
      <c r="K739" s="91"/>
      <c r="L739" s="91"/>
      <c r="M739" s="91"/>
      <c r="N739" s="91"/>
      <c r="O739" s="231"/>
      <c r="P739" s="231"/>
      <c r="Q739" s="231"/>
      <c r="R739" s="231"/>
      <c r="S739" s="231"/>
      <c r="AL739" s="91"/>
    </row>
    <row r="740" spans="1:38" x14ac:dyDescent="0.25">
      <c r="A740" s="91"/>
      <c r="B740" s="91"/>
      <c r="C740" s="346"/>
      <c r="D740" s="346"/>
      <c r="E740" s="347"/>
      <c r="F740" s="91"/>
      <c r="J740" s="91"/>
      <c r="K740" s="91"/>
      <c r="L740" s="91"/>
      <c r="M740" s="91"/>
      <c r="N740" s="91"/>
      <c r="O740" s="231"/>
      <c r="P740" s="231"/>
      <c r="Q740" s="231"/>
      <c r="R740" s="231"/>
      <c r="S740" s="231"/>
      <c r="AL740" s="91"/>
    </row>
    <row r="741" spans="1:38" x14ac:dyDescent="0.25">
      <c r="A741" s="91"/>
      <c r="B741" s="91"/>
      <c r="C741" s="346"/>
      <c r="D741" s="346"/>
      <c r="E741" s="347"/>
      <c r="F741" s="91"/>
      <c r="J741" s="91"/>
      <c r="K741" s="91"/>
      <c r="L741" s="91"/>
      <c r="M741" s="91"/>
      <c r="N741" s="91"/>
      <c r="O741" s="231"/>
      <c r="P741" s="231"/>
      <c r="Q741" s="231"/>
      <c r="R741" s="231"/>
      <c r="S741" s="231"/>
      <c r="AL741" s="91"/>
    </row>
    <row r="742" spans="1:38" x14ac:dyDescent="0.25">
      <c r="A742" s="91"/>
      <c r="B742" s="91"/>
      <c r="C742" s="346"/>
      <c r="D742" s="346"/>
      <c r="E742" s="347"/>
      <c r="F742" s="91"/>
      <c r="J742" s="91"/>
      <c r="K742" s="91"/>
      <c r="L742" s="91"/>
      <c r="M742" s="91"/>
      <c r="N742" s="91"/>
      <c r="O742" s="231"/>
      <c r="P742" s="231"/>
      <c r="Q742" s="231"/>
      <c r="R742" s="231"/>
      <c r="S742" s="231"/>
      <c r="AL742" s="91"/>
    </row>
    <row r="743" spans="1:38" x14ac:dyDescent="0.25">
      <c r="A743" s="91"/>
      <c r="B743" s="91"/>
      <c r="C743" s="346"/>
      <c r="D743" s="346"/>
      <c r="E743" s="347"/>
      <c r="F743" s="91"/>
      <c r="J743" s="91"/>
      <c r="K743" s="91"/>
      <c r="L743" s="91"/>
      <c r="M743" s="91"/>
      <c r="N743" s="91"/>
      <c r="O743" s="231"/>
      <c r="P743" s="231"/>
      <c r="Q743" s="231"/>
      <c r="R743" s="231"/>
      <c r="S743" s="231"/>
      <c r="AL743" s="91"/>
    </row>
    <row r="744" spans="1:38" x14ac:dyDescent="0.25">
      <c r="A744" s="91"/>
      <c r="B744" s="91"/>
      <c r="C744" s="346"/>
      <c r="D744" s="346"/>
      <c r="E744" s="347"/>
      <c r="F744" s="91"/>
      <c r="J744" s="91"/>
      <c r="K744" s="91"/>
      <c r="L744" s="91"/>
      <c r="M744" s="91"/>
      <c r="N744" s="91"/>
      <c r="O744" s="231"/>
      <c r="P744" s="231"/>
      <c r="Q744" s="231"/>
      <c r="R744" s="231"/>
      <c r="S744" s="231"/>
      <c r="AL744" s="91"/>
    </row>
    <row r="745" spans="1:38" x14ac:dyDescent="0.25">
      <c r="A745" s="91"/>
      <c r="B745" s="91"/>
      <c r="C745" s="346"/>
      <c r="D745" s="346"/>
      <c r="E745" s="347"/>
      <c r="F745" s="91"/>
      <c r="J745" s="91"/>
      <c r="K745" s="91"/>
      <c r="L745" s="91"/>
      <c r="M745" s="91"/>
      <c r="N745" s="91"/>
      <c r="O745" s="231"/>
      <c r="P745" s="231"/>
      <c r="Q745" s="231"/>
      <c r="R745" s="231"/>
      <c r="S745" s="231"/>
      <c r="AL745" s="91"/>
    </row>
    <row r="746" spans="1:38" x14ac:dyDescent="0.25">
      <c r="A746" s="91"/>
      <c r="B746" s="91"/>
      <c r="C746" s="346"/>
      <c r="D746" s="346"/>
      <c r="E746" s="347"/>
      <c r="F746" s="91"/>
      <c r="J746" s="91"/>
      <c r="K746" s="91"/>
      <c r="L746" s="91"/>
      <c r="M746" s="91"/>
      <c r="N746" s="91"/>
      <c r="O746" s="231"/>
      <c r="P746" s="231"/>
      <c r="Q746" s="231"/>
      <c r="R746" s="231"/>
      <c r="S746" s="231"/>
      <c r="AL746" s="91"/>
    </row>
    <row r="747" spans="1:38" x14ac:dyDescent="0.25">
      <c r="A747" s="91"/>
      <c r="B747" s="91"/>
      <c r="C747" s="346"/>
      <c r="D747" s="346"/>
      <c r="E747" s="347"/>
      <c r="F747" s="91"/>
      <c r="J747" s="91"/>
      <c r="K747" s="91"/>
      <c r="L747" s="91"/>
      <c r="M747" s="91"/>
      <c r="N747" s="91"/>
      <c r="O747" s="231"/>
      <c r="P747" s="231"/>
      <c r="Q747" s="231"/>
      <c r="R747" s="231"/>
      <c r="S747" s="231"/>
      <c r="AL747" s="91"/>
    </row>
    <row r="748" spans="1:38" x14ac:dyDescent="0.25">
      <c r="A748" s="91"/>
      <c r="B748" s="91"/>
      <c r="C748" s="346"/>
      <c r="D748" s="346"/>
      <c r="E748" s="347"/>
      <c r="F748" s="91"/>
      <c r="J748" s="91"/>
      <c r="K748" s="91"/>
      <c r="L748" s="91"/>
      <c r="M748" s="91"/>
      <c r="N748" s="91"/>
      <c r="O748" s="231"/>
      <c r="P748" s="231"/>
      <c r="Q748" s="231"/>
      <c r="R748" s="231"/>
      <c r="S748" s="231"/>
      <c r="AL748" s="91"/>
    </row>
    <row r="749" spans="1:38" x14ac:dyDescent="0.25">
      <c r="A749" s="91"/>
      <c r="B749" s="91"/>
      <c r="C749" s="346"/>
      <c r="D749" s="346"/>
      <c r="E749" s="347"/>
      <c r="F749" s="91"/>
      <c r="J749" s="91"/>
      <c r="K749" s="91"/>
      <c r="L749" s="91"/>
      <c r="M749" s="91"/>
      <c r="N749" s="91"/>
      <c r="O749" s="231"/>
      <c r="P749" s="231"/>
      <c r="Q749" s="231"/>
      <c r="R749" s="231"/>
      <c r="S749" s="231"/>
      <c r="AL749" s="91"/>
    </row>
    <row r="750" spans="1:38" x14ac:dyDescent="0.25">
      <c r="A750" s="91"/>
      <c r="B750" s="91"/>
      <c r="C750" s="346"/>
      <c r="D750" s="346"/>
      <c r="E750" s="347"/>
      <c r="F750" s="91"/>
      <c r="J750" s="91"/>
      <c r="K750" s="91"/>
      <c r="L750" s="91"/>
      <c r="M750" s="91"/>
      <c r="N750" s="91"/>
      <c r="O750" s="231"/>
      <c r="P750" s="231"/>
      <c r="Q750" s="231"/>
      <c r="R750" s="231"/>
      <c r="S750" s="231"/>
      <c r="AL750" s="91"/>
    </row>
    <row r="751" spans="1:38" x14ac:dyDescent="0.25">
      <c r="A751" s="91"/>
      <c r="B751" s="91"/>
      <c r="C751" s="346"/>
      <c r="D751" s="346"/>
      <c r="E751" s="347"/>
      <c r="F751" s="91"/>
      <c r="J751" s="91"/>
      <c r="K751" s="91"/>
      <c r="L751" s="91"/>
      <c r="M751" s="91"/>
      <c r="N751" s="91"/>
      <c r="O751" s="231"/>
      <c r="P751" s="231"/>
      <c r="Q751" s="231"/>
      <c r="R751" s="231"/>
      <c r="S751" s="231"/>
      <c r="AL751" s="91"/>
    </row>
    <row r="752" spans="1:38" x14ac:dyDescent="0.25">
      <c r="A752" s="91"/>
      <c r="B752" s="91"/>
      <c r="C752" s="346"/>
      <c r="D752" s="346"/>
      <c r="E752" s="347"/>
      <c r="F752" s="91"/>
      <c r="J752" s="91"/>
      <c r="K752" s="91"/>
      <c r="L752" s="91"/>
      <c r="M752" s="91"/>
      <c r="N752" s="91"/>
      <c r="O752" s="231"/>
      <c r="P752" s="231"/>
      <c r="Q752" s="231"/>
      <c r="R752" s="231"/>
      <c r="S752" s="231"/>
      <c r="AL752" s="91"/>
    </row>
    <row r="753" spans="1:38" x14ac:dyDescent="0.25">
      <c r="A753" s="91"/>
      <c r="B753" s="91"/>
      <c r="C753" s="346"/>
      <c r="D753" s="346"/>
      <c r="E753" s="347"/>
      <c r="F753" s="91"/>
      <c r="J753" s="91"/>
      <c r="K753" s="91"/>
      <c r="L753" s="91"/>
      <c r="M753" s="91"/>
      <c r="N753" s="91"/>
      <c r="O753" s="231"/>
      <c r="P753" s="231"/>
      <c r="Q753" s="231"/>
      <c r="R753" s="231"/>
      <c r="S753" s="231"/>
      <c r="AL753" s="91"/>
    </row>
    <row r="754" spans="1:38" x14ac:dyDescent="0.25">
      <c r="A754" s="91"/>
      <c r="B754" s="91"/>
      <c r="C754" s="346"/>
      <c r="D754" s="346"/>
      <c r="E754" s="347"/>
      <c r="F754" s="91"/>
      <c r="J754" s="91"/>
      <c r="K754" s="91"/>
      <c r="L754" s="91"/>
      <c r="M754" s="91"/>
      <c r="N754" s="91"/>
      <c r="O754" s="231"/>
      <c r="P754" s="231"/>
      <c r="Q754" s="231"/>
      <c r="R754" s="231"/>
      <c r="S754" s="231"/>
      <c r="AL754" s="91"/>
    </row>
    <row r="755" spans="1:38" x14ac:dyDescent="0.25">
      <c r="A755" s="91"/>
      <c r="B755" s="91"/>
      <c r="C755" s="346"/>
      <c r="D755" s="346"/>
      <c r="E755" s="347"/>
      <c r="F755" s="91"/>
      <c r="J755" s="91"/>
      <c r="K755" s="91"/>
      <c r="L755" s="91"/>
      <c r="M755" s="91"/>
      <c r="N755" s="91"/>
      <c r="O755" s="231"/>
      <c r="P755" s="231"/>
      <c r="Q755" s="231"/>
      <c r="R755" s="231"/>
      <c r="S755" s="231"/>
      <c r="AL755" s="91"/>
    </row>
    <row r="756" spans="1:38" x14ac:dyDescent="0.25">
      <c r="A756" s="91"/>
      <c r="B756" s="91"/>
      <c r="C756" s="346"/>
      <c r="D756" s="346"/>
      <c r="E756" s="347"/>
      <c r="F756" s="91"/>
      <c r="J756" s="91"/>
      <c r="K756" s="91"/>
      <c r="L756" s="91"/>
      <c r="M756" s="91"/>
      <c r="N756" s="91"/>
      <c r="O756" s="231"/>
      <c r="P756" s="231"/>
      <c r="Q756" s="231"/>
      <c r="R756" s="231"/>
      <c r="S756" s="231"/>
      <c r="AL756" s="91"/>
    </row>
    <row r="757" spans="1:38" x14ac:dyDescent="0.25">
      <c r="A757" s="91"/>
      <c r="B757" s="91"/>
      <c r="C757" s="346"/>
      <c r="D757" s="346"/>
      <c r="E757" s="347"/>
      <c r="F757" s="91"/>
      <c r="J757" s="91"/>
      <c r="K757" s="91"/>
      <c r="L757" s="91"/>
      <c r="M757" s="91"/>
      <c r="N757" s="91"/>
      <c r="O757" s="231"/>
      <c r="P757" s="231"/>
      <c r="Q757" s="231"/>
      <c r="R757" s="231"/>
      <c r="S757" s="231"/>
      <c r="AL757" s="91"/>
    </row>
    <row r="758" spans="1:38" x14ac:dyDescent="0.25">
      <c r="A758" s="91"/>
      <c r="B758" s="91"/>
      <c r="C758" s="346"/>
      <c r="D758" s="346"/>
      <c r="E758" s="347"/>
      <c r="F758" s="91"/>
      <c r="J758" s="91"/>
      <c r="K758" s="91"/>
      <c r="L758" s="91"/>
      <c r="M758" s="91"/>
      <c r="N758" s="91"/>
      <c r="O758" s="231"/>
      <c r="P758" s="231"/>
      <c r="Q758" s="231"/>
      <c r="R758" s="231"/>
      <c r="S758" s="231"/>
      <c r="AL758" s="91"/>
    </row>
    <row r="759" spans="1:38" x14ac:dyDescent="0.25">
      <c r="A759" s="91"/>
      <c r="B759" s="91"/>
      <c r="C759" s="346"/>
      <c r="D759" s="346"/>
      <c r="E759" s="347"/>
      <c r="F759" s="91"/>
      <c r="J759" s="91"/>
      <c r="K759" s="91"/>
      <c r="L759" s="91"/>
      <c r="M759" s="91"/>
      <c r="N759" s="91"/>
      <c r="O759" s="231"/>
      <c r="P759" s="231"/>
      <c r="Q759" s="231"/>
      <c r="R759" s="231"/>
      <c r="S759" s="231"/>
      <c r="AL759" s="91"/>
    </row>
    <row r="760" spans="1:38" x14ac:dyDescent="0.25">
      <c r="A760" s="91"/>
      <c r="B760" s="91"/>
      <c r="C760" s="346"/>
      <c r="D760" s="346"/>
      <c r="E760" s="347"/>
      <c r="F760" s="91"/>
      <c r="J760" s="91"/>
      <c r="K760" s="91"/>
      <c r="L760" s="91"/>
      <c r="M760" s="91"/>
      <c r="N760" s="91"/>
      <c r="O760" s="231"/>
      <c r="P760" s="231"/>
      <c r="Q760" s="231"/>
      <c r="R760" s="231"/>
      <c r="S760" s="231"/>
      <c r="AL760" s="91"/>
    </row>
    <row r="761" spans="1:38" x14ac:dyDescent="0.25">
      <c r="A761" s="91"/>
      <c r="B761" s="91"/>
      <c r="C761" s="346"/>
      <c r="D761" s="346"/>
      <c r="E761" s="347"/>
      <c r="F761" s="91"/>
      <c r="J761" s="91"/>
      <c r="K761" s="91"/>
      <c r="L761" s="91"/>
      <c r="M761" s="91"/>
      <c r="N761" s="91"/>
      <c r="O761" s="231"/>
      <c r="P761" s="231"/>
      <c r="Q761" s="231"/>
      <c r="R761" s="231"/>
      <c r="S761" s="231"/>
      <c r="AL761" s="91"/>
    </row>
    <row r="762" spans="1:38" x14ac:dyDescent="0.25">
      <c r="A762" s="91"/>
      <c r="B762" s="91"/>
      <c r="C762" s="346"/>
      <c r="D762" s="346"/>
      <c r="E762" s="347"/>
      <c r="F762" s="91"/>
      <c r="J762" s="91"/>
      <c r="K762" s="91"/>
      <c r="L762" s="91"/>
      <c r="M762" s="91"/>
      <c r="N762" s="91"/>
      <c r="O762" s="231"/>
      <c r="P762" s="231"/>
      <c r="Q762" s="231"/>
      <c r="R762" s="231"/>
      <c r="S762" s="231"/>
      <c r="AL762" s="91"/>
    </row>
    <row r="763" spans="1:38" x14ac:dyDescent="0.25">
      <c r="A763" s="91"/>
      <c r="B763" s="91"/>
      <c r="C763" s="346"/>
      <c r="D763" s="346"/>
      <c r="E763" s="347"/>
      <c r="F763" s="91"/>
      <c r="J763" s="91"/>
      <c r="K763" s="91"/>
      <c r="L763" s="91"/>
      <c r="M763" s="91"/>
      <c r="N763" s="91"/>
      <c r="O763" s="231"/>
      <c r="P763" s="231"/>
      <c r="Q763" s="231"/>
      <c r="R763" s="231"/>
      <c r="S763" s="231"/>
      <c r="AL763" s="91"/>
    </row>
    <row r="764" spans="1:38" x14ac:dyDescent="0.25">
      <c r="A764" s="91"/>
      <c r="B764" s="91"/>
      <c r="C764" s="346"/>
      <c r="D764" s="346"/>
      <c r="E764" s="347"/>
      <c r="F764" s="91"/>
      <c r="J764" s="91"/>
      <c r="K764" s="91"/>
      <c r="L764" s="91"/>
      <c r="M764" s="91"/>
      <c r="N764" s="91"/>
      <c r="O764" s="231"/>
      <c r="P764" s="231"/>
      <c r="Q764" s="231"/>
      <c r="R764" s="231"/>
      <c r="S764" s="231"/>
      <c r="AL764" s="91"/>
    </row>
    <row r="765" spans="1:38" x14ac:dyDescent="0.25">
      <c r="A765" s="91"/>
      <c r="B765" s="91"/>
      <c r="C765" s="346"/>
      <c r="D765" s="346"/>
      <c r="E765" s="347"/>
      <c r="F765" s="91"/>
      <c r="J765" s="91"/>
      <c r="K765" s="91"/>
      <c r="L765" s="91"/>
      <c r="M765" s="91"/>
      <c r="N765" s="91"/>
      <c r="O765" s="231"/>
      <c r="P765" s="231"/>
      <c r="Q765" s="231"/>
      <c r="R765" s="231"/>
      <c r="S765" s="231"/>
      <c r="AL765" s="91"/>
    </row>
    <row r="766" spans="1:38" x14ac:dyDescent="0.25">
      <c r="A766" s="91"/>
      <c r="B766" s="91"/>
      <c r="C766" s="346"/>
      <c r="D766" s="346"/>
      <c r="E766" s="347"/>
      <c r="F766" s="91"/>
      <c r="J766" s="91"/>
      <c r="K766" s="91"/>
      <c r="L766" s="91"/>
      <c r="M766" s="91"/>
      <c r="N766" s="91"/>
      <c r="O766" s="231"/>
      <c r="P766" s="231"/>
      <c r="Q766" s="231"/>
      <c r="R766" s="231"/>
      <c r="S766" s="231"/>
      <c r="AL766" s="91"/>
    </row>
    <row r="767" spans="1:38" x14ac:dyDescent="0.25">
      <c r="A767" s="91"/>
      <c r="B767" s="91"/>
      <c r="C767" s="346"/>
      <c r="D767" s="346"/>
      <c r="E767" s="347"/>
      <c r="F767" s="91"/>
      <c r="J767" s="91"/>
      <c r="K767" s="91"/>
      <c r="L767" s="91"/>
      <c r="M767" s="91"/>
      <c r="N767" s="91"/>
      <c r="O767" s="231"/>
      <c r="P767" s="231"/>
      <c r="Q767" s="231"/>
      <c r="R767" s="231"/>
      <c r="S767" s="231"/>
      <c r="AL767" s="91"/>
    </row>
    <row r="768" spans="1:38" x14ac:dyDescent="0.25">
      <c r="A768" s="91"/>
      <c r="B768" s="91"/>
      <c r="C768" s="346"/>
      <c r="D768" s="346"/>
      <c r="E768" s="347"/>
      <c r="F768" s="91"/>
      <c r="J768" s="91"/>
      <c r="K768" s="91"/>
      <c r="L768" s="91"/>
      <c r="M768" s="91"/>
      <c r="N768" s="91"/>
      <c r="O768" s="231"/>
      <c r="P768" s="231"/>
      <c r="Q768" s="231"/>
      <c r="R768" s="231"/>
      <c r="S768" s="231"/>
      <c r="AL768" s="91"/>
    </row>
    <row r="769" spans="1:38" x14ac:dyDescent="0.25">
      <c r="A769" s="91"/>
      <c r="B769" s="91"/>
      <c r="C769" s="346"/>
      <c r="D769" s="346"/>
      <c r="E769" s="347"/>
      <c r="F769" s="91"/>
      <c r="J769" s="91"/>
      <c r="K769" s="91"/>
      <c r="L769" s="91"/>
      <c r="M769" s="91"/>
      <c r="N769" s="91"/>
      <c r="O769" s="231"/>
      <c r="P769" s="231"/>
      <c r="Q769" s="231"/>
      <c r="R769" s="231"/>
      <c r="S769" s="231"/>
      <c r="AL769" s="91"/>
    </row>
    <row r="770" spans="1:38" x14ac:dyDescent="0.25">
      <c r="A770" s="91"/>
      <c r="B770" s="91"/>
      <c r="C770" s="346"/>
      <c r="D770" s="346"/>
      <c r="E770" s="347"/>
      <c r="F770" s="91"/>
      <c r="J770" s="91"/>
      <c r="K770" s="91"/>
      <c r="L770" s="91"/>
      <c r="M770" s="91"/>
      <c r="N770" s="91"/>
      <c r="O770" s="231"/>
      <c r="P770" s="231"/>
      <c r="Q770" s="231"/>
      <c r="R770" s="231"/>
      <c r="S770" s="231"/>
      <c r="AL770" s="91"/>
    </row>
    <row r="771" spans="1:38" x14ac:dyDescent="0.25">
      <c r="A771" s="91"/>
      <c r="B771" s="91"/>
      <c r="C771" s="346"/>
      <c r="D771" s="346"/>
      <c r="E771" s="347"/>
      <c r="F771" s="91"/>
      <c r="J771" s="91"/>
      <c r="K771" s="91"/>
      <c r="L771" s="91"/>
      <c r="M771" s="91"/>
      <c r="N771" s="91"/>
      <c r="O771" s="231"/>
      <c r="P771" s="231"/>
      <c r="Q771" s="231"/>
      <c r="R771" s="231"/>
      <c r="S771" s="231"/>
      <c r="AL771" s="91"/>
    </row>
    <row r="772" spans="1:38" x14ac:dyDescent="0.25">
      <c r="A772" s="91"/>
      <c r="B772" s="91"/>
      <c r="C772" s="346"/>
      <c r="D772" s="346"/>
      <c r="E772" s="347"/>
      <c r="F772" s="91"/>
      <c r="J772" s="91"/>
      <c r="K772" s="91"/>
      <c r="L772" s="91"/>
      <c r="M772" s="91"/>
      <c r="N772" s="91"/>
      <c r="O772" s="231"/>
      <c r="P772" s="231"/>
      <c r="Q772" s="231"/>
      <c r="R772" s="231"/>
      <c r="S772" s="231"/>
      <c r="AL772" s="91"/>
    </row>
    <row r="773" spans="1:38" x14ac:dyDescent="0.25">
      <c r="A773" s="91"/>
      <c r="B773" s="91"/>
      <c r="C773" s="346"/>
      <c r="D773" s="346"/>
      <c r="E773" s="347"/>
      <c r="F773" s="91"/>
      <c r="J773" s="91"/>
      <c r="K773" s="91"/>
      <c r="L773" s="91"/>
      <c r="M773" s="91"/>
      <c r="N773" s="91"/>
      <c r="O773" s="231"/>
      <c r="P773" s="231"/>
      <c r="Q773" s="231"/>
      <c r="R773" s="231"/>
      <c r="S773" s="231"/>
      <c r="AL773" s="91"/>
    </row>
    <row r="774" spans="1:38" x14ac:dyDescent="0.25">
      <c r="A774" s="91"/>
      <c r="B774" s="91"/>
      <c r="C774" s="346"/>
      <c r="D774" s="346"/>
      <c r="E774" s="347"/>
      <c r="F774" s="91"/>
      <c r="J774" s="91"/>
      <c r="K774" s="91"/>
      <c r="L774" s="91"/>
      <c r="M774" s="91"/>
      <c r="N774" s="91"/>
      <c r="O774" s="231"/>
      <c r="P774" s="231"/>
      <c r="Q774" s="231"/>
      <c r="R774" s="231"/>
      <c r="S774" s="231"/>
      <c r="AL774" s="91"/>
    </row>
    <row r="775" spans="1:38" x14ac:dyDescent="0.25">
      <c r="A775" s="91"/>
      <c r="B775" s="91"/>
      <c r="C775" s="346"/>
      <c r="D775" s="346"/>
      <c r="E775" s="347"/>
      <c r="F775" s="91"/>
      <c r="J775" s="91"/>
      <c r="K775" s="91"/>
      <c r="L775" s="91"/>
      <c r="M775" s="91"/>
      <c r="N775" s="91"/>
      <c r="O775" s="231"/>
      <c r="P775" s="231"/>
      <c r="Q775" s="231"/>
      <c r="R775" s="231"/>
      <c r="S775" s="231"/>
      <c r="AL775" s="91"/>
    </row>
    <row r="776" spans="1:38" x14ac:dyDescent="0.25">
      <c r="A776" s="91"/>
      <c r="B776" s="91"/>
      <c r="C776" s="346"/>
      <c r="D776" s="346"/>
      <c r="E776" s="347"/>
      <c r="F776" s="91"/>
      <c r="J776" s="91"/>
      <c r="K776" s="91"/>
      <c r="L776" s="91"/>
      <c r="M776" s="91"/>
      <c r="N776" s="91"/>
      <c r="O776" s="231"/>
      <c r="P776" s="231"/>
      <c r="Q776" s="231"/>
      <c r="R776" s="231"/>
      <c r="S776" s="231"/>
      <c r="AL776" s="91"/>
    </row>
    <row r="777" spans="1:38" x14ac:dyDescent="0.25">
      <c r="A777" s="91"/>
      <c r="B777" s="91"/>
      <c r="C777" s="346"/>
      <c r="D777" s="346"/>
      <c r="E777" s="347"/>
      <c r="F777" s="91"/>
      <c r="J777" s="91"/>
      <c r="K777" s="91"/>
      <c r="L777" s="91"/>
      <c r="M777" s="91"/>
      <c r="N777" s="91"/>
      <c r="O777" s="231"/>
      <c r="P777" s="231"/>
      <c r="Q777" s="231"/>
      <c r="R777" s="231"/>
      <c r="S777" s="231"/>
      <c r="AL777" s="91"/>
    </row>
    <row r="778" spans="1:38" x14ac:dyDescent="0.25">
      <c r="A778" s="91"/>
      <c r="B778" s="91"/>
      <c r="C778" s="346"/>
      <c r="D778" s="346"/>
      <c r="E778" s="347"/>
      <c r="F778" s="91"/>
      <c r="J778" s="91"/>
      <c r="K778" s="91"/>
      <c r="L778" s="91"/>
      <c r="M778" s="91"/>
      <c r="N778" s="91"/>
      <c r="O778" s="231"/>
      <c r="P778" s="231"/>
      <c r="Q778" s="231"/>
      <c r="R778" s="231"/>
      <c r="S778" s="231"/>
      <c r="AL778" s="91"/>
    </row>
    <row r="779" spans="1:38" x14ac:dyDescent="0.25">
      <c r="A779" s="91"/>
      <c r="B779" s="91"/>
      <c r="C779" s="346"/>
      <c r="D779" s="346"/>
      <c r="E779" s="347"/>
      <c r="F779" s="91"/>
      <c r="J779" s="91"/>
      <c r="K779" s="91"/>
      <c r="L779" s="91"/>
      <c r="M779" s="91"/>
      <c r="N779" s="91"/>
      <c r="O779" s="231"/>
      <c r="P779" s="231"/>
      <c r="Q779" s="231"/>
      <c r="R779" s="231"/>
      <c r="S779" s="231"/>
      <c r="AL779" s="91"/>
    </row>
    <row r="780" spans="1:38" x14ac:dyDescent="0.25">
      <c r="A780" s="91"/>
      <c r="B780" s="91"/>
      <c r="C780" s="346"/>
      <c r="D780" s="346"/>
      <c r="E780" s="347"/>
      <c r="F780" s="91"/>
      <c r="J780" s="91"/>
      <c r="K780" s="91"/>
      <c r="L780" s="91"/>
      <c r="M780" s="91"/>
      <c r="N780" s="91"/>
      <c r="O780" s="231"/>
      <c r="P780" s="231"/>
      <c r="Q780" s="231"/>
      <c r="R780" s="231"/>
      <c r="S780" s="231"/>
      <c r="AL780" s="91"/>
    </row>
    <row r="781" spans="1:38" x14ac:dyDescent="0.25">
      <c r="A781" s="91"/>
      <c r="B781" s="91"/>
      <c r="C781" s="346"/>
      <c r="D781" s="346"/>
      <c r="E781" s="347"/>
      <c r="F781" s="91"/>
      <c r="J781" s="91"/>
      <c r="K781" s="91"/>
      <c r="L781" s="91"/>
      <c r="M781" s="91"/>
      <c r="N781" s="91"/>
      <c r="O781" s="231"/>
      <c r="P781" s="231"/>
      <c r="Q781" s="231"/>
      <c r="R781" s="231"/>
      <c r="S781" s="231"/>
      <c r="AL781" s="91"/>
    </row>
    <row r="782" spans="1:38" x14ac:dyDescent="0.25">
      <c r="A782" s="91"/>
      <c r="B782" s="91"/>
      <c r="C782" s="346"/>
      <c r="D782" s="346"/>
      <c r="E782" s="347"/>
      <c r="F782" s="91"/>
      <c r="J782" s="91"/>
      <c r="K782" s="91"/>
      <c r="L782" s="91"/>
      <c r="M782" s="91"/>
      <c r="N782" s="91"/>
      <c r="O782" s="231"/>
      <c r="P782" s="231"/>
      <c r="Q782" s="231"/>
      <c r="R782" s="231"/>
      <c r="S782" s="231"/>
      <c r="AL782" s="91"/>
    </row>
    <row r="783" spans="1:38" x14ac:dyDescent="0.25">
      <c r="A783" s="91"/>
      <c r="B783" s="91"/>
      <c r="C783" s="346"/>
      <c r="D783" s="346"/>
      <c r="E783" s="347"/>
      <c r="F783" s="91"/>
      <c r="J783" s="91"/>
      <c r="K783" s="91"/>
      <c r="L783" s="91"/>
      <c r="M783" s="91"/>
      <c r="N783" s="91"/>
      <c r="O783" s="231"/>
      <c r="P783" s="231"/>
      <c r="Q783" s="231"/>
      <c r="R783" s="231"/>
      <c r="S783" s="231"/>
      <c r="AL783" s="91"/>
    </row>
    <row r="784" spans="1:38" x14ac:dyDescent="0.25">
      <c r="A784" s="91"/>
      <c r="B784" s="91"/>
      <c r="C784" s="346"/>
      <c r="D784" s="346"/>
      <c r="E784" s="347"/>
      <c r="F784" s="91"/>
      <c r="J784" s="91"/>
      <c r="K784" s="91"/>
      <c r="L784" s="91"/>
      <c r="M784" s="91"/>
      <c r="N784" s="91"/>
      <c r="O784" s="231"/>
      <c r="P784" s="231"/>
      <c r="Q784" s="231"/>
      <c r="R784" s="231"/>
      <c r="S784" s="231"/>
      <c r="AL784" s="91"/>
    </row>
    <row r="785" spans="1:38" x14ac:dyDescent="0.25">
      <c r="A785" s="91"/>
      <c r="B785" s="91"/>
      <c r="C785" s="346"/>
      <c r="D785" s="346"/>
      <c r="E785" s="347"/>
      <c r="F785" s="91"/>
      <c r="J785" s="91"/>
      <c r="K785" s="91"/>
      <c r="L785" s="91"/>
      <c r="M785" s="91"/>
      <c r="N785" s="91"/>
      <c r="O785" s="231"/>
      <c r="P785" s="231"/>
      <c r="Q785" s="231"/>
      <c r="R785" s="231"/>
      <c r="S785" s="231"/>
      <c r="AL785" s="91"/>
    </row>
    <row r="786" spans="1:38" x14ac:dyDescent="0.25">
      <c r="A786" s="91"/>
      <c r="B786" s="91"/>
      <c r="C786" s="346"/>
      <c r="D786" s="346"/>
      <c r="E786" s="347"/>
      <c r="F786" s="91"/>
      <c r="J786" s="91"/>
      <c r="K786" s="91"/>
      <c r="L786" s="91"/>
      <c r="M786" s="91"/>
      <c r="N786" s="91"/>
      <c r="O786" s="231"/>
      <c r="P786" s="231"/>
      <c r="Q786" s="231"/>
      <c r="R786" s="231"/>
      <c r="S786" s="231"/>
      <c r="AL786" s="91"/>
    </row>
    <row r="787" spans="1:38" x14ac:dyDescent="0.25">
      <c r="A787" s="91"/>
      <c r="B787" s="91"/>
      <c r="C787" s="346"/>
      <c r="D787" s="346"/>
      <c r="E787" s="347"/>
      <c r="F787" s="91"/>
      <c r="J787" s="91"/>
      <c r="K787" s="91"/>
      <c r="L787" s="91"/>
      <c r="M787" s="91"/>
      <c r="N787" s="91"/>
      <c r="O787" s="231"/>
      <c r="P787" s="231"/>
      <c r="Q787" s="231"/>
      <c r="R787" s="231"/>
      <c r="S787" s="231"/>
      <c r="AL787" s="91"/>
    </row>
    <row r="788" spans="1:38" x14ac:dyDescent="0.25">
      <c r="A788" s="91"/>
      <c r="B788" s="91"/>
      <c r="C788" s="346"/>
      <c r="D788" s="346"/>
      <c r="E788" s="347"/>
      <c r="F788" s="91"/>
      <c r="J788" s="91"/>
      <c r="K788" s="91"/>
      <c r="L788" s="91"/>
      <c r="M788" s="91"/>
      <c r="N788" s="91"/>
      <c r="O788" s="231"/>
      <c r="P788" s="231"/>
      <c r="Q788" s="231"/>
      <c r="R788" s="231"/>
      <c r="S788" s="231"/>
      <c r="AL788" s="91"/>
    </row>
    <row r="789" spans="1:38" x14ac:dyDescent="0.25">
      <c r="A789" s="91"/>
      <c r="B789" s="91"/>
      <c r="C789" s="346"/>
      <c r="D789" s="346"/>
      <c r="E789" s="347"/>
      <c r="F789" s="91"/>
      <c r="J789" s="91"/>
      <c r="K789" s="91"/>
      <c r="L789" s="91"/>
      <c r="M789" s="91"/>
      <c r="N789" s="91"/>
      <c r="O789" s="231"/>
      <c r="P789" s="231"/>
      <c r="Q789" s="231"/>
      <c r="R789" s="231"/>
      <c r="S789" s="231"/>
      <c r="AL789" s="91"/>
    </row>
    <row r="790" spans="1:38" x14ac:dyDescent="0.25">
      <c r="A790" s="91"/>
      <c r="B790" s="91"/>
      <c r="C790" s="346"/>
      <c r="D790" s="346"/>
      <c r="E790" s="347"/>
      <c r="F790" s="91"/>
      <c r="J790" s="91"/>
      <c r="K790" s="91"/>
      <c r="L790" s="91"/>
      <c r="M790" s="91"/>
      <c r="N790" s="91"/>
      <c r="O790" s="231"/>
      <c r="P790" s="231"/>
      <c r="Q790" s="231"/>
      <c r="R790" s="231"/>
      <c r="S790" s="231"/>
      <c r="AL790" s="91"/>
    </row>
    <row r="791" spans="1:38" x14ac:dyDescent="0.25">
      <c r="A791" s="91"/>
      <c r="B791" s="91"/>
      <c r="C791" s="346"/>
      <c r="D791" s="346"/>
      <c r="E791" s="347"/>
      <c r="F791" s="91"/>
      <c r="J791" s="91"/>
      <c r="K791" s="91"/>
      <c r="L791" s="91"/>
      <c r="M791" s="91"/>
      <c r="N791" s="91"/>
      <c r="O791" s="231"/>
      <c r="P791" s="231"/>
      <c r="Q791" s="231"/>
      <c r="R791" s="231"/>
      <c r="S791" s="231"/>
      <c r="AL791" s="91"/>
    </row>
    <row r="792" spans="1:38" x14ac:dyDescent="0.25">
      <c r="A792" s="91"/>
      <c r="B792" s="91"/>
      <c r="C792" s="346"/>
      <c r="D792" s="346"/>
      <c r="E792" s="347"/>
      <c r="F792" s="91"/>
      <c r="J792" s="91"/>
      <c r="K792" s="91"/>
      <c r="L792" s="91"/>
      <c r="M792" s="91"/>
      <c r="N792" s="91"/>
      <c r="O792" s="231"/>
      <c r="P792" s="231"/>
      <c r="Q792" s="231"/>
      <c r="R792" s="231"/>
      <c r="S792" s="231"/>
      <c r="AL792" s="91"/>
    </row>
    <row r="793" spans="1:38" x14ac:dyDescent="0.25">
      <c r="A793" s="91"/>
      <c r="B793" s="91"/>
      <c r="C793" s="346"/>
      <c r="D793" s="346"/>
      <c r="E793" s="347"/>
      <c r="F793" s="91"/>
      <c r="J793" s="91"/>
      <c r="K793" s="91"/>
      <c r="L793" s="91"/>
      <c r="M793" s="91"/>
      <c r="N793" s="91"/>
      <c r="O793" s="231"/>
      <c r="P793" s="231"/>
      <c r="Q793" s="231"/>
      <c r="R793" s="231"/>
      <c r="S793" s="231"/>
      <c r="AL793" s="91"/>
    </row>
    <row r="794" spans="1:38" x14ac:dyDescent="0.25">
      <c r="A794" s="91"/>
      <c r="B794" s="91"/>
      <c r="C794" s="346"/>
      <c r="D794" s="346"/>
      <c r="E794" s="347"/>
      <c r="F794" s="91"/>
      <c r="J794" s="91"/>
      <c r="K794" s="91"/>
      <c r="L794" s="91"/>
      <c r="M794" s="91"/>
      <c r="N794" s="91"/>
      <c r="O794" s="231"/>
      <c r="P794" s="231"/>
      <c r="Q794" s="231"/>
      <c r="R794" s="231"/>
      <c r="S794" s="231"/>
      <c r="AL794" s="91"/>
    </row>
    <row r="795" spans="1:38" x14ac:dyDescent="0.25">
      <c r="A795" s="91"/>
      <c r="B795" s="91"/>
      <c r="C795" s="346"/>
      <c r="D795" s="346"/>
      <c r="E795" s="347"/>
      <c r="F795" s="91"/>
      <c r="J795" s="91"/>
      <c r="K795" s="91"/>
      <c r="L795" s="91"/>
      <c r="M795" s="91"/>
      <c r="N795" s="91"/>
      <c r="O795" s="231"/>
      <c r="P795" s="231"/>
      <c r="Q795" s="231"/>
      <c r="R795" s="231"/>
      <c r="S795" s="231"/>
      <c r="AL795" s="91"/>
    </row>
    <row r="796" spans="1:38" x14ac:dyDescent="0.25">
      <c r="A796" s="91"/>
      <c r="B796" s="91"/>
      <c r="C796" s="346"/>
      <c r="D796" s="346"/>
      <c r="E796" s="347"/>
      <c r="F796" s="91"/>
      <c r="J796" s="91"/>
      <c r="K796" s="91"/>
      <c r="L796" s="91"/>
      <c r="M796" s="91"/>
      <c r="N796" s="91"/>
      <c r="O796" s="231"/>
      <c r="P796" s="231"/>
      <c r="Q796" s="231"/>
      <c r="R796" s="231"/>
      <c r="S796" s="231"/>
      <c r="AL796" s="91"/>
    </row>
    <row r="797" spans="1:38" x14ac:dyDescent="0.25">
      <c r="A797" s="91"/>
      <c r="B797" s="91"/>
      <c r="C797" s="346"/>
      <c r="D797" s="346"/>
      <c r="E797" s="347"/>
      <c r="F797" s="91"/>
      <c r="J797" s="91"/>
      <c r="K797" s="91"/>
      <c r="L797" s="91"/>
      <c r="M797" s="91"/>
      <c r="N797" s="91"/>
      <c r="O797" s="231"/>
      <c r="P797" s="231"/>
      <c r="Q797" s="231"/>
      <c r="R797" s="231"/>
      <c r="S797" s="231"/>
      <c r="AL797" s="91"/>
    </row>
    <row r="798" spans="1:38" x14ac:dyDescent="0.25">
      <c r="A798" s="91"/>
      <c r="B798" s="91"/>
      <c r="C798" s="346"/>
      <c r="D798" s="346"/>
      <c r="E798" s="347"/>
      <c r="F798" s="91"/>
      <c r="J798" s="91"/>
      <c r="K798" s="91"/>
      <c r="L798" s="91"/>
      <c r="M798" s="91"/>
      <c r="N798" s="91"/>
      <c r="O798" s="231"/>
      <c r="P798" s="231"/>
      <c r="Q798" s="231"/>
      <c r="R798" s="231"/>
      <c r="S798" s="231"/>
      <c r="AL798" s="91"/>
    </row>
    <row r="799" spans="1:38" x14ac:dyDescent="0.25">
      <c r="A799" s="91"/>
      <c r="B799" s="91"/>
      <c r="C799" s="346"/>
      <c r="D799" s="346"/>
      <c r="E799" s="347"/>
      <c r="F799" s="91"/>
      <c r="J799" s="91"/>
      <c r="K799" s="91"/>
      <c r="L799" s="91"/>
      <c r="M799" s="91"/>
      <c r="N799" s="91"/>
      <c r="O799" s="231"/>
      <c r="P799" s="231"/>
      <c r="Q799" s="231"/>
      <c r="R799" s="231"/>
      <c r="S799" s="231"/>
      <c r="AL799" s="91"/>
    </row>
    <row r="800" spans="1:38" x14ac:dyDescent="0.25">
      <c r="A800" s="91"/>
      <c r="B800" s="91"/>
      <c r="C800" s="346"/>
      <c r="D800" s="346"/>
      <c r="E800" s="347"/>
      <c r="F800" s="91"/>
      <c r="J800" s="91"/>
      <c r="K800" s="91"/>
      <c r="L800" s="91"/>
      <c r="M800" s="91"/>
      <c r="N800" s="91"/>
      <c r="O800" s="231"/>
      <c r="P800" s="231"/>
      <c r="Q800" s="231"/>
      <c r="R800" s="231"/>
      <c r="S800" s="231"/>
      <c r="AL800" s="91"/>
    </row>
    <row r="801" spans="1:38" x14ac:dyDescent="0.25">
      <c r="A801" s="91"/>
      <c r="B801" s="91"/>
      <c r="C801" s="346"/>
      <c r="D801" s="346"/>
      <c r="E801" s="347"/>
      <c r="F801" s="91"/>
      <c r="J801" s="91"/>
      <c r="K801" s="91"/>
      <c r="L801" s="91"/>
      <c r="M801" s="91"/>
      <c r="N801" s="91"/>
      <c r="O801" s="231"/>
      <c r="P801" s="231"/>
      <c r="Q801" s="231"/>
      <c r="R801" s="231"/>
      <c r="S801" s="231"/>
      <c r="AL801" s="91"/>
    </row>
    <row r="802" spans="1:38" x14ac:dyDescent="0.25">
      <c r="A802" s="91"/>
      <c r="B802" s="91"/>
      <c r="C802" s="346"/>
      <c r="D802" s="346"/>
      <c r="E802" s="347"/>
      <c r="F802" s="91"/>
      <c r="J802" s="91"/>
      <c r="K802" s="91"/>
      <c r="L802" s="91"/>
      <c r="M802" s="91"/>
      <c r="N802" s="91"/>
      <c r="O802" s="231"/>
      <c r="P802" s="231"/>
      <c r="Q802" s="231"/>
      <c r="R802" s="231"/>
      <c r="S802" s="231"/>
      <c r="AL802" s="91"/>
    </row>
    <row r="803" spans="1:38" x14ac:dyDescent="0.25">
      <c r="A803" s="91"/>
      <c r="B803" s="91"/>
      <c r="C803" s="346"/>
      <c r="D803" s="346"/>
      <c r="E803" s="347"/>
      <c r="F803" s="91"/>
      <c r="J803" s="91"/>
      <c r="K803" s="91"/>
      <c r="L803" s="91"/>
      <c r="M803" s="91"/>
      <c r="N803" s="91"/>
      <c r="O803" s="231"/>
      <c r="P803" s="231"/>
      <c r="Q803" s="231"/>
      <c r="R803" s="231"/>
      <c r="S803" s="231"/>
      <c r="AL803" s="91"/>
    </row>
    <row r="804" spans="1:38" x14ac:dyDescent="0.25">
      <c r="A804" s="91"/>
      <c r="B804" s="91"/>
      <c r="C804" s="346"/>
      <c r="D804" s="346"/>
      <c r="E804" s="347"/>
      <c r="F804" s="91"/>
      <c r="J804" s="91"/>
      <c r="K804" s="91"/>
      <c r="L804" s="91"/>
      <c r="M804" s="91"/>
      <c r="N804" s="91"/>
      <c r="O804" s="231"/>
      <c r="P804" s="231"/>
      <c r="Q804" s="231"/>
      <c r="R804" s="231"/>
      <c r="S804" s="231"/>
      <c r="AL804" s="91"/>
    </row>
    <row r="805" spans="1:38" x14ac:dyDescent="0.25">
      <c r="A805" s="91"/>
      <c r="B805" s="91"/>
      <c r="C805" s="346"/>
      <c r="D805" s="346"/>
      <c r="E805" s="347"/>
      <c r="F805" s="91"/>
      <c r="J805" s="91"/>
      <c r="K805" s="91"/>
      <c r="L805" s="91"/>
      <c r="M805" s="91"/>
      <c r="N805" s="91"/>
      <c r="O805" s="231"/>
      <c r="P805" s="231"/>
      <c r="Q805" s="231"/>
      <c r="R805" s="231"/>
      <c r="S805" s="231"/>
      <c r="AL805" s="91"/>
    </row>
    <row r="806" spans="1:38" x14ac:dyDescent="0.25">
      <c r="A806" s="91"/>
      <c r="B806" s="91"/>
      <c r="C806" s="346"/>
      <c r="D806" s="346"/>
      <c r="E806" s="347"/>
      <c r="F806" s="91"/>
      <c r="J806" s="91"/>
      <c r="K806" s="91"/>
      <c r="L806" s="91"/>
      <c r="M806" s="91"/>
      <c r="N806" s="91"/>
      <c r="O806" s="231"/>
      <c r="P806" s="231"/>
      <c r="Q806" s="231"/>
      <c r="R806" s="231"/>
      <c r="S806" s="231"/>
      <c r="AL806" s="91"/>
    </row>
    <row r="807" spans="1:38" x14ac:dyDescent="0.25">
      <c r="A807" s="91"/>
      <c r="B807" s="91"/>
      <c r="C807" s="346"/>
      <c r="D807" s="346"/>
      <c r="E807" s="347"/>
      <c r="F807" s="91"/>
      <c r="J807" s="91"/>
      <c r="K807" s="91"/>
      <c r="L807" s="91"/>
      <c r="M807" s="91"/>
      <c r="N807" s="91"/>
      <c r="O807" s="231"/>
      <c r="P807" s="231"/>
      <c r="Q807" s="231"/>
      <c r="R807" s="231"/>
      <c r="S807" s="231"/>
      <c r="AL807" s="91"/>
    </row>
    <row r="808" spans="1:38" x14ac:dyDescent="0.25">
      <c r="A808" s="91"/>
      <c r="B808" s="91"/>
      <c r="C808" s="346"/>
      <c r="D808" s="346"/>
      <c r="E808" s="347"/>
      <c r="F808" s="91"/>
      <c r="J808" s="91"/>
      <c r="K808" s="91"/>
      <c r="L808" s="91"/>
      <c r="M808" s="91"/>
      <c r="N808" s="91"/>
      <c r="O808" s="231"/>
      <c r="P808" s="231"/>
      <c r="Q808" s="231"/>
      <c r="R808" s="231"/>
      <c r="S808" s="231"/>
      <c r="AL808" s="91"/>
    </row>
    <row r="809" spans="1:38" x14ac:dyDescent="0.25">
      <c r="O809" s="231"/>
      <c r="P809" s="231"/>
      <c r="Q809" s="231"/>
      <c r="R809" s="231"/>
      <c r="S809" s="231"/>
    </row>
    <row r="810" spans="1:38" x14ac:dyDescent="0.25">
      <c r="O810" s="231"/>
      <c r="P810" s="231"/>
      <c r="Q810" s="231"/>
      <c r="R810" s="231"/>
      <c r="S810" s="231"/>
    </row>
    <row r="811" spans="1:38" x14ac:dyDescent="0.25">
      <c r="A811" s="359">
        <v>2007</v>
      </c>
      <c r="B811" s="359"/>
      <c r="C811" s="359"/>
      <c r="D811" s="359"/>
      <c r="E811" s="359"/>
      <c r="F811" s="359"/>
      <c r="G811" s="359">
        <f>SUM(G125:G136)</f>
        <v>2028.1551454592934</v>
      </c>
      <c r="H811" s="359">
        <f>SUM(H125:H136)</f>
        <v>0</v>
      </c>
      <c r="I811" s="359"/>
      <c r="J811" s="359"/>
      <c r="K811" s="359"/>
      <c r="L811" s="359"/>
      <c r="M811" s="359"/>
      <c r="N811" s="359"/>
      <c r="O811" s="359">
        <f>SUM(O125:O136)</f>
        <v>39840</v>
      </c>
      <c r="P811" s="359"/>
      <c r="Q811" s="359"/>
      <c r="R811" s="359"/>
      <c r="S811" s="359"/>
      <c r="AL811" s="359"/>
    </row>
    <row r="812" spans="1:38" x14ac:dyDescent="0.25">
      <c r="A812" s="359">
        <v>2008</v>
      </c>
      <c r="B812" s="359"/>
      <c r="C812" s="359"/>
      <c r="D812" s="359"/>
      <c r="E812" s="359"/>
      <c r="F812" s="359"/>
      <c r="G812" s="359">
        <f>SUM(G137:G148)</f>
        <v>1957.3468349869313</v>
      </c>
      <c r="H812" s="359">
        <f>SUM(H137:H148)</f>
        <v>0</v>
      </c>
      <c r="I812" s="359"/>
      <c r="J812" s="359"/>
      <c r="K812" s="359"/>
      <c r="L812" s="359"/>
      <c r="M812" s="359"/>
      <c r="N812" s="359"/>
      <c r="O812" s="359">
        <f>SUM(O137:O148)</f>
        <v>40707</v>
      </c>
      <c r="P812" s="359"/>
      <c r="Q812" s="359"/>
      <c r="R812" s="359"/>
      <c r="S812" s="359"/>
      <c r="AL812" s="359"/>
    </row>
    <row r="813" spans="1:38" x14ac:dyDescent="0.25">
      <c r="A813" s="359">
        <v>2009</v>
      </c>
      <c r="B813" s="359"/>
      <c r="C813" s="359"/>
      <c r="D813" s="359"/>
      <c r="E813" s="359"/>
      <c r="F813" s="359"/>
      <c r="G813" s="359">
        <f>SUM(G149:G160)</f>
        <v>2130.4212747116781</v>
      </c>
      <c r="H813" s="359">
        <f>SUM(H149:H160)</f>
        <v>0</v>
      </c>
      <c r="I813" s="359"/>
      <c r="J813" s="359"/>
      <c r="K813" s="359"/>
      <c r="L813" s="359"/>
      <c r="M813" s="359"/>
      <c r="N813" s="359"/>
      <c r="O813" s="359">
        <f>SUM(O149:O160)</f>
        <v>40916</v>
      </c>
      <c r="P813" s="359"/>
      <c r="Q813" s="359"/>
      <c r="R813" s="359"/>
      <c r="S813" s="359"/>
      <c r="AL813" s="359"/>
    </row>
    <row r="814" spans="1:38" x14ac:dyDescent="0.25">
      <c r="A814" s="359">
        <v>2010</v>
      </c>
      <c r="B814" s="359"/>
      <c r="C814" s="359"/>
      <c r="D814" s="359"/>
      <c r="E814" s="359"/>
      <c r="F814" s="359"/>
      <c r="G814" s="359">
        <f>SUM(G161:G172)</f>
        <v>2040.1417612171658</v>
      </c>
      <c r="H814" s="359">
        <f>SUM(H161:H172)</f>
        <v>0</v>
      </c>
      <c r="I814" s="359"/>
      <c r="J814" s="359"/>
      <c r="K814" s="359"/>
      <c r="L814" s="359"/>
      <c r="M814" s="359"/>
      <c r="N814" s="359"/>
      <c r="O814" s="359">
        <f>SUM(O161:O172)</f>
        <v>41125</v>
      </c>
      <c r="P814" s="359"/>
      <c r="Q814" s="359"/>
      <c r="R814" s="359"/>
      <c r="S814" s="359"/>
      <c r="AL814" s="359"/>
    </row>
    <row r="815" spans="1:38" x14ac:dyDescent="0.25">
      <c r="A815" s="359">
        <v>2011</v>
      </c>
      <c r="B815" s="359"/>
      <c r="C815" s="359"/>
      <c r="D815" s="359"/>
      <c r="E815" s="359"/>
      <c r="F815" s="359"/>
      <c r="G815" s="359">
        <f>SUM(G173:G184)</f>
        <v>2160.7401363034501</v>
      </c>
      <c r="H815" s="359">
        <f>SUM(H173:H184)</f>
        <v>0</v>
      </c>
      <c r="I815" s="359"/>
      <c r="J815" s="359"/>
      <c r="K815" s="359"/>
      <c r="L815" s="359"/>
      <c r="M815" s="359"/>
      <c r="N815" s="359"/>
      <c r="O815" s="359">
        <f>SUM(O173:O184)</f>
        <v>41478</v>
      </c>
      <c r="P815" s="359"/>
      <c r="Q815" s="359"/>
      <c r="R815" s="359"/>
      <c r="S815" s="359"/>
      <c r="AL815" s="359"/>
    </row>
    <row r="816" spans="1:38" x14ac:dyDescent="0.25">
      <c r="A816" s="359">
        <v>2012</v>
      </c>
      <c r="B816" s="359"/>
      <c r="C816" s="359"/>
      <c r="D816" s="359"/>
      <c r="E816" s="359"/>
      <c r="F816" s="359"/>
      <c r="G816" s="359">
        <f>SUM(G185:G196)</f>
        <v>1959.7693421142646</v>
      </c>
      <c r="H816" s="359">
        <f>SUM(H185:H196)</f>
        <v>0</v>
      </c>
      <c r="I816" s="359"/>
      <c r="J816" s="359"/>
      <c r="K816" s="359"/>
      <c r="L816" s="359"/>
      <c r="M816" s="359"/>
      <c r="N816" s="359"/>
      <c r="O816" s="359">
        <f>SUM(O185:O196)</f>
        <v>40464</v>
      </c>
      <c r="P816" s="359"/>
      <c r="Q816" s="359"/>
      <c r="R816" s="359"/>
      <c r="S816" s="359"/>
      <c r="AL816" s="359"/>
    </row>
    <row r="817" spans="1:38" x14ac:dyDescent="0.25">
      <c r="A817" s="359">
        <v>2013</v>
      </c>
      <c r="B817" s="359"/>
      <c r="C817" s="359"/>
      <c r="D817" s="359"/>
      <c r="E817" s="359"/>
      <c r="F817" s="359"/>
      <c r="G817" s="359">
        <f>SUM(G197:G208)</f>
        <v>2000.0744940717589</v>
      </c>
      <c r="H817" s="359">
        <f>SUM(H197:H208)</f>
        <v>0</v>
      </c>
      <c r="I817" s="359"/>
      <c r="J817" s="359"/>
      <c r="K817" s="359"/>
      <c r="L817" s="359"/>
      <c r="M817" s="359"/>
      <c r="N817" s="359"/>
      <c r="O817" s="359">
        <f>SUM(O197:O208)</f>
        <v>39599</v>
      </c>
      <c r="P817" s="359"/>
      <c r="Q817" s="359"/>
      <c r="R817" s="359"/>
      <c r="S817" s="359"/>
      <c r="AL817" s="359"/>
    </row>
    <row r="818" spans="1:38" x14ac:dyDescent="0.25">
      <c r="A818" s="359">
        <v>2014</v>
      </c>
      <c r="B818" s="359"/>
      <c r="C818" s="359"/>
      <c r="D818" s="359"/>
      <c r="E818" s="359"/>
      <c r="F818" s="359"/>
      <c r="G818" s="359">
        <f>SUM(G209:G220)</f>
        <v>1967.8954560520203</v>
      </c>
      <c r="H818" s="359">
        <f>SUM(H209:H220)</f>
        <v>0</v>
      </c>
      <c r="I818" s="359"/>
      <c r="J818" s="359"/>
      <c r="K818" s="359"/>
      <c r="L818" s="359"/>
      <c r="M818" s="359"/>
      <c r="N818" s="359"/>
      <c r="O818" s="359">
        <f>SUM(O209:O220)</f>
        <v>39325</v>
      </c>
      <c r="P818" s="359"/>
      <c r="Q818" s="359"/>
      <c r="R818" s="359"/>
      <c r="S818" s="359"/>
      <c r="AL818" s="359"/>
    </row>
    <row r="819" spans="1:38" x14ac:dyDescent="0.25">
      <c r="A819" s="359">
        <v>2015</v>
      </c>
      <c r="B819" s="359"/>
      <c r="C819" s="359"/>
      <c r="D819" s="359"/>
      <c r="E819" s="359"/>
      <c r="F819" s="359"/>
      <c r="G819" s="359">
        <f>SUM(G221:G232)</f>
        <v>2312.3016157209604</v>
      </c>
      <c r="H819" s="359">
        <f>SUM(H221:H232)</f>
        <v>0</v>
      </c>
      <c r="I819" s="359"/>
      <c r="J819" s="359"/>
      <c r="K819" s="359"/>
      <c r="L819" s="359"/>
      <c r="M819" s="359"/>
      <c r="N819" s="359"/>
      <c r="O819" s="359">
        <f>SUM(O221:O232)</f>
        <v>39402</v>
      </c>
      <c r="P819" s="359"/>
      <c r="Q819" s="359"/>
      <c r="R819" s="359"/>
      <c r="S819" s="359"/>
      <c r="AL819" s="359"/>
    </row>
    <row r="820" spans="1:38" x14ac:dyDescent="0.25">
      <c r="A820" s="359">
        <v>2016</v>
      </c>
      <c r="B820" s="359"/>
      <c r="C820" s="359"/>
      <c r="D820" s="359"/>
      <c r="E820" s="359"/>
      <c r="F820" s="359"/>
      <c r="G820" s="359">
        <f>SUM(G233:G244)</f>
        <v>1133.3969258713705</v>
      </c>
      <c r="H820" s="359">
        <f>SUM(H233:H244)</f>
        <v>0</v>
      </c>
      <c r="I820" s="359"/>
      <c r="J820" s="359"/>
      <c r="K820" s="359"/>
      <c r="L820" s="359"/>
      <c r="M820" s="359"/>
      <c r="N820" s="359"/>
      <c r="O820" s="359">
        <f>SUM(O233:O244)</f>
        <v>22757</v>
      </c>
      <c r="P820" s="359"/>
      <c r="Q820" s="359"/>
      <c r="R820" s="359"/>
      <c r="S820" s="359"/>
      <c r="AL820" s="359"/>
    </row>
    <row r="821" spans="1:38" x14ac:dyDescent="0.25">
      <c r="A821" s="359">
        <v>2017</v>
      </c>
      <c r="B821" s="359"/>
      <c r="C821" s="359"/>
      <c r="D821" s="359"/>
      <c r="E821" s="359"/>
      <c r="F821" s="359"/>
      <c r="G821" s="359">
        <f>SUM(G245:G256)</f>
        <v>0</v>
      </c>
      <c r="H821" s="359">
        <f>SUM(H245:H256)</f>
        <v>0</v>
      </c>
      <c r="I821" s="359"/>
      <c r="J821" s="359"/>
      <c r="K821" s="359"/>
      <c r="L821" s="359"/>
      <c r="M821" s="359"/>
      <c r="N821" s="359"/>
      <c r="O821" s="359">
        <f>SUM(O245:O256)</f>
        <v>0</v>
      </c>
      <c r="P821" s="359"/>
      <c r="Q821" s="359"/>
      <c r="R821" s="359"/>
      <c r="S821" s="359"/>
      <c r="AL821" s="359"/>
    </row>
    <row r="822" spans="1:38" x14ac:dyDescent="0.25">
      <c r="A822" s="359">
        <v>2018</v>
      </c>
      <c r="B822" s="359"/>
      <c r="C822" s="359"/>
      <c r="D822" s="359"/>
      <c r="E822" s="359"/>
      <c r="F822" s="359"/>
      <c r="G822" s="359">
        <f>SUM(G257:G268)</f>
        <v>0</v>
      </c>
      <c r="H822" s="359">
        <f>SUM(H257:H268)</f>
        <v>0</v>
      </c>
      <c r="I822" s="359"/>
      <c r="J822" s="359"/>
      <c r="K822" s="359"/>
      <c r="L822" s="359"/>
      <c r="M822" s="359"/>
      <c r="N822" s="359"/>
      <c r="O822" s="359">
        <f>SUM(O257:O268)</f>
        <v>0</v>
      </c>
      <c r="P822" s="359"/>
      <c r="Q822" s="359"/>
      <c r="R822" s="359"/>
      <c r="S822" s="359"/>
      <c r="AL822" s="359"/>
    </row>
    <row r="823" spans="1:38" x14ac:dyDescent="0.25">
      <c r="A823" s="359">
        <v>2019</v>
      </c>
      <c r="B823" s="359"/>
      <c r="C823" s="359"/>
      <c r="D823" s="359"/>
      <c r="E823" s="359"/>
      <c r="F823" s="359"/>
      <c r="G823" s="359">
        <f>SUM(G269:G280)</f>
        <v>0</v>
      </c>
      <c r="H823" s="359">
        <f>SUM(H269:H280)</f>
        <v>0</v>
      </c>
      <c r="I823" s="359"/>
      <c r="J823" s="359"/>
      <c r="K823" s="359"/>
      <c r="L823" s="359"/>
      <c r="M823" s="359"/>
      <c r="N823" s="359"/>
      <c r="O823" s="359">
        <f>SUM(O269:O280)</f>
        <v>0</v>
      </c>
      <c r="P823" s="359"/>
      <c r="Q823" s="359"/>
      <c r="R823" s="359"/>
      <c r="S823" s="359"/>
      <c r="AL823" s="359"/>
    </row>
    <row r="824" spans="1:38" x14ac:dyDescent="0.25">
      <c r="A824" s="359">
        <v>2020</v>
      </c>
      <c r="B824" s="359"/>
      <c r="C824" s="359"/>
      <c r="D824" s="359"/>
      <c r="E824" s="359"/>
      <c r="F824" s="359"/>
      <c r="G824" s="359">
        <f>SUM(G281:G292)</f>
        <v>0</v>
      </c>
      <c r="H824" s="359">
        <f>SUM(H281:H292)</f>
        <v>0</v>
      </c>
      <c r="I824" s="359"/>
      <c r="J824" s="359"/>
      <c r="K824" s="359"/>
      <c r="L824" s="359"/>
      <c r="M824" s="359"/>
      <c r="N824" s="359"/>
      <c r="O824" s="359">
        <f>SUM(O281:O292)</f>
        <v>0</v>
      </c>
      <c r="P824" s="359"/>
      <c r="Q824" s="359"/>
      <c r="R824" s="359"/>
      <c r="S824" s="359"/>
      <c r="AL824" s="359"/>
    </row>
    <row r="825" spans="1:38" x14ac:dyDescent="0.25">
      <c r="A825" s="359">
        <v>2021</v>
      </c>
      <c r="B825" s="359"/>
      <c r="C825" s="359"/>
      <c r="D825" s="359"/>
      <c r="E825" s="359"/>
      <c r="F825" s="359"/>
      <c r="G825" s="359">
        <f>SUM(G293:G304)</f>
        <v>0</v>
      </c>
      <c r="H825" s="359">
        <f>SUM(H293:H304)</f>
        <v>0</v>
      </c>
      <c r="I825" s="359"/>
      <c r="J825" s="359"/>
      <c r="K825" s="359"/>
      <c r="L825" s="359"/>
      <c r="M825" s="359"/>
      <c r="N825" s="359"/>
      <c r="O825" s="359">
        <f>SUM(O293:O304)</f>
        <v>0</v>
      </c>
      <c r="P825" s="359"/>
      <c r="Q825" s="359"/>
      <c r="R825" s="359"/>
      <c r="S825" s="359"/>
      <c r="AL825" s="359"/>
    </row>
    <row r="826" spans="1:38" x14ac:dyDescent="0.25">
      <c r="A826" s="359">
        <v>2022</v>
      </c>
      <c r="B826" s="359"/>
      <c r="C826" s="359"/>
      <c r="D826" s="359"/>
      <c r="E826" s="359"/>
      <c r="F826" s="359"/>
      <c r="G826" s="359">
        <f>SUM(G305:G316)</f>
        <v>0</v>
      </c>
      <c r="H826" s="359">
        <f>SUM(H305:H316)</f>
        <v>0</v>
      </c>
      <c r="I826" s="359"/>
      <c r="J826" s="359"/>
      <c r="K826" s="359"/>
      <c r="L826" s="359"/>
      <c r="M826" s="359"/>
      <c r="N826" s="359"/>
      <c r="O826" s="359">
        <f>SUM(O305:O316)</f>
        <v>0</v>
      </c>
      <c r="P826" s="359"/>
      <c r="Q826" s="359"/>
      <c r="R826" s="359"/>
      <c r="S826" s="359"/>
      <c r="AL826" s="359"/>
    </row>
    <row r="827" spans="1:38" x14ac:dyDescent="0.25">
      <c r="A827" s="359">
        <v>2023</v>
      </c>
      <c r="B827" s="359"/>
      <c r="C827" s="359"/>
      <c r="D827" s="359"/>
      <c r="E827" s="359"/>
      <c r="F827" s="359"/>
      <c r="G827" s="359">
        <f>SUM(G317:G328)</f>
        <v>0</v>
      </c>
      <c r="H827" s="359">
        <f>SUM(H317:H328)</f>
        <v>0</v>
      </c>
      <c r="I827" s="359"/>
      <c r="J827" s="359"/>
      <c r="K827" s="359"/>
      <c r="L827" s="359"/>
      <c r="M827" s="359"/>
      <c r="N827" s="359"/>
      <c r="O827" s="359">
        <f>SUM(O317:O328)</f>
        <v>0</v>
      </c>
      <c r="P827" s="359"/>
      <c r="Q827" s="359"/>
      <c r="R827" s="359"/>
      <c r="S827" s="359"/>
      <c r="AL827" s="359"/>
    </row>
    <row r="828" spans="1:38" x14ac:dyDescent="0.25">
      <c r="A828" s="359">
        <v>2024</v>
      </c>
      <c r="B828" s="359"/>
      <c r="C828" s="359"/>
      <c r="D828" s="359"/>
      <c r="E828" s="359"/>
      <c r="F828" s="359"/>
      <c r="G828" s="359">
        <f>SUM(G329:G340)</f>
        <v>0</v>
      </c>
      <c r="H828" s="359">
        <f>SUM(H329:H340)</f>
        <v>0</v>
      </c>
      <c r="I828" s="359"/>
      <c r="J828" s="359"/>
      <c r="K828" s="359"/>
      <c r="L828" s="359"/>
      <c r="M828" s="359"/>
      <c r="N828" s="359"/>
      <c r="O828" s="359">
        <f>SUM(O329:O340)</f>
        <v>0</v>
      </c>
      <c r="P828" s="359"/>
      <c r="Q828" s="359"/>
      <c r="R828" s="359"/>
      <c r="S828" s="359"/>
      <c r="AL828" s="359"/>
    </row>
    <row r="829" spans="1:38" x14ac:dyDescent="0.25">
      <c r="A829" s="359">
        <v>2025</v>
      </c>
      <c r="B829" s="359"/>
      <c r="C829" s="359"/>
      <c r="D829" s="359"/>
      <c r="E829" s="359"/>
      <c r="F829" s="359"/>
      <c r="G829" s="359">
        <f>SUM(G341:G352)</f>
        <v>0</v>
      </c>
      <c r="H829" s="359">
        <f>SUM(H341:H352)</f>
        <v>0</v>
      </c>
      <c r="I829" s="359"/>
      <c r="J829" s="359"/>
      <c r="K829" s="359"/>
      <c r="L829" s="359"/>
      <c r="M829" s="359"/>
      <c r="N829" s="359"/>
      <c r="O829" s="359">
        <f>SUM(O341:O352)</f>
        <v>0</v>
      </c>
      <c r="P829" s="359"/>
      <c r="Q829" s="359"/>
      <c r="R829" s="359"/>
      <c r="S829" s="359"/>
      <c r="AL829" s="359"/>
    </row>
    <row r="830" spans="1:38" x14ac:dyDescent="0.25">
      <c r="A830" s="359">
        <v>2026</v>
      </c>
      <c r="B830" s="359"/>
      <c r="C830" s="359"/>
      <c r="D830" s="359"/>
      <c r="E830" s="359"/>
      <c r="F830" s="359"/>
      <c r="G830" s="359">
        <f>SUM(G353:G364)</f>
        <v>0</v>
      </c>
      <c r="H830" s="359">
        <f>SUM(H353:H364)</f>
        <v>0</v>
      </c>
      <c r="I830" s="359"/>
      <c r="J830" s="359"/>
      <c r="K830" s="359"/>
      <c r="L830" s="359"/>
      <c r="M830" s="359"/>
      <c r="N830" s="359"/>
      <c r="O830" s="359">
        <f>SUM(O353:O364)</f>
        <v>0</v>
      </c>
      <c r="P830" s="359"/>
      <c r="Q830" s="359"/>
      <c r="R830" s="359"/>
      <c r="S830" s="359"/>
      <c r="AL830" s="359"/>
    </row>
    <row r="831" spans="1:38" x14ac:dyDescent="0.25">
      <c r="A831" s="359">
        <v>2027</v>
      </c>
      <c r="B831" s="359"/>
      <c r="C831" s="359"/>
      <c r="D831" s="359"/>
      <c r="E831" s="359"/>
      <c r="F831" s="359"/>
      <c r="G831" s="359">
        <f>SUM(G365:G376)</f>
        <v>0</v>
      </c>
      <c r="H831" s="359">
        <f>SUM(H365:H376)</f>
        <v>0</v>
      </c>
      <c r="I831" s="359"/>
      <c r="J831" s="359"/>
      <c r="K831" s="359"/>
      <c r="L831" s="359"/>
      <c r="M831" s="359"/>
      <c r="N831" s="359"/>
      <c r="O831" s="359">
        <f>SUM(O365:O376)</f>
        <v>0</v>
      </c>
      <c r="P831" s="359"/>
      <c r="Q831" s="359"/>
      <c r="R831" s="359"/>
      <c r="S831" s="359"/>
      <c r="AL831" s="359"/>
    </row>
    <row r="832" spans="1:38" x14ac:dyDescent="0.25">
      <c r="A832" s="359">
        <v>2028</v>
      </c>
      <c r="B832" s="359"/>
      <c r="C832" s="359"/>
      <c r="D832" s="359"/>
      <c r="E832" s="359"/>
      <c r="F832" s="359"/>
      <c r="G832" s="359">
        <f>SUM(G377:G388)</f>
        <v>0</v>
      </c>
      <c r="H832" s="359">
        <f>SUM(H377:H388)</f>
        <v>0</v>
      </c>
      <c r="I832" s="359"/>
      <c r="J832" s="359"/>
      <c r="K832" s="359"/>
      <c r="L832" s="359"/>
      <c r="M832" s="359"/>
      <c r="N832" s="359"/>
      <c r="O832" s="359">
        <f>SUM(O377:O388)</f>
        <v>0</v>
      </c>
      <c r="P832" s="359"/>
      <c r="Q832" s="359"/>
      <c r="R832" s="359"/>
      <c r="S832" s="359"/>
      <c r="AL832" s="359"/>
    </row>
    <row r="833" spans="1:38" x14ac:dyDescent="0.25">
      <c r="A833" s="359">
        <v>2029</v>
      </c>
      <c r="B833" s="359"/>
      <c r="C833" s="359"/>
      <c r="D833" s="359"/>
      <c r="E833" s="359"/>
      <c r="F833" s="359"/>
      <c r="G833" s="359">
        <f>SUM(G389:G400)</f>
        <v>0</v>
      </c>
      <c r="H833" s="359">
        <f>SUM(H389:H400)</f>
        <v>0</v>
      </c>
      <c r="I833" s="359"/>
      <c r="J833" s="359"/>
      <c r="K833" s="359"/>
      <c r="L833" s="359"/>
      <c r="M833" s="359"/>
      <c r="N833" s="359"/>
      <c r="O833" s="359">
        <f>SUM(O389:O400)</f>
        <v>0</v>
      </c>
      <c r="P833" s="359"/>
      <c r="Q833" s="359"/>
      <c r="R833" s="359"/>
      <c r="S833" s="359"/>
      <c r="AL833" s="359"/>
    </row>
    <row r="834" spans="1:38" x14ac:dyDescent="0.25">
      <c r="A834" s="359">
        <v>2030</v>
      </c>
      <c r="B834" s="360"/>
      <c r="C834" s="360"/>
      <c r="D834" s="360"/>
      <c r="E834" s="360"/>
      <c r="F834" s="360"/>
      <c r="G834" s="359">
        <f>SUM(G401:G412)</f>
        <v>0</v>
      </c>
      <c r="H834" s="359">
        <f>SUM(H401:H412)</f>
        <v>0</v>
      </c>
      <c r="I834" s="359"/>
      <c r="J834" s="360"/>
      <c r="K834" s="360"/>
      <c r="L834" s="360"/>
      <c r="M834" s="360"/>
      <c r="N834" s="360"/>
      <c r="O834" s="359">
        <f>SUM(O401:O412)</f>
        <v>0</v>
      </c>
      <c r="P834" s="359"/>
      <c r="Q834" s="359"/>
      <c r="R834" s="359"/>
      <c r="S834" s="359"/>
      <c r="AL834" s="360"/>
    </row>
    <row r="835" spans="1:38" x14ac:dyDescent="0.25">
      <c r="A835" s="359">
        <v>2031</v>
      </c>
      <c r="B835" s="360"/>
      <c r="C835" s="360"/>
      <c r="D835" s="360"/>
      <c r="E835" s="360"/>
      <c r="F835" s="360"/>
      <c r="G835" s="359">
        <f>SUM(G413:G424)</f>
        <v>0</v>
      </c>
      <c r="H835" s="359">
        <f>SUM(H413:H424)</f>
        <v>0</v>
      </c>
      <c r="I835" s="359"/>
      <c r="J835" s="360"/>
      <c r="K835" s="360"/>
      <c r="L835" s="360"/>
      <c r="M835" s="360"/>
      <c r="N835" s="360"/>
      <c r="O835" s="359">
        <f>SUM(O413:O424)</f>
        <v>0</v>
      </c>
      <c r="P835" s="359"/>
      <c r="Q835" s="359"/>
      <c r="R835" s="359"/>
      <c r="S835" s="359"/>
      <c r="AL835" s="360"/>
    </row>
    <row r="836" spans="1:38" x14ac:dyDescent="0.25">
      <c r="A836" s="359">
        <v>2032</v>
      </c>
      <c r="B836" s="360"/>
      <c r="C836" s="360"/>
      <c r="D836" s="360"/>
      <c r="E836" s="360"/>
      <c r="F836" s="360"/>
      <c r="G836" s="359">
        <f>SUM(G425:G436)</f>
        <v>0</v>
      </c>
      <c r="H836" s="359">
        <f>SUM(H425:H436)</f>
        <v>0</v>
      </c>
      <c r="I836" s="359"/>
      <c r="J836" s="360"/>
      <c r="K836" s="360"/>
      <c r="L836" s="360"/>
      <c r="M836" s="360"/>
      <c r="N836" s="360"/>
      <c r="O836" s="359">
        <f>SUM(O425:O436)</f>
        <v>0</v>
      </c>
      <c r="P836" s="359"/>
      <c r="Q836" s="359"/>
      <c r="R836" s="359"/>
      <c r="S836" s="359"/>
      <c r="AL836" s="360"/>
    </row>
    <row r="837" spans="1:38" x14ac:dyDescent="0.25">
      <c r="A837" s="359">
        <v>2033</v>
      </c>
      <c r="B837" s="360"/>
      <c r="C837" s="360"/>
      <c r="D837" s="360"/>
      <c r="E837" s="360"/>
      <c r="F837" s="360"/>
      <c r="G837" s="359">
        <f>SUM(G437:G448)</f>
        <v>0</v>
      </c>
      <c r="H837" s="359">
        <f>SUM(H437:H448)</f>
        <v>0</v>
      </c>
      <c r="I837" s="359"/>
      <c r="J837" s="360"/>
      <c r="K837" s="360"/>
      <c r="L837" s="360"/>
      <c r="M837" s="360"/>
      <c r="N837" s="360"/>
      <c r="O837" s="359">
        <f>SUM(O437:O448)</f>
        <v>0</v>
      </c>
      <c r="P837" s="359"/>
      <c r="Q837" s="359"/>
      <c r="R837" s="359"/>
      <c r="S837" s="359"/>
      <c r="AL837" s="360"/>
    </row>
    <row r="838" spans="1:38" x14ac:dyDescent="0.25">
      <c r="A838" s="359">
        <v>2034</v>
      </c>
      <c r="B838" s="360"/>
      <c r="C838" s="360"/>
      <c r="D838" s="360"/>
      <c r="E838" s="360"/>
      <c r="F838" s="360"/>
      <c r="G838" s="359">
        <f>SUM(G449:G460)</f>
        <v>0</v>
      </c>
      <c r="H838" s="359">
        <f>SUM(H449:H460)</f>
        <v>0</v>
      </c>
      <c r="I838" s="359"/>
      <c r="J838" s="360"/>
      <c r="K838" s="360"/>
      <c r="L838" s="360"/>
      <c r="M838" s="360"/>
      <c r="N838" s="360"/>
      <c r="O838" s="359">
        <f>SUM(O449:O460)</f>
        <v>0</v>
      </c>
      <c r="P838" s="359"/>
      <c r="Q838" s="359"/>
      <c r="R838" s="359"/>
      <c r="S838" s="359"/>
      <c r="AL838" s="360"/>
    </row>
    <row r="839" spans="1:38" x14ac:dyDescent="0.25">
      <c r="A839" s="359">
        <v>2035</v>
      </c>
      <c r="B839" s="360"/>
      <c r="C839" s="360"/>
      <c r="D839" s="360"/>
      <c r="E839" s="360"/>
      <c r="F839" s="360"/>
      <c r="G839" s="359">
        <f>SUM(G461:G472)</f>
        <v>0</v>
      </c>
      <c r="H839" s="359">
        <f>SUM(H461:H472)</f>
        <v>0</v>
      </c>
      <c r="I839" s="359"/>
      <c r="J839" s="360"/>
      <c r="K839" s="360"/>
      <c r="L839" s="360"/>
      <c r="M839" s="360"/>
      <c r="N839" s="360"/>
      <c r="O839" s="359">
        <f>SUM(O461:O472)</f>
        <v>0</v>
      </c>
      <c r="P839" s="359"/>
      <c r="Q839" s="359"/>
      <c r="R839" s="359"/>
      <c r="S839" s="359"/>
      <c r="AL839" s="360"/>
    </row>
    <row r="840" spans="1:38" x14ac:dyDescent="0.25">
      <c r="A840" s="359">
        <v>2036</v>
      </c>
      <c r="B840" s="360"/>
      <c r="C840" s="360"/>
      <c r="D840" s="360"/>
      <c r="E840" s="360"/>
      <c r="F840" s="360"/>
      <c r="G840" s="359">
        <f>SUM(G473:G484)</f>
        <v>0</v>
      </c>
      <c r="H840" s="359">
        <f>SUM(H473:H484)</f>
        <v>0</v>
      </c>
      <c r="I840" s="359"/>
      <c r="J840" s="360"/>
      <c r="K840" s="360"/>
      <c r="L840" s="360"/>
      <c r="M840" s="360"/>
      <c r="N840" s="360"/>
      <c r="O840" s="359">
        <f>SUM(O473:O484)</f>
        <v>0</v>
      </c>
      <c r="P840" s="359"/>
      <c r="Q840" s="359"/>
      <c r="R840" s="359"/>
      <c r="S840" s="359"/>
      <c r="AL840" s="360"/>
    </row>
    <row r="841" spans="1:38" x14ac:dyDescent="0.25">
      <c r="A841" s="359">
        <v>2037</v>
      </c>
      <c r="B841" s="360"/>
      <c r="C841" s="360"/>
      <c r="D841" s="360"/>
      <c r="E841" s="360"/>
      <c r="F841" s="360"/>
      <c r="G841" s="359">
        <f>SUM(G485:G496)</f>
        <v>0</v>
      </c>
      <c r="H841" s="359">
        <f>SUM(H485:H496)</f>
        <v>0</v>
      </c>
      <c r="I841" s="359"/>
      <c r="J841" s="360"/>
      <c r="K841" s="360"/>
      <c r="L841" s="360"/>
      <c r="M841" s="360"/>
      <c r="N841" s="360"/>
      <c r="O841" s="359">
        <f>SUM(O485:O496)</f>
        <v>0</v>
      </c>
      <c r="P841" s="359"/>
      <c r="Q841" s="359"/>
      <c r="R841" s="359"/>
      <c r="S841" s="359"/>
      <c r="AL841" s="360"/>
    </row>
    <row r="842" spans="1:38" x14ac:dyDescent="0.25">
      <c r="A842" s="359">
        <v>2038</v>
      </c>
      <c r="B842" s="360"/>
      <c r="C842" s="360"/>
      <c r="D842" s="360"/>
      <c r="E842" s="360"/>
      <c r="F842" s="360"/>
      <c r="G842" s="359">
        <f>SUM(G497:G508)</f>
        <v>0</v>
      </c>
      <c r="H842" s="359">
        <f>SUM(H497:H508)</f>
        <v>0</v>
      </c>
      <c r="I842" s="359"/>
      <c r="J842" s="360"/>
      <c r="K842" s="360"/>
      <c r="L842" s="360"/>
      <c r="M842" s="360"/>
      <c r="N842" s="360"/>
      <c r="O842" s="359">
        <f>SUM(O497:O508)</f>
        <v>0</v>
      </c>
      <c r="P842" s="359"/>
      <c r="Q842" s="359"/>
      <c r="R842" s="359"/>
      <c r="S842" s="359"/>
      <c r="AL842" s="360"/>
    </row>
    <row r="843" spans="1:38" x14ac:dyDescent="0.25">
      <c r="A843" s="359">
        <v>2039</v>
      </c>
      <c r="B843" s="360"/>
      <c r="C843" s="360"/>
      <c r="D843" s="360"/>
      <c r="E843" s="360"/>
      <c r="F843" s="360"/>
      <c r="G843" s="359">
        <f>SUM(G509:G520)</f>
        <v>0</v>
      </c>
      <c r="H843" s="359">
        <f>SUM(H509:H520)</f>
        <v>0</v>
      </c>
      <c r="I843" s="359"/>
      <c r="J843" s="360"/>
      <c r="K843" s="360"/>
      <c r="L843" s="360"/>
      <c r="M843" s="360"/>
      <c r="N843" s="360"/>
      <c r="O843" s="359">
        <f>SUM(O509:O520)</f>
        <v>0</v>
      </c>
      <c r="P843" s="359"/>
      <c r="Q843" s="359"/>
      <c r="R843" s="359"/>
      <c r="S843" s="359"/>
      <c r="AL843" s="360"/>
    </row>
    <row r="844" spans="1:38" x14ac:dyDescent="0.25">
      <c r="A844" s="359">
        <v>2040</v>
      </c>
      <c r="B844" s="360"/>
      <c r="C844" s="360"/>
      <c r="D844" s="360"/>
      <c r="E844" s="360"/>
      <c r="F844" s="360"/>
      <c r="G844" s="359">
        <f>SUM(G521:G532)</f>
        <v>0</v>
      </c>
      <c r="H844" s="359">
        <f>SUM(H521:H532)</f>
        <v>0</v>
      </c>
      <c r="I844" s="359"/>
      <c r="J844" s="360"/>
      <c r="K844" s="360"/>
      <c r="L844" s="360"/>
      <c r="M844" s="360"/>
      <c r="N844" s="360"/>
      <c r="O844" s="359">
        <f>SUM(O521:O532)</f>
        <v>0</v>
      </c>
      <c r="P844" s="359"/>
      <c r="Q844" s="359"/>
      <c r="R844" s="359"/>
      <c r="S844" s="359"/>
      <c r="AL844" s="360"/>
    </row>
    <row r="845" spans="1:38" x14ac:dyDescent="0.25">
      <c r="A845" s="359">
        <v>2041</v>
      </c>
      <c r="O845" s="231"/>
      <c r="P845" s="231"/>
      <c r="Q845" s="231"/>
      <c r="R845" s="231"/>
      <c r="S845" s="231"/>
    </row>
    <row r="846" spans="1:38" x14ac:dyDescent="0.25">
      <c r="A846" s="359">
        <v>2042</v>
      </c>
      <c r="O846" s="231"/>
      <c r="P846" s="231"/>
      <c r="Q846" s="231"/>
      <c r="R846" s="231"/>
      <c r="S846" s="231"/>
    </row>
    <row r="847" spans="1:38" x14ac:dyDescent="0.25">
      <c r="A847" s="359">
        <v>2043</v>
      </c>
      <c r="O847" s="231"/>
      <c r="P847" s="231"/>
      <c r="Q847" s="231"/>
      <c r="R847" s="231"/>
      <c r="S847" s="231"/>
    </row>
    <row r="848" spans="1:38" x14ac:dyDescent="0.25">
      <c r="A848" s="359">
        <v>2044</v>
      </c>
      <c r="O848" s="231"/>
      <c r="P848" s="231"/>
      <c r="Q848" s="231"/>
      <c r="R848" s="231"/>
      <c r="S848" s="231"/>
    </row>
    <row r="849" spans="1:19" x14ac:dyDescent="0.25">
      <c r="A849" s="359">
        <v>2045</v>
      </c>
      <c r="O849" s="231"/>
      <c r="P849" s="231"/>
      <c r="Q849" s="231"/>
      <c r="R849" s="231"/>
      <c r="S849" s="231"/>
    </row>
    <row r="850" spans="1:19" x14ac:dyDescent="0.25">
      <c r="A850" s="359">
        <v>2046</v>
      </c>
      <c r="O850" s="231"/>
      <c r="P850" s="231"/>
      <c r="Q850" s="231"/>
      <c r="R850" s="231"/>
      <c r="S850" s="231"/>
    </row>
    <row r="851" spans="1:19" x14ac:dyDescent="0.25">
      <c r="A851" s="359">
        <v>2047</v>
      </c>
      <c r="O851" s="231"/>
      <c r="P851" s="231"/>
      <c r="Q851" s="231"/>
      <c r="R851" s="231"/>
      <c r="S851" s="231"/>
    </row>
    <row r="852" spans="1:19" x14ac:dyDescent="0.25">
      <c r="A852" s="359">
        <v>2048</v>
      </c>
      <c r="O852" s="231"/>
      <c r="P852" s="231"/>
      <c r="Q852" s="231"/>
      <c r="R852" s="231"/>
      <c r="S852" s="231"/>
    </row>
    <row r="853" spans="1:19" x14ac:dyDescent="0.25">
      <c r="A853" s="359">
        <v>2049</v>
      </c>
    </row>
    <row r="854" spans="1:19" x14ac:dyDescent="0.25">
      <c r="A854" s="359">
        <v>2050</v>
      </c>
    </row>
    <row r="855" spans="1:19" x14ac:dyDescent="0.25">
      <c r="A855" s="359">
        <v>2051</v>
      </c>
    </row>
    <row r="856" spans="1:19" x14ac:dyDescent="0.25">
      <c r="A856" s="359">
        <v>2052</v>
      </c>
    </row>
    <row r="857" spans="1:19" x14ac:dyDescent="0.25">
      <c r="A857" s="359">
        <v>2053</v>
      </c>
    </row>
    <row r="858" spans="1:19" x14ac:dyDescent="0.25">
      <c r="A858" s="359">
        <v>2054</v>
      </c>
    </row>
    <row r="859" spans="1:19" x14ac:dyDescent="0.25">
      <c r="A859" s="359">
        <v>2055</v>
      </c>
    </row>
    <row r="860" spans="1:19" x14ac:dyDescent="0.25">
      <c r="A860" s="359">
        <v>2056</v>
      </c>
    </row>
    <row r="861" spans="1:19" x14ac:dyDescent="0.25">
      <c r="A861" s="359">
        <v>2057</v>
      </c>
    </row>
    <row r="862" spans="1:19" x14ac:dyDescent="0.25">
      <c r="A862" s="359">
        <v>2058</v>
      </c>
    </row>
    <row r="863" spans="1:19" x14ac:dyDescent="0.25">
      <c r="A863" s="359">
        <v>2059</v>
      </c>
    </row>
    <row r="864" spans="1:19" x14ac:dyDescent="0.25">
      <c r="A864" s="359">
        <v>2060</v>
      </c>
    </row>
    <row r="865" spans="1:1" x14ac:dyDescent="0.25">
      <c r="A865" s="359">
        <v>2061</v>
      </c>
    </row>
    <row r="866" spans="1:1" x14ac:dyDescent="0.25">
      <c r="A866" s="359">
        <v>2062</v>
      </c>
    </row>
    <row r="867" spans="1:1" x14ac:dyDescent="0.25">
      <c r="A867" s="359">
        <v>2063</v>
      </c>
    </row>
  </sheetData>
  <mergeCells count="13">
    <mergeCell ref="AQ15:AT15"/>
    <mergeCell ref="AU15:AW15"/>
    <mergeCell ref="BO15:BP15"/>
    <mergeCell ref="C13:S13"/>
    <mergeCell ref="U13:AK13"/>
    <mergeCell ref="AM13:BC13"/>
    <mergeCell ref="C15:E15"/>
    <mergeCell ref="G15:I15"/>
    <mergeCell ref="K15:N15"/>
    <mergeCell ref="U15:W15"/>
    <mergeCell ref="Y15:AA15"/>
    <mergeCell ref="AC15:AF15"/>
    <mergeCell ref="AM15:AP15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4"/>
  <sheetViews>
    <sheetView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H1" sqref="H1"/>
    </sheetView>
  </sheetViews>
  <sheetFormatPr defaultRowHeight="12.75" x14ac:dyDescent="0.2"/>
  <cols>
    <col min="1" max="1" width="26.7109375" style="146" customWidth="1"/>
    <col min="2" max="4" width="9.28515625" style="7" customWidth="1"/>
    <col min="5" max="5" width="8.7109375" style="7" customWidth="1"/>
    <col min="6" max="6" width="9.42578125" style="7" customWidth="1"/>
    <col min="7" max="7" width="10.140625" style="13" customWidth="1"/>
    <col min="8" max="8" width="9.7109375" style="4" customWidth="1"/>
    <col min="9" max="9" width="9.5703125" style="13" customWidth="1"/>
    <col min="10" max="10" width="11.85546875" style="13" customWidth="1"/>
    <col min="11" max="11" width="13.85546875" style="7" customWidth="1"/>
    <col min="12" max="12" width="11" style="7" customWidth="1"/>
    <col min="13" max="13" width="10.5703125" style="7" customWidth="1"/>
    <col min="14" max="14" width="10.7109375" style="7" customWidth="1"/>
    <col min="15" max="15" width="13" style="7" customWidth="1"/>
    <col min="16" max="16" width="12.28515625" style="7" customWidth="1"/>
    <col min="17" max="17" width="12.7109375" style="7" customWidth="1"/>
    <col min="18" max="18" width="34.7109375" style="7" customWidth="1"/>
    <col min="19" max="19" width="12.7109375" style="7" customWidth="1"/>
    <col min="20" max="20" width="12.85546875" style="7" customWidth="1"/>
    <col min="21" max="21" width="9.7109375" style="7" customWidth="1"/>
    <col min="22" max="22" width="8.42578125" style="7" customWidth="1"/>
    <col min="23" max="23" width="3.5703125" style="7" customWidth="1"/>
    <col min="24" max="24" width="9.85546875" style="7" customWidth="1"/>
    <col min="25" max="25" width="7.85546875" style="7" customWidth="1"/>
    <col min="26" max="26" width="3.5703125" style="7" customWidth="1"/>
    <col min="27" max="27" width="4.85546875" style="7" customWidth="1"/>
    <col min="28" max="28" width="5.7109375" style="7" customWidth="1"/>
    <col min="29" max="29" width="8.85546875" style="7" customWidth="1"/>
    <col min="30" max="30" width="10.7109375" style="7" customWidth="1"/>
    <col min="31" max="31" width="10" style="7" customWidth="1"/>
    <col min="32" max="32" width="11.140625" style="7" customWidth="1"/>
    <col min="33" max="33" width="9.28515625" style="7" bestFit="1" customWidth="1"/>
    <col min="34" max="34" width="9.5703125" style="7" bestFit="1" customWidth="1"/>
    <col min="35" max="35" width="10.140625" style="7" customWidth="1"/>
    <col min="36" max="37" width="9.140625" style="7"/>
    <col min="38" max="38" width="31.28515625" style="7" customWidth="1"/>
    <col min="39" max="39" width="12.5703125" style="7" customWidth="1"/>
    <col min="40" max="40" width="11.5703125" style="7" customWidth="1"/>
    <col min="41" max="41" width="9.140625" style="7"/>
    <col min="42" max="42" width="9.140625" style="7" customWidth="1"/>
    <col min="43" max="43" width="6.7109375" style="7" customWidth="1"/>
    <col min="44" max="44" width="10.85546875" style="7" customWidth="1"/>
    <col min="45" max="45" width="9.140625" style="7"/>
    <col min="46" max="46" width="7.85546875" style="7" customWidth="1"/>
    <col min="47" max="47" width="4.7109375" style="7" customWidth="1"/>
    <col min="48" max="50" width="9.140625" style="7"/>
    <col min="51" max="51" width="10.5703125" style="7" customWidth="1"/>
    <col min="52" max="53" width="9.140625" style="7"/>
    <col min="54" max="54" width="12.28515625" style="7" customWidth="1"/>
    <col min="55" max="55" width="9.140625" style="7"/>
    <col min="56" max="56" width="10.5703125" style="7" customWidth="1"/>
    <col min="57" max="57" width="12.28515625" style="7" customWidth="1"/>
    <col min="58" max="58" width="12.42578125" style="7" customWidth="1"/>
    <col min="59" max="59" width="10.5703125" style="7" customWidth="1"/>
    <col min="60" max="60" width="16" style="7" customWidth="1"/>
    <col min="61" max="61" width="18.7109375" style="7" customWidth="1"/>
    <col min="62" max="62" width="8" style="7" customWidth="1"/>
    <col min="63" max="63" width="10.85546875" style="7" customWidth="1"/>
    <col min="64" max="64" width="14.42578125" style="7" customWidth="1"/>
    <col min="65" max="65" width="13.28515625" style="7" customWidth="1"/>
    <col min="66" max="66" width="12.7109375" style="7" customWidth="1"/>
    <col min="67" max="67" width="14.42578125" style="7" customWidth="1"/>
    <col min="68" max="68" width="17.42578125" style="7" customWidth="1"/>
    <col min="69" max="69" width="11.140625" style="147" customWidth="1"/>
    <col min="70" max="70" width="13" style="147" customWidth="1"/>
    <col min="71" max="71" width="15.5703125" style="7" customWidth="1"/>
    <col min="72" max="72" width="12" style="7" customWidth="1"/>
    <col min="73" max="73" width="13.42578125" style="7" customWidth="1"/>
    <col min="74" max="74" width="12.28515625" style="7" customWidth="1"/>
    <col min="75" max="16384" width="9.140625" style="7"/>
  </cols>
  <sheetData>
    <row r="1" spans="1:75" s="5" customFormat="1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/>
      <c r="G1" s="2"/>
      <c r="H1" s="455" t="s">
        <v>118</v>
      </c>
      <c r="I1" s="3"/>
      <c r="J1" s="4"/>
      <c r="K1"/>
      <c r="L1"/>
      <c r="M1"/>
      <c r="N1"/>
      <c r="R1" s="6" t="s">
        <v>0</v>
      </c>
      <c r="S1" s="6" t="s">
        <v>1</v>
      </c>
      <c r="T1" s="6" t="s">
        <v>2</v>
      </c>
      <c r="U1" s="6" t="s">
        <v>3</v>
      </c>
      <c r="V1" s="6" t="s">
        <v>4</v>
      </c>
      <c r="AB1" s="7"/>
      <c r="AC1" s="7"/>
      <c r="AD1" s="7"/>
      <c r="AL1" s="8" t="s">
        <v>0</v>
      </c>
      <c r="AM1" s="8" t="s">
        <v>1</v>
      </c>
      <c r="AN1" s="8" t="s">
        <v>2</v>
      </c>
      <c r="AO1" s="8" t="s">
        <v>3</v>
      </c>
      <c r="AP1" s="8" t="s">
        <v>4</v>
      </c>
      <c r="AV1" s="7"/>
      <c r="AW1" s="7"/>
      <c r="BN1" s="9"/>
      <c r="BO1" s="9"/>
      <c r="BP1" s="9"/>
      <c r="BQ1" s="10"/>
      <c r="BR1" s="10"/>
    </row>
    <row r="2" spans="1:75" s="5" customFormat="1" ht="15" x14ac:dyDescent="0.25">
      <c r="A2" s="11" t="s">
        <v>5</v>
      </c>
      <c r="B2" s="12">
        <v>0.10916524452731299</v>
      </c>
      <c r="C2" s="12">
        <v>8.0630499514277795E-2</v>
      </c>
      <c r="D2" s="12">
        <v>1.35389517843657</v>
      </c>
      <c r="E2" s="12">
        <v>0.178453719928552</v>
      </c>
      <c r="F2" s="12"/>
      <c r="G2" s="2"/>
      <c r="H2" s="456" t="s">
        <v>116</v>
      </c>
      <c r="I2" s="13"/>
      <c r="J2" s="14"/>
      <c r="K2" s="12"/>
      <c r="L2" s="12"/>
      <c r="M2" s="12"/>
      <c r="N2" s="12"/>
      <c r="R2" s="15" t="s">
        <v>6</v>
      </c>
      <c r="S2" s="16">
        <v>7.3031671634513593</v>
      </c>
      <c r="T2" s="16">
        <v>28.063982388562884</v>
      </c>
      <c r="U2" s="17">
        <v>0.26023274467374491</v>
      </c>
      <c r="V2" s="18">
        <v>0.79510611735304881</v>
      </c>
      <c r="AB2" s="7"/>
      <c r="AC2" s="7"/>
      <c r="AD2" s="7"/>
      <c r="AL2" s="19" t="s">
        <v>6</v>
      </c>
      <c r="AM2" s="20">
        <v>0.55773400123115668</v>
      </c>
      <c r="AN2" s="21">
        <v>2.0088206346860159E-2</v>
      </c>
      <c r="AO2" s="21">
        <v>27.764250904279066</v>
      </c>
      <c r="AP2" s="22">
        <v>1.3350212929038321E-31</v>
      </c>
      <c r="AV2" s="7"/>
      <c r="AW2" s="7"/>
      <c r="BQ2" s="10"/>
      <c r="BR2" s="10"/>
    </row>
    <row r="3" spans="1:75" s="5" customFormat="1" ht="15" x14ac:dyDescent="0.25">
      <c r="A3" s="11" t="s">
        <v>7</v>
      </c>
      <c r="B3" s="12">
        <v>-0.35298552383588899</v>
      </c>
      <c r="C3" s="12">
        <v>7.8979327026833301E-2</v>
      </c>
      <c r="D3" s="12">
        <v>-4.4693407392033304</v>
      </c>
      <c r="E3" s="12">
        <v>2.0729503757157399E-5</v>
      </c>
      <c r="F3" s="12"/>
      <c r="G3" s="2"/>
      <c r="H3" s="3"/>
      <c r="I3" s="13"/>
      <c r="J3" s="14"/>
      <c r="K3" s="12"/>
      <c r="L3" s="12"/>
      <c r="M3" s="12"/>
      <c r="N3" s="12"/>
      <c r="R3" s="23" t="s">
        <v>8</v>
      </c>
      <c r="S3" s="16">
        <v>4.9592919803684282E-3</v>
      </c>
      <c r="T3" s="16">
        <v>1.3832357527432482E-3</v>
      </c>
      <c r="U3" s="17">
        <v>3.5852832538004504</v>
      </c>
      <c r="V3" s="18">
        <v>4.8585801884861742E-4</v>
      </c>
      <c r="AB3" s="7"/>
      <c r="AC3" s="7"/>
      <c r="AD3" s="7"/>
      <c r="AL3" s="24" t="s">
        <v>9</v>
      </c>
      <c r="AM3" s="20">
        <v>4.8133575266473631E-4</v>
      </c>
      <c r="AN3" s="21">
        <v>6.1699937641661613E-5</v>
      </c>
      <c r="AO3" s="21">
        <v>7.801235642412129</v>
      </c>
      <c r="AP3" s="22">
        <v>2.3298675089728107E-11</v>
      </c>
      <c r="AV3" s="7"/>
      <c r="AW3" s="7"/>
      <c r="BQ3" s="10"/>
      <c r="BR3" s="10"/>
    </row>
    <row r="4" spans="1:75" s="5" customFormat="1" ht="15" x14ac:dyDescent="0.25">
      <c r="A4" s="11" t="s">
        <v>10</v>
      </c>
      <c r="B4" s="12">
        <v>0.98218007100581906</v>
      </c>
      <c r="C4" s="12">
        <v>1.93977754876952E-3</v>
      </c>
      <c r="D4" s="12">
        <v>506.33644648008902</v>
      </c>
      <c r="E4" s="12">
        <v>1.8214133128558199E-81</v>
      </c>
      <c r="F4" s="12"/>
      <c r="G4" s="25"/>
      <c r="H4" s="26"/>
      <c r="I4" s="13"/>
      <c r="J4" s="14"/>
      <c r="K4" s="12"/>
      <c r="L4" s="12"/>
      <c r="M4" s="12"/>
      <c r="N4" s="12"/>
      <c r="R4" s="23" t="s">
        <v>11</v>
      </c>
      <c r="S4" s="16">
        <v>4.9070065869114624E-3</v>
      </c>
      <c r="T4" s="16">
        <v>6.666065096336E-4</v>
      </c>
      <c r="U4" s="17">
        <v>7.3611741199596095</v>
      </c>
      <c r="V4" s="18">
        <v>1.7590929833318583E-10</v>
      </c>
      <c r="AB4" s="7"/>
      <c r="AC4" s="7"/>
      <c r="AD4" s="7"/>
      <c r="AL4" s="27" t="s">
        <v>12</v>
      </c>
      <c r="AM4" s="20">
        <v>1.9329937073967311E-4</v>
      </c>
      <c r="AN4" s="21">
        <v>5.7010828209207288E-5</v>
      </c>
      <c r="AO4" s="21">
        <v>3.3905729281872654</v>
      </c>
      <c r="AP4" s="22">
        <v>8.9474619849753566E-4</v>
      </c>
      <c r="AV4" s="7"/>
      <c r="AW4" s="7"/>
      <c r="BQ4" s="10"/>
      <c r="BR4" s="10"/>
    </row>
    <row r="5" spans="1:75" s="5" customFormat="1" ht="15" x14ac:dyDescent="0.25">
      <c r="A5"/>
      <c r="B5"/>
      <c r="C5"/>
      <c r="D5"/>
      <c r="E5"/>
      <c r="F5" s="12"/>
      <c r="G5" s="26"/>
      <c r="H5" s="26"/>
      <c r="I5" s="13"/>
      <c r="J5" s="14"/>
      <c r="K5" s="12"/>
      <c r="L5" s="12"/>
      <c r="M5" s="12"/>
      <c r="N5" s="12"/>
      <c r="R5" s="15" t="s">
        <v>13</v>
      </c>
      <c r="S5" s="16">
        <v>3.0131766664055157</v>
      </c>
      <c r="T5" s="16">
        <v>0.57278466564939734</v>
      </c>
      <c r="U5" s="17">
        <v>5.2605749544452491</v>
      </c>
      <c r="V5" s="18">
        <v>8.5038779104876561E-7</v>
      </c>
      <c r="AB5" s="7"/>
      <c r="AC5" s="7"/>
      <c r="AD5" s="7"/>
      <c r="AL5" t="s">
        <v>14</v>
      </c>
      <c r="AM5" s="20">
        <v>-5.1033829343368408E-4</v>
      </c>
      <c r="AN5" s="21">
        <v>8.1980591374432237E-5</v>
      </c>
      <c r="AO5" s="21">
        <v>-6.2251111498183977</v>
      </c>
      <c r="AP5" s="22">
        <v>1.3608653616365742E-8</v>
      </c>
      <c r="AV5" s="7"/>
      <c r="AW5" s="7"/>
      <c r="BQ5" s="10"/>
      <c r="BR5" s="10"/>
    </row>
    <row r="6" spans="1:75" s="5" customFormat="1" ht="15" x14ac:dyDescent="0.25">
      <c r="A6"/>
      <c r="B6"/>
      <c r="C6"/>
      <c r="D6"/>
      <c r="E6"/>
      <c r="F6" s="12"/>
      <c r="G6" s="13"/>
      <c r="H6" s="13"/>
      <c r="I6" s="13"/>
      <c r="J6" s="14"/>
      <c r="K6" s="12"/>
      <c r="L6" s="12"/>
      <c r="M6" s="12"/>
      <c r="N6" s="12"/>
      <c r="R6" s="15" t="s">
        <v>15</v>
      </c>
      <c r="S6" s="16">
        <v>-2.6932223791293941</v>
      </c>
      <c r="T6" s="16">
        <v>0.56672964838852691</v>
      </c>
      <c r="U6" s="17">
        <v>-4.7522171934845199</v>
      </c>
      <c r="V6" s="18">
        <v>6.4325314515964574E-6</v>
      </c>
      <c r="AB6" s="7"/>
      <c r="AC6" s="7"/>
      <c r="AD6" s="7"/>
      <c r="AL6" t="s">
        <v>16</v>
      </c>
      <c r="AM6" s="20">
        <v>0.54010942299504983</v>
      </c>
      <c r="AN6" s="21">
        <v>6.4875132558494378E-2</v>
      </c>
      <c r="AO6" s="21">
        <v>8.325369085112273</v>
      </c>
      <c r="AP6" s="22">
        <v>3.079051893672434E-12</v>
      </c>
      <c r="AV6" s="7"/>
      <c r="AW6" s="7"/>
      <c r="BQ6" s="10"/>
      <c r="BR6" s="10"/>
    </row>
    <row r="7" spans="1:75" s="5" customFormat="1" ht="15" x14ac:dyDescent="0.25">
      <c r="A7"/>
      <c r="B7"/>
      <c r="C7"/>
      <c r="D7"/>
      <c r="E7"/>
      <c r="F7" s="12"/>
      <c r="G7" s="25"/>
      <c r="H7" s="13"/>
      <c r="I7" s="13"/>
      <c r="J7" s="14"/>
      <c r="K7" s="12"/>
      <c r="L7" s="12"/>
      <c r="M7" s="12"/>
      <c r="N7" s="12"/>
      <c r="R7" s="15" t="s">
        <v>17</v>
      </c>
      <c r="S7" s="16">
        <v>-1.6036751077910123</v>
      </c>
      <c r="T7" s="16">
        <v>0.56782527521033865</v>
      </c>
      <c r="U7" s="17">
        <v>-2.8242404447335763</v>
      </c>
      <c r="V7" s="18">
        <v>5.4988378532363344E-3</v>
      </c>
      <c r="AB7" s="7"/>
      <c r="AC7" s="7"/>
      <c r="AD7" s="7"/>
      <c r="AL7" t="s">
        <v>18</v>
      </c>
      <c r="AM7" s="20">
        <v>0.38476719140876975</v>
      </c>
      <c r="AN7" s="21">
        <v>7.3838852725711487E-2</v>
      </c>
      <c r="AO7" s="21">
        <v>5.2109042489874664</v>
      </c>
      <c r="AP7" s="22">
        <v>8.9275683363457798E-7</v>
      </c>
      <c r="AV7" s="7"/>
      <c r="AW7" s="7"/>
      <c r="BQ7" s="10"/>
      <c r="BR7" s="10"/>
    </row>
    <row r="8" spans="1:75" s="5" customFormat="1" ht="15" x14ac:dyDescent="0.25">
      <c r="A8"/>
      <c r="B8"/>
      <c r="C8"/>
      <c r="D8"/>
      <c r="E8"/>
      <c r="F8" s="12"/>
      <c r="G8" s="13"/>
      <c r="H8" s="13"/>
      <c r="I8" s="14"/>
      <c r="J8" s="14"/>
      <c r="K8" s="12"/>
      <c r="L8" s="12"/>
      <c r="M8" s="12"/>
      <c r="N8" s="12"/>
      <c r="R8" s="15" t="s">
        <v>16</v>
      </c>
      <c r="S8" s="16">
        <v>1.4726604872613096</v>
      </c>
      <c r="T8" s="16">
        <v>7.5848438153126446E-2</v>
      </c>
      <c r="U8" s="17">
        <v>19.415831401672797</v>
      </c>
      <c r="V8" s="18">
        <v>2.5907890112508824E-25</v>
      </c>
      <c r="AB8" s="7"/>
      <c r="AC8" s="7"/>
      <c r="AD8" s="7"/>
      <c r="AL8" s="19" t="s">
        <v>19</v>
      </c>
      <c r="AM8" s="20">
        <v>0.3059358044877864</v>
      </c>
      <c r="AN8" s="21">
        <v>7.2583231778226343E-2</v>
      </c>
      <c r="AO8" s="21">
        <v>4.2149653162669125</v>
      </c>
      <c r="AP8" s="22">
        <v>4.6309103126816806E-5</v>
      </c>
      <c r="AV8" s="7"/>
      <c r="AW8" s="7"/>
      <c r="BQ8" s="10"/>
      <c r="BR8" s="10"/>
    </row>
    <row r="9" spans="1:75" s="5" customFormat="1" ht="15" x14ac:dyDescent="0.25">
      <c r="A9"/>
      <c r="B9"/>
      <c r="C9"/>
      <c r="D9"/>
      <c r="E9"/>
      <c r="F9" s="28"/>
      <c r="G9" s="29"/>
      <c r="H9" s="29"/>
      <c r="I9" s="13"/>
      <c r="J9" s="29"/>
      <c r="K9" s="28"/>
      <c r="L9" s="28"/>
      <c r="M9" s="28"/>
      <c r="N9" s="28"/>
      <c r="R9" s="15" t="s">
        <v>20</v>
      </c>
      <c r="S9" s="16">
        <v>-0.47450982606304037</v>
      </c>
      <c r="T9" s="16">
        <v>7.6303442230876276E-2</v>
      </c>
      <c r="U9" s="17">
        <v>-6.218721098155509</v>
      </c>
      <c r="V9" s="18">
        <v>1.7341668160867003E-8</v>
      </c>
      <c r="AB9" s="7"/>
      <c r="AC9" s="7"/>
      <c r="AD9" s="7"/>
      <c r="AL9" s="19"/>
      <c r="AM9" s="21"/>
      <c r="AN9" s="21"/>
      <c r="AO9" s="21"/>
      <c r="AP9" s="22"/>
      <c r="AV9" s="7"/>
      <c r="AW9" s="7"/>
      <c r="BQ9" s="10"/>
      <c r="BR9" s="10"/>
    </row>
    <row r="10" spans="1:75" s="5" customFormat="1" ht="11.25" customHeight="1" x14ac:dyDescent="0.25">
      <c r="A10"/>
      <c r="B10"/>
      <c r="C10"/>
      <c r="D10"/>
      <c r="E10"/>
      <c r="F10" s="28"/>
      <c r="G10" s="29"/>
      <c r="H10" s="29"/>
      <c r="I10" s="13"/>
      <c r="J10" s="29"/>
      <c r="K10" s="28"/>
      <c r="L10" s="28"/>
      <c r="M10" s="28"/>
      <c r="N10" s="28"/>
      <c r="R10" s="15" t="s">
        <v>21</v>
      </c>
      <c r="S10" s="16">
        <v>-1.1063120604294334</v>
      </c>
      <c r="T10" s="16">
        <v>4.6992889680323995E-2</v>
      </c>
      <c r="U10" s="17">
        <v>-23.542116008512842</v>
      </c>
      <c r="V10" s="18">
        <v>1.4627664923259329E-28</v>
      </c>
      <c r="AB10" s="7"/>
      <c r="AC10" s="7"/>
      <c r="AD10" s="7"/>
      <c r="AL10" s="19"/>
      <c r="AM10" s="21"/>
      <c r="AN10" s="21"/>
      <c r="AO10" s="21"/>
      <c r="AP10" s="22"/>
      <c r="AV10" s="7"/>
      <c r="AW10" s="7"/>
      <c r="BQ10" s="10"/>
      <c r="BR10" s="10"/>
    </row>
    <row r="11" spans="1:75" s="5" customFormat="1" ht="11.25" customHeight="1" x14ac:dyDescent="0.25">
      <c r="A11" s="15"/>
      <c r="B11" s="11"/>
      <c r="C11" s="17"/>
      <c r="D11" s="17"/>
      <c r="E11" s="18"/>
      <c r="F11" s="28"/>
      <c r="G11" s="29"/>
      <c r="H11" s="29"/>
      <c r="I11" s="13"/>
      <c r="J11" s="29"/>
      <c r="K11" s="28"/>
      <c r="L11" s="28"/>
      <c r="M11" s="28"/>
      <c r="N11" s="28"/>
      <c r="R11"/>
      <c r="S11"/>
      <c r="T11"/>
      <c r="U11"/>
      <c r="V11"/>
      <c r="AB11" s="7"/>
      <c r="AC11" s="7"/>
      <c r="AD11" s="7"/>
      <c r="AL11" s="19"/>
      <c r="AM11" s="21"/>
      <c r="AN11" s="21"/>
      <c r="AO11" s="21"/>
      <c r="AP11" s="22"/>
      <c r="AV11" s="7"/>
      <c r="AW11" s="7"/>
      <c r="BQ11" s="10"/>
      <c r="BR11" s="10"/>
    </row>
    <row r="12" spans="1:75" s="5" customFormat="1" ht="11.25" customHeight="1" thickBot="1" x14ac:dyDescent="0.3">
      <c r="A12" s="15"/>
      <c r="B12" s="11"/>
      <c r="C12" s="17"/>
      <c r="D12" s="17"/>
      <c r="E12" s="18"/>
      <c r="F12" s="28"/>
      <c r="G12" s="29"/>
      <c r="H12" s="29"/>
      <c r="I12" s="13"/>
      <c r="J12" s="29"/>
      <c r="K12" s="28"/>
      <c r="L12" s="28"/>
      <c r="M12" s="28"/>
      <c r="N12" s="28"/>
      <c r="T12" s="7"/>
      <c r="V12" s="28"/>
      <c r="W12" s="15"/>
      <c r="X12" s="17"/>
      <c r="Y12" s="17"/>
      <c r="Z12" s="17"/>
      <c r="AA12" s="30"/>
      <c r="AB12" s="7"/>
      <c r="AC12" s="7"/>
      <c r="AD12" s="7"/>
      <c r="AN12" s="7"/>
      <c r="AP12" s="28"/>
      <c r="AQ12" s="15"/>
      <c r="AR12" s="17"/>
      <c r="AS12" s="17"/>
      <c r="AT12" s="17"/>
      <c r="AU12" s="30"/>
      <c r="AV12" s="7"/>
      <c r="AW12" s="7"/>
      <c r="BQ12" s="10"/>
      <c r="BR12" s="10"/>
    </row>
    <row r="13" spans="1:75" s="5" customFormat="1" ht="21" thickBot="1" x14ac:dyDescent="0.35">
      <c r="A13" s="464" t="s">
        <v>22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6"/>
      <c r="Q13"/>
      <c r="R13" s="464" t="s">
        <v>23</v>
      </c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6"/>
      <c r="AK13"/>
      <c r="AL13" s="464" t="s">
        <v>24</v>
      </c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6"/>
      <c r="BD13"/>
      <c r="BE13" s="475" t="s">
        <v>25</v>
      </c>
      <c r="BF13" s="476"/>
      <c r="BG13"/>
      <c r="BH13" s="475" t="s">
        <v>26</v>
      </c>
      <c r="BI13" s="476"/>
      <c r="BJ13"/>
      <c r="BK13" s="472" t="s">
        <v>27</v>
      </c>
      <c r="BL13" s="473"/>
      <c r="BM13" s="473"/>
      <c r="BN13" s="473"/>
      <c r="BO13" s="473"/>
      <c r="BP13" s="473"/>
      <c r="BQ13" s="473"/>
      <c r="BR13" s="474"/>
    </row>
    <row r="14" spans="1:75" s="5" customFormat="1" ht="13.5" thickBot="1" x14ac:dyDescent="0.25">
      <c r="A14" s="31"/>
      <c r="B14" s="32"/>
      <c r="C14" s="32"/>
      <c r="D14" s="32"/>
      <c r="E14" s="32"/>
      <c r="F14" s="32"/>
      <c r="G14" s="33"/>
      <c r="H14" s="33"/>
      <c r="I14" s="34"/>
      <c r="J14" s="33"/>
      <c r="K14" s="32"/>
      <c r="L14" s="32"/>
      <c r="M14" s="32"/>
      <c r="N14" s="32"/>
      <c r="O14" s="35"/>
      <c r="P14" s="36"/>
      <c r="R14" s="31"/>
      <c r="S14" s="35"/>
      <c r="T14" s="34"/>
      <c r="U14" s="35"/>
      <c r="V14" s="32"/>
      <c r="W14" s="35"/>
      <c r="X14" s="35"/>
      <c r="Y14" s="35"/>
      <c r="Z14" s="35"/>
      <c r="AA14" s="34"/>
      <c r="AB14" s="34"/>
      <c r="AC14" s="34"/>
      <c r="AD14" s="34"/>
      <c r="AE14" s="35"/>
      <c r="AF14" s="35"/>
      <c r="AG14" s="35"/>
      <c r="AH14" s="35"/>
      <c r="AI14" s="35"/>
      <c r="AJ14" s="36"/>
      <c r="AL14" s="31"/>
      <c r="AM14" s="35"/>
      <c r="AN14" s="34"/>
      <c r="AO14" s="35"/>
      <c r="AP14" s="32"/>
      <c r="AQ14" s="35"/>
      <c r="AR14" s="35"/>
      <c r="AS14" s="35"/>
      <c r="AT14" s="35"/>
      <c r="AU14" s="34"/>
      <c r="AV14" s="34"/>
      <c r="AW14" s="34"/>
      <c r="AX14" s="35"/>
      <c r="AY14" s="35"/>
      <c r="AZ14" s="35"/>
      <c r="BA14" s="35"/>
      <c r="BB14" s="35"/>
      <c r="BC14" s="36"/>
      <c r="BQ14" s="10"/>
      <c r="BR14" s="10"/>
    </row>
    <row r="15" spans="1:75" s="5" customFormat="1" ht="18" x14ac:dyDescent="0.25">
      <c r="A15" s="37"/>
      <c r="B15" s="38"/>
      <c r="C15" s="467" t="s">
        <v>28</v>
      </c>
      <c r="D15" s="469"/>
      <c r="E15" s="39"/>
      <c r="F15" s="467" t="s">
        <v>29</v>
      </c>
      <c r="G15" s="469"/>
      <c r="H15" s="39"/>
      <c r="I15" s="467" t="s">
        <v>30</v>
      </c>
      <c r="J15" s="468"/>
      <c r="K15" s="469"/>
      <c r="L15" s="39"/>
      <c r="M15" s="39"/>
      <c r="N15" s="38"/>
      <c r="O15" s="40"/>
      <c r="P15" s="41"/>
      <c r="R15" s="37"/>
      <c r="S15" s="40"/>
      <c r="T15" s="467" t="s">
        <v>28</v>
      </c>
      <c r="U15" s="469"/>
      <c r="V15" s="39"/>
      <c r="W15" s="40"/>
      <c r="X15" s="467" t="s">
        <v>29</v>
      </c>
      <c r="Y15" s="468"/>
      <c r="Z15" s="469"/>
      <c r="AA15" s="40"/>
      <c r="AB15" s="40"/>
      <c r="AC15" s="467" t="s">
        <v>30</v>
      </c>
      <c r="AD15" s="468"/>
      <c r="AE15" s="469"/>
      <c r="AF15" s="39"/>
      <c r="AG15" s="39"/>
      <c r="AH15" s="38"/>
      <c r="AI15" s="40"/>
      <c r="AJ15" s="41"/>
      <c r="AL15" s="37"/>
      <c r="AM15" s="40"/>
      <c r="AN15" s="467" t="s">
        <v>28</v>
      </c>
      <c r="AO15" s="469"/>
      <c r="AP15" s="39"/>
      <c r="AQ15" s="40"/>
      <c r="AR15" s="467" t="s">
        <v>29</v>
      </c>
      <c r="AS15" s="469"/>
      <c r="AT15" s="39"/>
      <c r="AU15" s="40"/>
      <c r="AV15" s="467" t="s">
        <v>30</v>
      </c>
      <c r="AW15" s="468"/>
      <c r="AX15" s="469"/>
      <c r="AY15" s="39"/>
      <c r="AZ15" s="39"/>
      <c r="BA15" s="38"/>
      <c r="BB15" s="40"/>
      <c r="BC15" s="41"/>
      <c r="BQ15" s="10"/>
      <c r="BR15" s="10"/>
      <c r="BV15" s="477"/>
      <c r="BW15" s="477"/>
    </row>
    <row r="16" spans="1:75" s="63" customFormat="1" ht="60.75" customHeight="1" thickBot="1" x14ac:dyDescent="0.25">
      <c r="A16" s="42" t="s">
        <v>31</v>
      </c>
      <c r="B16" s="43" t="s">
        <v>32</v>
      </c>
      <c r="C16" s="44"/>
      <c r="D16" s="45"/>
      <c r="E16" s="43"/>
      <c r="F16" s="44"/>
      <c r="G16" s="45"/>
      <c r="H16" s="46"/>
      <c r="I16" s="44" t="s">
        <v>33</v>
      </c>
      <c r="J16" s="47" t="s">
        <v>34</v>
      </c>
      <c r="K16" s="45" t="s">
        <v>35</v>
      </c>
      <c r="L16" s="48" t="s">
        <v>36</v>
      </c>
      <c r="M16" s="48" t="s">
        <v>37</v>
      </c>
      <c r="N16" s="49" t="s">
        <v>38</v>
      </c>
      <c r="O16" s="48" t="s">
        <v>39</v>
      </c>
      <c r="P16" s="50" t="s">
        <v>40</v>
      </c>
      <c r="Q16" s="51"/>
      <c r="R16" s="42" t="s">
        <v>31</v>
      </c>
      <c r="S16" s="43" t="s">
        <v>32</v>
      </c>
      <c r="T16" s="44" t="s">
        <v>41</v>
      </c>
      <c r="U16" s="45" t="s">
        <v>33</v>
      </c>
      <c r="V16" s="52"/>
      <c r="W16" s="43"/>
      <c r="X16" s="44" t="s">
        <v>41</v>
      </c>
      <c r="Y16" s="47" t="s">
        <v>33</v>
      </c>
      <c r="Z16" s="53"/>
      <c r="AA16" s="46"/>
      <c r="AB16" s="52"/>
      <c r="AC16" s="54" t="s">
        <v>41</v>
      </c>
      <c r="AD16" s="47" t="s">
        <v>33</v>
      </c>
      <c r="AE16" s="45" t="s">
        <v>35</v>
      </c>
      <c r="AF16" s="48" t="s">
        <v>36</v>
      </c>
      <c r="AG16" s="48" t="s">
        <v>37</v>
      </c>
      <c r="AH16" s="49" t="s">
        <v>38</v>
      </c>
      <c r="AI16" s="48" t="s">
        <v>42</v>
      </c>
      <c r="AJ16" s="50" t="s">
        <v>43</v>
      </c>
      <c r="AK16" s="51"/>
      <c r="AL16" s="42" t="s">
        <v>31</v>
      </c>
      <c r="AM16" s="43" t="s">
        <v>32</v>
      </c>
      <c r="AN16" s="44" t="s">
        <v>44</v>
      </c>
      <c r="AO16" s="55" t="s">
        <v>45</v>
      </c>
      <c r="AP16" s="49"/>
      <c r="AQ16" s="43"/>
      <c r="AR16" s="44" t="s">
        <v>44</v>
      </c>
      <c r="AS16" s="55" t="s">
        <v>45</v>
      </c>
      <c r="AT16" s="49"/>
      <c r="AU16" s="46"/>
      <c r="AV16" s="44" t="s">
        <v>44</v>
      </c>
      <c r="AW16" s="56" t="s">
        <v>45</v>
      </c>
      <c r="AX16" s="45" t="s">
        <v>35</v>
      </c>
      <c r="AY16" s="57" t="s">
        <v>36</v>
      </c>
      <c r="AZ16" s="57" t="s">
        <v>37</v>
      </c>
      <c r="BA16" s="58" t="s">
        <v>38</v>
      </c>
      <c r="BB16" s="48" t="s">
        <v>46</v>
      </c>
      <c r="BC16" s="50" t="s">
        <v>47</v>
      </c>
      <c r="BD16" s="59"/>
      <c r="BE16" s="60" t="s">
        <v>48</v>
      </c>
      <c r="BF16" s="60" t="s">
        <v>49</v>
      </c>
      <c r="BG16" s="59"/>
      <c r="BH16" s="60" t="s">
        <v>50</v>
      </c>
      <c r="BI16" s="60" t="s">
        <v>51</v>
      </c>
      <c r="BJ16" s="59"/>
      <c r="BK16" s="60" t="s">
        <v>52</v>
      </c>
      <c r="BL16" s="174" t="s">
        <v>53</v>
      </c>
      <c r="BM16" s="60" t="s">
        <v>54</v>
      </c>
      <c r="BN16" s="59" t="s">
        <v>55</v>
      </c>
      <c r="BO16" s="60" t="s">
        <v>56</v>
      </c>
      <c r="BP16" s="59" t="s">
        <v>57</v>
      </c>
      <c r="BQ16" s="61" t="s">
        <v>58</v>
      </c>
      <c r="BR16" s="61" t="s">
        <v>59</v>
      </c>
      <c r="BS16" s="62"/>
      <c r="BT16" s="62" t="s">
        <v>60</v>
      </c>
    </row>
    <row r="17" spans="1:72" s="77" customFormat="1" x14ac:dyDescent="0.2">
      <c r="A17" s="64">
        <v>2000</v>
      </c>
      <c r="B17" s="65">
        <v>1</v>
      </c>
      <c r="C17" s="66"/>
      <c r="D17" s="66"/>
      <c r="E17" s="67"/>
      <c r="F17" s="66"/>
      <c r="G17" s="68"/>
      <c r="H17" s="69"/>
      <c r="I17" s="70"/>
      <c r="J17" s="70"/>
      <c r="K17" s="71">
        <f>SUM(I17:J17)</f>
        <v>0</v>
      </c>
      <c r="L17" s="72">
        <v>299</v>
      </c>
      <c r="M17" s="72">
        <f>+L17*K17</f>
        <v>0</v>
      </c>
      <c r="N17" s="73">
        <v>274341.44500000001</v>
      </c>
      <c r="O17" s="72">
        <f>+N17-M17</f>
        <v>274341.44500000001</v>
      </c>
      <c r="P17" s="74">
        <f t="shared" ref="P17:P80" si="0">+O17/L17*1000</f>
        <v>917529.91638795997</v>
      </c>
      <c r="Q17" s="65"/>
      <c r="R17" s="64">
        <v>2000</v>
      </c>
      <c r="S17" s="65">
        <v>1</v>
      </c>
      <c r="T17" s="75">
        <v>104.01238027997351</v>
      </c>
      <c r="U17" s="76">
        <v>26.872581391315055</v>
      </c>
      <c r="W17" s="76"/>
      <c r="X17" s="76">
        <v>86.833333333333343</v>
      </c>
      <c r="Y17" s="76">
        <v>23.458333333333329</v>
      </c>
      <c r="AC17" s="78">
        <f>+$S$3*(X17-T17)</f>
        <v>-8.5195909752845328E-2</v>
      </c>
      <c r="AD17" s="78">
        <f>+$S$4*(Y17-U17)</f>
        <v>-1.6753737709866E-2</v>
      </c>
      <c r="AE17" s="78">
        <f t="shared" ref="AE17:AE48" si="1">SUM(AC17:AD17)</f>
        <v>-0.10194964746271133</v>
      </c>
      <c r="AF17" s="73">
        <v>1914</v>
      </c>
      <c r="AG17" s="73">
        <f>+AE17*AF17</f>
        <v>-195.13162524362949</v>
      </c>
      <c r="AH17" s="73">
        <v>38149.446000000004</v>
      </c>
      <c r="AI17" s="79">
        <f>+AH17-AG17</f>
        <v>38344.577625243634</v>
      </c>
      <c r="AJ17" s="74">
        <f>+AI17/AF17*1000</f>
        <v>20033.739616114752</v>
      </c>
      <c r="AK17" s="80"/>
      <c r="AL17" s="64">
        <v>2000</v>
      </c>
      <c r="AM17" s="65">
        <v>1</v>
      </c>
      <c r="AN17" s="76">
        <v>26.872581391315055</v>
      </c>
      <c r="AO17" s="76">
        <v>123.83441885147447</v>
      </c>
      <c r="AP17" s="76"/>
      <c r="AR17" s="76">
        <v>23.875</v>
      </c>
      <c r="AS17" s="76">
        <v>111.83333333333331</v>
      </c>
      <c r="AT17" s="76"/>
      <c r="AV17" s="81">
        <f>+$AM$3*(AR17-AN17)</f>
        <v>-1.4428430951624396E-3</v>
      </c>
      <c r="AW17" s="81">
        <f>+$AM$4*(AS17-AO17)</f>
        <v>-2.3198022788496887E-3</v>
      </c>
      <c r="AX17" s="78">
        <f t="shared" ref="AX17:AX48" si="2">SUM(AV17:AW17)</f>
        <v>-3.7626453740121284E-3</v>
      </c>
      <c r="AY17" s="73">
        <v>13931</v>
      </c>
      <c r="AZ17" s="82">
        <f>+AY17*AX17</f>
        <v>-52.417412705362963</v>
      </c>
      <c r="BA17" s="73">
        <v>6725.5719999999856</v>
      </c>
      <c r="BB17" s="73">
        <f>+BA17-AZ17</f>
        <v>6777.9894127053485</v>
      </c>
      <c r="BC17" s="74">
        <f>+BB17/AY17*1000</f>
        <v>486.54004828837469</v>
      </c>
      <c r="BE17" s="83">
        <v>63.689000000014858</v>
      </c>
      <c r="BF17" s="84">
        <v>37</v>
      </c>
      <c r="BH17" s="73">
        <v>47.872</v>
      </c>
      <c r="BI17" s="73">
        <v>9</v>
      </c>
      <c r="BJ17" s="84"/>
      <c r="BK17" s="79">
        <f>BE17+BH17+BA17+AH17+N17</f>
        <v>319328.02400000003</v>
      </c>
      <c r="BL17" s="434">
        <f>BE17+BH17+BB17+AI17+O17</f>
        <v>319575.57303794898</v>
      </c>
      <c r="BM17" s="73">
        <f t="shared" ref="BM17:BM80" si="3">+AZ17+AG17+M17</f>
        <v>-247.54903794899246</v>
      </c>
      <c r="BN17" s="85">
        <v>36526</v>
      </c>
      <c r="BO17" s="86">
        <v>319328.02399999998</v>
      </c>
      <c r="BP17" s="87">
        <f>+BO17-BK17</f>
        <v>0</v>
      </c>
      <c r="BQ17" s="88">
        <v>19723.781593576285</v>
      </c>
      <c r="BR17" s="88">
        <v>19739.071836809697</v>
      </c>
      <c r="BT17" s="77" t="b">
        <v>1</v>
      </c>
    </row>
    <row r="18" spans="1:72" s="77" customFormat="1" x14ac:dyDescent="0.2">
      <c r="A18" s="64">
        <v>2000</v>
      </c>
      <c r="B18" s="65">
        <v>2</v>
      </c>
      <c r="C18" s="66"/>
      <c r="D18" s="66"/>
      <c r="E18" s="67"/>
      <c r="F18" s="66"/>
      <c r="G18" s="68"/>
      <c r="H18" s="69"/>
      <c r="I18" s="70"/>
      <c r="J18" s="70"/>
      <c r="K18" s="71">
        <f t="shared" ref="K18:K81" si="4">SUM(I18:J18)</f>
        <v>0</v>
      </c>
      <c r="L18" s="72">
        <v>298</v>
      </c>
      <c r="M18" s="72">
        <f t="shared" ref="M18:M81" si="5">+L18*K18</f>
        <v>0</v>
      </c>
      <c r="N18" s="73">
        <v>257319.76</v>
      </c>
      <c r="O18" s="72">
        <f t="shared" ref="O18:O81" si="6">+N18-M18</f>
        <v>257319.76</v>
      </c>
      <c r="P18" s="74">
        <f t="shared" si="0"/>
        <v>863489.12751677854</v>
      </c>
      <c r="Q18" s="65"/>
      <c r="R18" s="64">
        <v>2000</v>
      </c>
      <c r="S18" s="65">
        <v>2</v>
      </c>
      <c r="T18" s="75">
        <v>0</v>
      </c>
      <c r="U18" s="76">
        <v>34.723950066840629</v>
      </c>
      <c r="W18" s="76"/>
      <c r="X18" s="76">
        <v>0</v>
      </c>
      <c r="Y18" s="76">
        <v>20.333333333333332</v>
      </c>
      <c r="AC18" s="78">
        <f t="shared" ref="AC18:AC81" si="7">+$S$3*(X18-T18)</f>
        <v>0</v>
      </c>
      <c r="AD18" s="78">
        <f t="shared" ref="AD18:AD81" si="8">+$S$4*(Y18-U18)</f>
        <v>-7.0614851101038614E-2</v>
      </c>
      <c r="AE18" s="78">
        <f t="shared" si="1"/>
        <v>-7.0614851101038614E-2</v>
      </c>
      <c r="AF18" s="73">
        <v>1914</v>
      </c>
      <c r="AG18" s="73">
        <f t="shared" ref="AG18:AG81" si="9">+AE18*AF18</f>
        <v>-135.15682500738791</v>
      </c>
      <c r="AH18" s="73">
        <v>36677.455999999998</v>
      </c>
      <c r="AI18" s="79">
        <f t="shared" ref="AI18:AI81" si="10">+AH18-AG18</f>
        <v>36812.612825007389</v>
      </c>
      <c r="AJ18" s="74">
        <f t="shared" ref="AJ18:AJ81" si="11">+AI18/AF18*1000</f>
        <v>19233.340033964156</v>
      </c>
      <c r="AK18" s="80"/>
      <c r="AL18" s="64">
        <v>2000</v>
      </c>
      <c r="AM18" s="65">
        <v>2</v>
      </c>
      <c r="AN18" s="76">
        <v>34.723950066840629</v>
      </c>
      <c r="AO18" s="76">
        <v>77.741832906544204</v>
      </c>
      <c r="AP18" s="76"/>
      <c r="AR18" s="76">
        <v>23.666666666666668</v>
      </c>
      <c r="AS18" s="76">
        <v>82.500000000000014</v>
      </c>
      <c r="AT18" s="76"/>
      <c r="AV18" s="81">
        <f t="shared" ref="AV18:AV81" si="12">+$AM$3*(AR18-AN18)</f>
        <v>-5.3222658278500286E-3</v>
      </c>
      <c r="AW18" s="81">
        <f t="shared" ref="AW18:AW81" si="13">+$AM$4*(AS18-AO18)</f>
        <v>9.1975070503922752E-4</v>
      </c>
      <c r="AX18" s="78">
        <f t="shared" si="2"/>
        <v>-4.4025151228108007E-3</v>
      </c>
      <c r="AY18" s="73">
        <v>13973</v>
      </c>
      <c r="AZ18" s="82">
        <f t="shared" ref="AZ18:AZ81" si="14">+AY18*AX18</f>
        <v>-61.51634381103532</v>
      </c>
      <c r="BA18" s="73">
        <v>6694.2930000000051</v>
      </c>
      <c r="BB18" s="73">
        <f t="shared" ref="BB18:BB81" si="15">+BA18-AZ18</f>
        <v>6755.8093438110409</v>
      </c>
      <c r="BC18" s="74">
        <f t="shared" ref="BC18:BC81" si="16">+BB18/AY18*1000</f>
        <v>483.49025576547922</v>
      </c>
      <c r="BE18" s="83">
        <v>58.159999999995307</v>
      </c>
      <c r="BF18" s="84">
        <v>36</v>
      </c>
      <c r="BH18" s="73">
        <v>45.378</v>
      </c>
      <c r="BI18" s="73">
        <v>9</v>
      </c>
      <c r="BK18" s="79">
        <f t="shared" ref="BK18:BK81" si="17">BE18+BH18+BA18+AH18+N18</f>
        <v>300795.04700000002</v>
      </c>
      <c r="BL18" s="434">
        <f t="shared" ref="BL18:BL81" si="18">BE18+BH18+BB18+AI18+O18</f>
        <v>300991.72016881843</v>
      </c>
      <c r="BM18" s="73">
        <f t="shared" si="3"/>
        <v>-196.67316881842322</v>
      </c>
      <c r="BN18" s="85">
        <v>36557</v>
      </c>
      <c r="BO18" s="86">
        <v>300795.04700000002</v>
      </c>
      <c r="BP18" s="87">
        <f t="shared" ref="BP18:BP81" si="19">+BO18-BK18</f>
        <v>0</v>
      </c>
      <c r="BQ18" s="88">
        <v>18533.274614910661</v>
      </c>
      <c r="BR18" s="88">
        <v>18545.392493457697</v>
      </c>
      <c r="BT18" s="77" t="b">
        <v>1</v>
      </c>
    </row>
    <row r="19" spans="1:72" s="77" customFormat="1" x14ac:dyDescent="0.2">
      <c r="A19" s="64">
        <v>2000</v>
      </c>
      <c r="B19" s="65">
        <v>3</v>
      </c>
      <c r="C19" s="66"/>
      <c r="D19" s="66"/>
      <c r="E19" s="67"/>
      <c r="F19" s="66"/>
      <c r="G19" s="68"/>
      <c r="H19" s="69"/>
      <c r="I19" s="70"/>
      <c r="J19" s="70"/>
      <c r="K19" s="71">
        <f t="shared" si="4"/>
        <v>0</v>
      </c>
      <c r="L19" s="72">
        <v>296</v>
      </c>
      <c r="M19" s="72">
        <f t="shared" si="5"/>
        <v>0</v>
      </c>
      <c r="N19" s="73">
        <v>262041.02</v>
      </c>
      <c r="O19" s="72">
        <f t="shared" si="6"/>
        <v>262041.02</v>
      </c>
      <c r="P19" s="74">
        <f t="shared" si="0"/>
        <v>885273.7162162161</v>
      </c>
      <c r="Q19" s="65"/>
      <c r="R19" s="64">
        <v>2000</v>
      </c>
      <c r="S19" s="65">
        <v>3</v>
      </c>
      <c r="T19" s="75">
        <v>0</v>
      </c>
      <c r="U19" s="76">
        <v>67.088827391532973</v>
      </c>
      <c r="W19" s="76"/>
      <c r="X19" s="76">
        <v>0</v>
      </c>
      <c r="Y19" s="76">
        <v>65.958333333333329</v>
      </c>
      <c r="AC19" s="78">
        <f t="shared" si="7"/>
        <v>0</v>
      </c>
      <c r="AD19" s="78">
        <f t="shared" si="8"/>
        <v>-5.5473417900499273E-3</v>
      </c>
      <c r="AE19" s="78">
        <f t="shared" si="1"/>
        <v>-5.5473417900499273E-3</v>
      </c>
      <c r="AF19" s="73">
        <v>1925</v>
      </c>
      <c r="AG19" s="73">
        <f t="shared" si="9"/>
        <v>-10.678632945846109</v>
      </c>
      <c r="AH19" s="73">
        <v>39199.330999999998</v>
      </c>
      <c r="AI19" s="79">
        <f t="shared" si="10"/>
        <v>39210.009632945847</v>
      </c>
      <c r="AJ19" s="74">
        <f t="shared" si="11"/>
        <v>20368.836172958883</v>
      </c>
      <c r="AK19" s="80"/>
      <c r="AL19" s="64">
        <v>2000</v>
      </c>
      <c r="AM19" s="65">
        <v>3</v>
      </c>
      <c r="AN19" s="76">
        <v>67.088827391532973</v>
      </c>
      <c r="AO19" s="76">
        <v>46.024503453365838</v>
      </c>
      <c r="AP19" s="76"/>
      <c r="AR19" s="76">
        <v>77.999999999999986</v>
      </c>
      <c r="AS19" s="76">
        <v>9.7083333333333321</v>
      </c>
      <c r="AT19" s="76"/>
      <c r="AV19" s="81">
        <f t="shared" si="12"/>
        <v>5.2519374799513234E-3</v>
      </c>
      <c r="AW19" s="81">
        <f t="shared" si="13"/>
        <v>-7.0198928318772032E-3</v>
      </c>
      <c r="AX19" s="78">
        <f t="shared" si="2"/>
        <v>-1.7679553519258798E-3</v>
      </c>
      <c r="AY19" s="73">
        <v>14177</v>
      </c>
      <c r="AZ19" s="82">
        <f t="shared" si="14"/>
        <v>-25.064303024253199</v>
      </c>
      <c r="BA19" s="73">
        <v>6981.0179999999818</v>
      </c>
      <c r="BB19" s="73">
        <f t="shared" si="15"/>
        <v>7006.0823030242354</v>
      </c>
      <c r="BC19" s="74">
        <f t="shared" si="16"/>
        <v>494.18652063371911</v>
      </c>
      <c r="BE19" s="83">
        <v>74.042000000018561</v>
      </c>
      <c r="BF19" s="84">
        <v>36</v>
      </c>
      <c r="BH19" s="73">
        <v>46.29</v>
      </c>
      <c r="BI19" s="73">
        <v>8</v>
      </c>
      <c r="BK19" s="79">
        <f t="shared" si="17"/>
        <v>308341.701</v>
      </c>
      <c r="BL19" s="434">
        <f t="shared" si="18"/>
        <v>308377.44393597008</v>
      </c>
      <c r="BM19" s="73">
        <f t="shared" si="3"/>
        <v>-35.74293597009931</v>
      </c>
      <c r="BN19" s="85">
        <v>36586</v>
      </c>
      <c r="BO19" s="86">
        <v>308341.701</v>
      </c>
      <c r="BP19" s="87">
        <f t="shared" si="19"/>
        <v>0</v>
      </c>
      <c r="BQ19" s="88">
        <v>18753.296496776551</v>
      </c>
      <c r="BR19" s="88">
        <v>18755.47037683798</v>
      </c>
      <c r="BT19" s="77" t="b">
        <v>1</v>
      </c>
    </row>
    <row r="20" spans="1:72" s="77" customFormat="1" x14ac:dyDescent="0.2">
      <c r="A20" s="64">
        <v>2000</v>
      </c>
      <c r="B20" s="65">
        <v>4</v>
      </c>
      <c r="C20" s="66"/>
      <c r="D20" s="66"/>
      <c r="E20" s="67"/>
      <c r="F20" s="66"/>
      <c r="G20" s="68"/>
      <c r="H20" s="69"/>
      <c r="I20" s="70"/>
      <c r="J20" s="70"/>
      <c r="K20" s="71">
        <f t="shared" si="4"/>
        <v>0</v>
      </c>
      <c r="L20" s="72">
        <v>297</v>
      </c>
      <c r="M20" s="72">
        <f t="shared" si="5"/>
        <v>0</v>
      </c>
      <c r="N20" s="73">
        <v>256924.04399999999</v>
      </c>
      <c r="O20" s="72">
        <f t="shared" si="6"/>
        <v>256924.04399999999</v>
      </c>
      <c r="P20" s="74">
        <f t="shared" si="0"/>
        <v>865064.12121212122</v>
      </c>
      <c r="Q20" s="65"/>
      <c r="R20" s="64">
        <v>2000</v>
      </c>
      <c r="S20" s="65">
        <v>4</v>
      </c>
      <c r="T20" s="75">
        <v>0</v>
      </c>
      <c r="U20" s="76">
        <v>117.42864691479581</v>
      </c>
      <c r="W20" s="76"/>
      <c r="X20" s="76">
        <v>0</v>
      </c>
      <c r="Y20" s="76">
        <v>98.458333333333343</v>
      </c>
      <c r="AC20" s="78">
        <f t="shared" si="7"/>
        <v>0</v>
      </c>
      <c r="AD20" s="78">
        <f t="shared" si="8"/>
        <v>-9.3087453700012285E-2</v>
      </c>
      <c r="AE20" s="78">
        <f t="shared" si="1"/>
        <v>-9.3087453700012285E-2</v>
      </c>
      <c r="AF20" s="73">
        <v>1917</v>
      </c>
      <c r="AG20" s="73">
        <f t="shared" si="9"/>
        <v>-178.44864874292355</v>
      </c>
      <c r="AH20" s="73">
        <v>38848.305999999997</v>
      </c>
      <c r="AI20" s="79">
        <f t="shared" si="10"/>
        <v>39026.754648742921</v>
      </c>
      <c r="AJ20" s="74">
        <f t="shared" si="11"/>
        <v>20358.244469871112</v>
      </c>
      <c r="AK20" s="80"/>
      <c r="AL20" s="64">
        <v>2000</v>
      </c>
      <c r="AM20" s="65">
        <v>4</v>
      </c>
      <c r="AN20" s="76">
        <v>117.42864691479581</v>
      </c>
      <c r="AO20" s="76">
        <v>10.764282951672801</v>
      </c>
      <c r="AP20" s="76"/>
      <c r="AR20" s="76">
        <v>88.958333333333329</v>
      </c>
      <c r="AS20" s="76">
        <v>13.58333333333333</v>
      </c>
      <c r="AT20" s="76"/>
      <c r="AV20" s="81">
        <f t="shared" si="12"/>
        <v>-1.3703779816334307E-2</v>
      </c>
      <c r="AW20" s="81">
        <f t="shared" si="13"/>
        <v>5.4492066485841567E-4</v>
      </c>
      <c r="AX20" s="78">
        <f t="shared" si="2"/>
        <v>-1.3158859151475891E-2</v>
      </c>
      <c r="AY20" s="73">
        <v>14149</v>
      </c>
      <c r="AZ20" s="82">
        <f t="shared" si="14"/>
        <v>-186.18469813423238</v>
      </c>
      <c r="BA20" s="73">
        <v>7014.0229999999865</v>
      </c>
      <c r="BB20" s="73">
        <f t="shared" si="15"/>
        <v>7200.2076981342188</v>
      </c>
      <c r="BC20" s="74">
        <f t="shared" si="16"/>
        <v>508.88456414829454</v>
      </c>
      <c r="BE20" s="83">
        <v>71.407000000013795</v>
      </c>
      <c r="BF20" s="84">
        <v>34</v>
      </c>
      <c r="BH20" s="73">
        <v>45.6</v>
      </c>
      <c r="BI20" s="73">
        <v>9</v>
      </c>
      <c r="BK20" s="79">
        <f t="shared" si="17"/>
        <v>302903.38</v>
      </c>
      <c r="BL20" s="434">
        <f t="shared" si="18"/>
        <v>303268.01334687712</v>
      </c>
      <c r="BM20" s="73">
        <f t="shared" si="3"/>
        <v>-364.63334687715593</v>
      </c>
      <c r="BN20" s="85">
        <v>36617</v>
      </c>
      <c r="BO20" s="86">
        <v>302903.38</v>
      </c>
      <c r="BP20" s="87">
        <f t="shared" si="19"/>
        <v>0</v>
      </c>
      <c r="BQ20" s="88">
        <v>18462.963549920762</v>
      </c>
      <c r="BR20" s="88">
        <v>18485.189159263507</v>
      </c>
      <c r="BT20" s="77" t="b">
        <v>1</v>
      </c>
    </row>
    <row r="21" spans="1:72" s="77" customFormat="1" x14ac:dyDescent="0.2">
      <c r="A21" s="64">
        <v>2000</v>
      </c>
      <c r="B21" s="65">
        <v>5</v>
      </c>
      <c r="C21" s="66"/>
      <c r="D21" s="66"/>
      <c r="E21" s="67"/>
      <c r="F21" s="66"/>
      <c r="G21" s="68"/>
      <c r="H21" s="69"/>
      <c r="I21" s="70"/>
      <c r="J21" s="70"/>
      <c r="K21" s="71">
        <f t="shared" si="4"/>
        <v>0</v>
      </c>
      <c r="L21" s="72">
        <v>297</v>
      </c>
      <c r="M21" s="72">
        <f t="shared" si="5"/>
        <v>0</v>
      </c>
      <c r="N21" s="73">
        <v>261572.07699999999</v>
      </c>
      <c r="O21" s="72">
        <f t="shared" si="6"/>
        <v>261572.07699999999</v>
      </c>
      <c r="P21" s="74">
        <f t="shared" si="0"/>
        <v>880714.06397306395</v>
      </c>
      <c r="Q21" s="65"/>
      <c r="R21" s="64">
        <v>2000</v>
      </c>
      <c r="S21" s="65">
        <v>5</v>
      </c>
      <c r="T21" s="75">
        <v>0</v>
      </c>
      <c r="U21" s="76">
        <v>205.87235315982971</v>
      </c>
      <c r="W21" s="76"/>
      <c r="X21" s="76">
        <v>0</v>
      </c>
      <c r="Y21" s="76">
        <v>192.08333333333334</v>
      </c>
      <c r="AC21" s="78">
        <f t="shared" si="7"/>
        <v>0</v>
      </c>
      <c r="AD21" s="78">
        <f t="shared" si="8"/>
        <v>-6.7662811115670449E-2</v>
      </c>
      <c r="AE21" s="78">
        <f t="shared" si="1"/>
        <v>-6.7662811115670449E-2</v>
      </c>
      <c r="AF21" s="73">
        <v>1914</v>
      </c>
      <c r="AG21" s="73">
        <f t="shared" si="9"/>
        <v>-129.50662047539325</v>
      </c>
      <c r="AH21" s="73">
        <v>39238.809000000001</v>
      </c>
      <c r="AI21" s="79">
        <f t="shared" si="10"/>
        <v>39368.315620475398</v>
      </c>
      <c r="AJ21" s="74">
        <f t="shared" si="11"/>
        <v>20568.607952181505</v>
      </c>
      <c r="AK21" s="80"/>
      <c r="AL21" s="64">
        <v>2000</v>
      </c>
      <c r="AM21" s="65">
        <v>5</v>
      </c>
      <c r="AN21" s="76">
        <v>205.87235315982971</v>
      </c>
      <c r="AO21" s="76">
        <v>1.2492833206498815</v>
      </c>
      <c r="AP21" s="76"/>
      <c r="AR21" s="76">
        <v>210.5</v>
      </c>
      <c r="AS21" s="76">
        <v>0</v>
      </c>
      <c r="AT21" s="76"/>
      <c r="AV21" s="81">
        <f t="shared" si="12"/>
        <v>2.2274518748799533E-3</v>
      </c>
      <c r="AW21" s="81">
        <f t="shared" si="13"/>
        <v>-2.4148567975719137E-4</v>
      </c>
      <c r="AX21" s="78">
        <f t="shared" si="2"/>
        <v>1.9859661951227617E-3</v>
      </c>
      <c r="AY21" s="73">
        <v>14150</v>
      </c>
      <c r="AZ21" s="82">
        <f t="shared" si="14"/>
        <v>28.101421660987079</v>
      </c>
      <c r="BA21" s="73">
        <v>7327.4220000000205</v>
      </c>
      <c r="BB21" s="73">
        <f t="shared" si="15"/>
        <v>7299.3205783390331</v>
      </c>
      <c r="BC21" s="74">
        <f t="shared" si="16"/>
        <v>515.85304440558536</v>
      </c>
      <c r="BE21" s="83">
        <v>54.883999999979096</v>
      </c>
      <c r="BF21" s="84">
        <v>37</v>
      </c>
      <c r="BH21" s="73">
        <v>46.152000000000001</v>
      </c>
      <c r="BI21" s="73">
        <v>9</v>
      </c>
      <c r="BK21" s="79">
        <f t="shared" si="17"/>
        <v>308239.34399999998</v>
      </c>
      <c r="BL21" s="434">
        <f t="shared" si="18"/>
        <v>308340.74919881439</v>
      </c>
      <c r="BM21" s="73">
        <f t="shared" si="3"/>
        <v>-101.40519881440616</v>
      </c>
      <c r="BN21" s="85">
        <v>36647</v>
      </c>
      <c r="BO21" s="86">
        <v>308239.34400000004</v>
      </c>
      <c r="BP21" s="87">
        <f t="shared" si="19"/>
        <v>0</v>
      </c>
      <c r="BQ21" s="88">
        <v>18787.0630828305</v>
      </c>
      <c r="BR21" s="88">
        <v>18793.243688597209</v>
      </c>
      <c r="BT21" s="77" t="b">
        <v>1</v>
      </c>
    </row>
    <row r="22" spans="1:72" s="77" customFormat="1" x14ac:dyDescent="0.2">
      <c r="A22" s="64">
        <v>2000</v>
      </c>
      <c r="B22" s="65">
        <v>6</v>
      </c>
      <c r="C22" s="66"/>
      <c r="D22" s="66"/>
      <c r="E22" s="67"/>
      <c r="F22" s="66"/>
      <c r="G22" s="68"/>
      <c r="H22" s="69"/>
      <c r="I22" s="70"/>
      <c r="J22" s="70"/>
      <c r="K22" s="71">
        <f t="shared" si="4"/>
        <v>0</v>
      </c>
      <c r="L22" s="72">
        <v>300</v>
      </c>
      <c r="M22" s="72">
        <f t="shared" si="5"/>
        <v>0</v>
      </c>
      <c r="N22" s="73">
        <v>289409.3</v>
      </c>
      <c r="O22" s="72">
        <f t="shared" si="6"/>
        <v>289409.3</v>
      </c>
      <c r="P22" s="74">
        <f t="shared" si="0"/>
        <v>964697.66666666663</v>
      </c>
      <c r="Q22" s="65"/>
      <c r="R22" s="64">
        <v>2000</v>
      </c>
      <c r="S22" s="65">
        <v>6</v>
      </c>
      <c r="T22" s="75">
        <v>0</v>
      </c>
      <c r="U22" s="76">
        <v>273.79728737823223</v>
      </c>
      <c r="W22" s="76"/>
      <c r="X22" s="76">
        <v>0</v>
      </c>
      <c r="Y22" s="76">
        <v>267.54166666666674</v>
      </c>
      <c r="AC22" s="78">
        <f t="shared" si="7"/>
        <v>0</v>
      </c>
      <c r="AD22" s="78">
        <f t="shared" si="8"/>
        <v>-3.0696372036871599E-2</v>
      </c>
      <c r="AE22" s="78">
        <f t="shared" si="1"/>
        <v>-3.0696372036871599E-2</v>
      </c>
      <c r="AF22" s="73">
        <v>1901</v>
      </c>
      <c r="AG22" s="73">
        <f t="shared" si="9"/>
        <v>-58.353803242092908</v>
      </c>
      <c r="AH22" s="73">
        <v>42015.235000000001</v>
      </c>
      <c r="AI22" s="79">
        <f t="shared" si="10"/>
        <v>42073.588803242092</v>
      </c>
      <c r="AJ22" s="74">
        <f t="shared" si="11"/>
        <v>22132.345504072644</v>
      </c>
      <c r="AK22" s="80"/>
      <c r="AL22" s="64">
        <v>2000</v>
      </c>
      <c r="AM22" s="65">
        <v>6</v>
      </c>
      <c r="AN22" s="76">
        <v>273.79728737823223</v>
      </c>
      <c r="AO22" s="76">
        <v>0</v>
      </c>
      <c r="AP22" s="76"/>
      <c r="AR22" s="76">
        <v>261.29166666666669</v>
      </c>
      <c r="AS22" s="76">
        <v>0</v>
      </c>
      <c r="AT22" s="76"/>
      <c r="AV22" s="81">
        <f t="shared" si="12"/>
        <v>-6.0194023577411146E-3</v>
      </c>
      <c r="AW22" s="81">
        <f t="shared" si="13"/>
        <v>0</v>
      </c>
      <c r="AX22" s="78">
        <f t="shared" si="2"/>
        <v>-6.0194023577411146E-3</v>
      </c>
      <c r="AY22" s="73">
        <v>14242</v>
      </c>
      <c r="AZ22" s="82">
        <f t="shared" si="14"/>
        <v>-85.728328378948959</v>
      </c>
      <c r="BA22" s="73">
        <v>8371.484999999986</v>
      </c>
      <c r="BB22" s="73">
        <f t="shared" si="15"/>
        <v>8457.2133283789353</v>
      </c>
      <c r="BC22" s="74">
        <f t="shared" si="16"/>
        <v>593.82202839340925</v>
      </c>
      <c r="BE22" s="83">
        <v>63.24400000001333</v>
      </c>
      <c r="BF22" s="84">
        <v>35</v>
      </c>
      <c r="BH22" s="73">
        <v>46.594000000000001</v>
      </c>
      <c r="BI22" s="73">
        <v>9</v>
      </c>
      <c r="BK22" s="79">
        <f t="shared" si="17"/>
        <v>339905.85800000001</v>
      </c>
      <c r="BL22" s="434">
        <f t="shared" si="18"/>
        <v>340049.94013162103</v>
      </c>
      <c r="BM22" s="73">
        <f t="shared" si="3"/>
        <v>-144.08213162104187</v>
      </c>
      <c r="BN22" s="85">
        <v>36678</v>
      </c>
      <c r="BO22" s="86">
        <v>339905.85799999995</v>
      </c>
      <c r="BP22" s="87">
        <f t="shared" si="19"/>
        <v>0</v>
      </c>
      <c r="BQ22" s="88">
        <v>20616.59841086917</v>
      </c>
      <c r="BR22" s="88">
        <v>20625.337546650149</v>
      </c>
      <c r="BT22" s="77" t="b">
        <v>1</v>
      </c>
    </row>
    <row r="23" spans="1:72" s="77" customFormat="1" x14ac:dyDescent="0.2">
      <c r="A23" s="64">
        <v>2000</v>
      </c>
      <c r="B23" s="65">
        <v>7</v>
      </c>
      <c r="C23" s="66"/>
      <c r="D23" s="66"/>
      <c r="E23" s="67"/>
      <c r="F23" s="66"/>
      <c r="G23" s="68"/>
      <c r="H23" s="69"/>
      <c r="I23" s="70"/>
      <c r="J23" s="70"/>
      <c r="K23" s="71">
        <f t="shared" si="4"/>
        <v>0</v>
      </c>
      <c r="L23" s="72">
        <v>298</v>
      </c>
      <c r="M23" s="72">
        <f t="shared" si="5"/>
        <v>0</v>
      </c>
      <c r="N23" s="73">
        <v>275826.38699999999</v>
      </c>
      <c r="O23" s="72">
        <f t="shared" si="6"/>
        <v>275826.38699999999</v>
      </c>
      <c r="P23" s="74">
        <f t="shared" si="0"/>
        <v>925591.90268456365</v>
      </c>
      <c r="Q23" s="65"/>
      <c r="R23" s="64">
        <v>2000</v>
      </c>
      <c r="S23" s="65">
        <v>7</v>
      </c>
      <c r="T23" s="75">
        <v>0</v>
      </c>
      <c r="U23" s="76">
        <v>323.21495100202412</v>
      </c>
      <c r="W23" s="76"/>
      <c r="X23" s="76">
        <v>0</v>
      </c>
      <c r="Y23" s="76">
        <v>291.00000000000006</v>
      </c>
      <c r="AC23" s="78">
        <f t="shared" si="7"/>
        <v>0</v>
      </c>
      <c r="AD23" s="78">
        <f t="shared" si="8"/>
        <v>-0.1580789767639621</v>
      </c>
      <c r="AE23" s="78">
        <f t="shared" si="1"/>
        <v>-0.1580789767639621</v>
      </c>
      <c r="AF23" s="73">
        <v>1890</v>
      </c>
      <c r="AG23" s="73">
        <f t="shared" si="9"/>
        <v>-298.76926608388834</v>
      </c>
      <c r="AH23" s="73">
        <v>39784.534</v>
      </c>
      <c r="AI23" s="79">
        <f t="shared" si="10"/>
        <v>40083.303266083887</v>
      </c>
      <c r="AJ23" s="74">
        <f t="shared" si="11"/>
        <v>21208.096966181951</v>
      </c>
      <c r="AK23" s="80"/>
      <c r="AL23" s="64">
        <v>2000</v>
      </c>
      <c r="AM23" s="65">
        <v>7</v>
      </c>
      <c r="AN23" s="76">
        <v>323.21495100202412</v>
      </c>
      <c r="AO23" s="76">
        <v>0</v>
      </c>
      <c r="AP23" s="76"/>
      <c r="AR23" s="76">
        <v>300.33333333333331</v>
      </c>
      <c r="AS23" s="76">
        <v>0</v>
      </c>
      <c r="AT23" s="76"/>
      <c r="AV23" s="81">
        <f t="shared" si="12"/>
        <v>-1.1013740662746019E-2</v>
      </c>
      <c r="AW23" s="81">
        <f t="shared" si="13"/>
        <v>0</v>
      </c>
      <c r="AX23" s="78">
        <f t="shared" si="2"/>
        <v>-1.1013740662746019E-2</v>
      </c>
      <c r="AY23" s="73">
        <v>14342</v>
      </c>
      <c r="AZ23" s="82">
        <f t="shared" si="14"/>
        <v>-157.95906858510341</v>
      </c>
      <c r="BA23" s="73">
        <v>8500.2700000000186</v>
      </c>
      <c r="BB23" s="73">
        <f t="shared" si="15"/>
        <v>8658.2290685851221</v>
      </c>
      <c r="BC23" s="74">
        <f t="shared" si="16"/>
        <v>603.6974667818381</v>
      </c>
      <c r="BE23" s="83">
        <v>39.575999999980922</v>
      </c>
      <c r="BF23" s="84">
        <v>33</v>
      </c>
      <c r="BH23" s="73">
        <v>48.106000000000002</v>
      </c>
      <c r="BI23" s="73">
        <v>9</v>
      </c>
      <c r="BK23" s="79">
        <f t="shared" si="17"/>
        <v>324198.87299999996</v>
      </c>
      <c r="BL23" s="434">
        <f t="shared" si="18"/>
        <v>324655.60133466899</v>
      </c>
      <c r="BM23" s="73">
        <f t="shared" si="3"/>
        <v>-456.72833466899175</v>
      </c>
      <c r="BN23" s="85">
        <v>36708</v>
      </c>
      <c r="BO23" s="86">
        <v>324198.87300000002</v>
      </c>
      <c r="BP23" s="87">
        <f t="shared" si="19"/>
        <v>0</v>
      </c>
      <c r="BQ23" s="88">
        <v>19563.050506879074</v>
      </c>
      <c r="BR23" s="88">
        <v>19590.610749135227</v>
      </c>
      <c r="BT23" s="77" t="b">
        <v>1</v>
      </c>
    </row>
    <row r="24" spans="1:72" s="77" customFormat="1" x14ac:dyDescent="0.2">
      <c r="A24" s="64">
        <v>2000</v>
      </c>
      <c r="B24" s="65">
        <v>8</v>
      </c>
      <c r="C24" s="66"/>
      <c r="D24" s="66"/>
      <c r="E24" s="67"/>
      <c r="F24" s="66"/>
      <c r="G24" s="68"/>
      <c r="H24" s="69"/>
      <c r="I24" s="70"/>
      <c r="J24" s="70"/>
      <c r="K24" s="71">
        <f t="shared" si="4"/>
        <v>0</v>
      </c>
      <c r="L24" s="72">
        <v>297</v>
      </c>
      <c r="M24" s="72">
        <f t="shared" si="5"/>
        <v>0</v>
      </c>
      <c r="N24" s="73">
        <v>287293.217</v>
      </c>
      <c r="O24" s="72">
        <f t="shared" si="6"/>
        <v>287293.217</v>
      </c>
      <c r="P24" s="74">
        <f t="shared" si="0"/>
        <v>967317.22895622894</v>
      </c>
      <c r="Q24" s="65"/>
      <c r="R24" s="64">
        <v>2000</v>
      </c>
      <c r="S24" s="65">
        <v>8</v>
      </c>
      <c r="T24" s="75">
        <v>0</v>
      </c>
      <c r="U24" s="76">
        <v>329.73144935858772</v>
      </c>
      <c r="W24" s="76"/>
      <c r="X24" s="76">
        <v>0</v>
      </c>
      <c r="Y24" s="76">
        <v>308.5</v>
      </c>
      <c r="AC24" s="78">
        <f t="shared" si="7"/>
        <v>0</v>
      </c>
      <c r="AD24" s="78">
        <f t="shared" si="8"/>
        <v>-0.10418286185226711</v>
      </c>
      <c r="AE24" s="78">
        <f t="shared" si="1"/>
        <v>-0.10418286185226711</v>
      </c>
      <c r="AF24" s="73">
        <v>1899</v>
      </c>
      <c r="AG24" s="73">
        <f t="shared" si="9"/>
        <v>-197.84325465745525</v>
      </c>
      <c r="AH24" s="73">
        <v>40850.656000000003</v>
      </c>
      <c r="AI24" s="79">
        <f t="shared" si="10"/>
        <v>41048.499254657458</v>
      </c>
      <c r="AJ24" s="74">
        <f t="shared" si="11"/>
        <v>21615.850055111878</v>
      </c>
      <c r="AK24" s="80"/>
      <c r="AL24" s="64">
        <v>2000</v>
      </c>
      <c r="AM24" s="65">
        <v>8</v>
      </c>
      <c r="AN24" s="76">
        <v>329.73144935858772</v>
      </c>
      <c r="AO24" s="76">
        <v>0</v>
      </c>
      <c r="AP24" s="76"/>
      <c r="AR24" s="76">
        <v>306.3772817839311</v>
      </c>
      <c r="AS24" s="76">
        <v>0</v>
      </c>
      <c r="AT24" s="76"/>
      <c r="AV24" s="81">
        <f t="shared" si="12"/>
        <v>-1.1241195827405728E-2</v>
      </c>
      <c r="AW24" s="81">
        <f t="shared" si="13"/>
        <v>0</v>
      </c>
      <c r="AX24" s="78">
        <f t="shared" si="2"/>
        <v>-1.1241195827405728E-2</v>
      </c>
      <c r="AY24" s="73">
        <v>14317</v>
      </c>
      <c r="AZ24" s="82">
        <f t="shared" si="14"/>
        <v>-160.9402006609678</v>
      </c>
      <c r="BA24" s="73">
        <v>8579.1469999999972</v>
      </c>
      <c r="BB24" s="73">
        <f t="shared" si="15"/>
        <v>8740.0872006609643</v>
      </c>
      <c r="BC24" s="74">
        <f t="shared" si="16"/>
        <v>610.46917654962385</v>
      </c>
      <c r="BE24" s="83">
        <v>27.55000000000291</v>
      </c>
      <c r="BF24" s="84">
        <v>32</v>
      </c>
      <c r="BH24" s="73">
        <v>47.725000000000001</v>
      </c>
      <c r="BI24" s="73">
        <v>9</v>
      </c>
      <c r="BK24" s="79">
        <f t="shared" si="17"/>
        <v>336798.29499999998</v>
      </c>
      <c r="BL24" s="434">
        <f t="shared" si="18"/>
        <v>337157.07845531841</v>
      </c>
      <c r="BM24" s="73">
        <f t="shared" si="3"/>
        <v>-358.78345531842308</v>
      </c>
      <c r="BN24" s="85">
        <v>36739</v>
      </c>
      <c r="BO24" s="86">
        <v>336798.29499999998</v>
      </c>
      <c r="BP24" s="87">
        <f t="shared" si="19"/>
        <v>0</v>
      </c>
      <c r="BQ24" s="88">
        <v>20345.432825903103</v>
      </c>
      <c r="BR24" s="88">
        <v>20367.106346219545</v>
      </c>
      <c r="BT24" s="77" t="b">
        <v>1</v>
      </c>
    </row>
    <row r="25" spans="1:72" s="77" customFormat="1" x14ac:dyDescent="0.2">
      <c r="A25" s="64">
        <v>2000</v>
      </c>
      <c r="B25" s="65">
        <v>9</v>
      </c>
      <c r="C25" s="66"/>
      <c r="D25" s="66"/>
      <c r="E25" s="67"/>
      <c r="F25" s="66"/>
      <c r="G25" s="68"/>
      <c r="H25" s="69"/>
      <c r="I25" s="70"/>
      <c r="J25" s="70"/>
      <c r="K25" s="71">
        <f t="shared" si="4"/>
        <v>0</v>
      </c>
      <c r="L25" s="72">
        <v>295</v>
      </c>
      <c r="M25" s="72">
        <f t="shared" si="5"/>
        <v>0</v>
      </c>
      <c r="N25" s="73">
        <v>275553.288</v>
      </c>
      <c r="O25" s="72">
        <f t="shared" si="6"/>
        <v>275553.288</v>
      </c>
      <c r="P25" s="74">
        <f t="shared" si="0"/>
        <v>934078.94237288134</v>
      </c>
      <c r="Q25" s="65"/>
      <c r="R25" s="64">
        <v>2000</v>
      </c>
      <c r="S25" s="65">
        <v>9</v>
      </c>
      <c r="T25" s="75">
        <v>0</v>
      </c>
      <c r="U25" s="76">
        <v>278.21093356333773</v>
      </c>
      <c r="W25" s="76"/>
      <c r="X25" s="76">
        <v>0</v>
      </c>
      <c r="Y25" s="76">
        <v>295.58740333556062</v>
      </c>
      <c r="AC25" s="78">
        <f t="shared" si="7"/>
        <v>0</v>
      </c>
      <c r="AD25" s="78">
        <f t="shared" si="8"/>
        <v>8.5266451629565643E-2</v>
      </c>
      <c r="AE25" s="78">
        <f t="shared" si="1"/>
        <v>8.5266451629565643E-2</v>
      </c>
      <c r="AF25" s="73">
        <v>1904</v>
      </c>
      <c r="AG25" s="73">
        <f t="shared" si="9"/>
        <v>162.34732390269298</v>
      </c>
      <c r="AH25" s="73">
        <v>40287.404000000002</v>
      </c>
      <c r="AI25" s="79">
        <f t="shared" si="10"/>
        <v>40125.056676097309</v>
      </c>
      <c r="AJ25" s="74">
        <f t="shared" si="11"/>
        <v>21074.084388706571</v>
      </c>
      <c r="AK25" s="80"/>
      <c r="AL25" s="64">
        <v>2000</v>
      </c>
      <c r="AM25" s="65">
        <v>9</v>
      </c>
      <c r="AN25" s="76">
        <v>278.21093356333773</v>
      </c>
      <c r="AO25" s="76">
        <v>0</v>
      </c>
      <c r="AP25" s="76"/>
      <c r="AR25" s="76">
        <v>284.58017387160032</v>
      </c>
      <c r="AS25" s="76">
        <v>0</v>
      </c>
      <c r="AT25" s="76"/>
      <c r="AV25" s="81">
        <f t="shared" si="12"/>
        <v>3.0657430776801511E-3</v>
      </c>
      <c r="AW25" s="81">
        <f t="shared" si="13"/>
        <v>0</v>
      </c>
      <c r="AX25" s="78">
        <f t="shared" si="2"/>
        <v>3.0657430776801511E-3</v>
      </c>
      <c r="AY25" s="73">
        <v>14334</v>
      </c>
      <c r="AZ25" s="82">
        <f t="shared" si="14"/>
        <v>43.944361275467287</v>
      </c>
      <c r="BA25" s="73">
        <v>8818.9419999999809</v>
      </c>
      <c r="BB25" s="73">
        <f t="shared" si="15"/>
        <v>8774.9976387245133</v>
      </c>
      <c r="BC25" s="74">
        <f t="shared" si="16"/>
        <v>612.1806640661722</v>
      </c>
      <c r="BE25" s="83">
        <v>26.298000000018874</v>
      </c>
      <c r="BF25" s="84">
        <v>31</v>
      </c>
      <c r="BH25" s="73">
        <v>46.963999999999999</v>
      </c>
      <c r="BI25" s="73">
        <v>10</v>
      </c>
      <c r="BK25" s="79">
        <f t="shared" si="17"/>
        <v>324732.89600000001</v>
      </c>
      <c r="BL25" s="434">
        <f t="shared" si="18"/>
        <v>324526.60431482183</v>
      </c>
      <c r="BM25" s="73">
        <f t="shared" si="3"/>
        <v>206.29168517816026</v>
      </c>
      <c r="BN25" s="85">
        <v>36770</v>
      </c>
      <c r="BO25" s="86">
        <v>324732.89599999995</v>
      </c>
      <c r="BP25" s="87">
        <f t="shared" si="19"/>
        <v>0</v>
      </c>
      <c r="BQ25" s="88">
        <v>19592.910341498733</v>
      </c>
      <c r="BR25" s="88">
        <v>19580.463636709414</v>
      </c>
      <c r="BT25" s="77" t="b">
        <v>1</v>
      </c>
    </row>
    <row r="26" spans="1:72" s="77" customFormat="1" x14ac:dyDescent="0.2">
      <c r="A26" s="64">
        <v>2000</v>
      </c>
      <c r="B26" s="65">
        <v>10</v>
      </c>
      <c r="C26" s="66"/>
      <c r="D26" s="66"/>
      <c r="E26" s="67"/>
      <c r="F26" s="66"/>
      <c r="G26" s="68"/>
      <c r="H26" s="69"/>
      <c r="I26" s="70"/>
      <c r="J26" s="70"/>
      <c r="K26" s="71">
        <f t="shared" si="4"/>
        <v>0</v>
      </c>
      <c r="L26" s="72">
        <v>293</v>
      </c>
      <c r="M26" s="72">
        <f t="shared" si="5"/>
        <v>0</v>
      </c>
      <c r="N26" s="73">
        <v>237529.59700000001</v>
      </c>
      <c r="O26" s="72">
        <f t="shared" si="6"/>
        <v>237529.59700000001</v>
      </c>
      <c r="P26" s="74">
        <f t="shared" si="0"/>
        <v>810681.21843003412</v>
      </c>
      <c r="Q26" s="65"/>
      <c r="R26" s="64">
        <v>2000</v>
      </c>
      <c r="S26" s="65">
        <v>10</v>
      </c>
      <c r="T26" s="75">
        <v>0</v>
      </c>
      <c r="U26" s="76">
        <v>198.83661390818892</v>
      </c>
      <c r="W26" s="76"/>
      <c r="X26" s="76">
        <v>0</v>
      </c>
      <c r="Y26" s="76">
        <v>142.32882149081473</v>
      </c>
      <c r="AC26" s="78">
        <f t="shared" si="7"/>
        <v>0</v>
      </c>
      <c r="AD26" s="78">
        <f t="shared" si="8"/>
        <v>-0.27728410960388072</v>
      </c>
      <c r="AE26" s="78">
        <f t="shared" si="1"/>
        <v>-0.27728410960388072</v>
      </c>
      <c r="AF26" s="73">
        <v>1901</v>
      </c>
      <c r="AG26" s="73">
        <f t="shared" si="9"/>
        <v>-527.11709235697731</v>
      </c>
      <c r="AH26" s="73">
        <v>39342.796999999999</v>
      </c>
      <c r="AI26" s="79">
        <f t="shared" si="10"/>
        <v>39869.914092356979</v>
      </c>
      <c r="AJ26" s="74">
        <f t="shared" si="11"/>
        <v>20973.126823964743</v>
      </c>
      <c r="AK26" s="80"/>
      <c r="AL26" s="64">
        <v>2000</v>
      </c>
      <c r="AM26" s="65">
        <v>10</v>
      </c>
      <c r="AN26" s="76">
        <v>198.83661390818892</v>
      </c>
      <c r="AO26" s="76">
        <v>3.8389772083761713</v>
      </c>
      <c r="AP26" s="76"/>
      <c r="AR26" s="76">
        <v>134.79035038212118</v>
      </c>
      <c r="AS26" s="76">
        <v>1.0254364654602386</v>
      </c>
      <c r="AT26" s="76"/>
      <c r="AV26" s="81">
        <f t="shared" si="12"/>
        <v>-3.0827756459683869E-2</v>
      </c>
      <c r="AW26" s="81">
        <f t="shared" si="13"/>
        <v>-5.4385565515608226E-4</v>
      </c>
      <c r="AX26" s="78">
        <f t="shared" si="2"/>
        <v>-3.137161211483995E-2</v>
      </c>
      <c r="AY26" s="73">
        <v>14272</v>
      </c>
      <c r="AZ26" s="82">
        <f t="shared" si="14"/>
        <v>-447.73564810299575</v>
      </c>
      <c r="BA26" s="73">
        <v>8036.1359999999986</v>
      </c>
      <c r="BB26" s="73">
        <f t="shared" si="15"/>
        <v>8483.8716481029951</v>
      </c>
      <c r="BC26" s="74">
        <f t="shared" si="16"/>
        <v>594.44167937941393</v>
      </c>
      <c r="BE26" s="83">
        <v>21.303000000001703</v>
      </c>
      <c r="BF26" s="84">
        <v>31</v>
      </c>
      <c r="BH26" s="73">
        <v>46.811999999999998</v>
      </c>
      <c r="BI26" s="73">
        <v>9</v>
      </c>
      <c r="BK26" s="79">
        <f t="shared" si="17"/>
        <v>284976.64500000002</v>
      </c>
      <c r="BL26" s="434">
        <f t="shared" si="18"/>
        <v>285951.49774045998</v>
      </c>
      <c r="BM26" s="73">
        <f t="shared" si="3"/>
        <v>-974.85274045997312</v>
      </c>
      <c r="BN26" s="85">
        <v>36800</v>
      </c>
      <c r="BO26" s="86">
        <v>284976.64500000002</v>
      </c>
      <c r="BP26" s="87">
        <f t="shared" si="19"/>
        <v>0</v>
      </c>
      <c r="BQ26" s="88">
        <v>17265.033624136679</v>
      </c>
      <c r="BR26" s="88">
        <v>17324.094131858717</v>
      </c>
      <c r="BT26" s="77" t="b">
        <v>1</v>
      </c>
    </row>
    <row r="27" spans="1:72" s="77" customFormat="1" x14ac:dyDescent="0.2">
      <c r="A27" s="64">
        <v>2000</v>
      </c>
      <c r="B27" s="65">
        <v>11</v>
      </c>
      <c r="C27" s="66"/>
      <c r="D27" s="66"/>
      <c r="E27" s="67"/>
      <c r="F27" s="66"/>
      <c r="G27" s="68"/>
      <c r="H27" s="69"/>
      <c r="I27" s="70"/>
      <c r="J27" s="70"/>
      <c r="K27" s="71">
        <f t="shared" si="4"/>
        <v>0</v>
      </c>
      <c r="L27" s="72">
        <v>293</v>
      </c>
      <c r="M27" s="72">
        <f t="shared" si="5"/>
        <v>0</v>
      </c>
      <c r="N27" s="73">
        <v>281134.65000000002</v>
      </c>
      <c r="O27" s="72">
        <f t="shared" si="6"/>
        <v>281134.65000000002</v>
      </c>
      <c r="P27" s="74">
        <f t="shared" si="0"/>
        <v>959503.92491467588</v>
      </c>
      <c r="Q27" s="65"/>
      <c r="R27" s="64">
        <v>2000</v>
      </c>
      <c r="S27" s="65">
        <v>11</v>
      </c>
      <c r="T27" s="75">
        <v>0</v>
      </c>
      <c r="U27" s="76">
        <v>75.667245198869992</v>
      </c>
      <c r="W27" s="76"/>
      <c r="X27" s="76">
        <v>0</v>
      </c>
      <c r="Y27" s="76">
        <v>66.42494720622868</v>
      </c>
      <c r="AC27" s="78">
        <f t="shared" si="7"/>
        <v>0</v>
      </c>
      <c r="AD27" s="78">
        <f t="shared" si="8"/>
        <v>-4.5352017128089506E-2</v>
      </c>
      <c r="AE27" s="78">
        <f t="shared" si="1"/>
        <v>-4.5352017128089506E-2</v>
      </c>
      <c r="AF27" s="73">
        <v>1892</v>
      </c>
      <c r="AG27" s="73">
        <f t="shared" si="9"/>
        <v>-85.80601640634535</v>
      </c>
      <c r="AH27" s="73">
        <v>38027.552000000003</v>
      </c>
      <c r="AI27" s="79">
        <f t="shared" si="10"/>
        <v>38113.358016406346</v>
      </c>
      <c r="AJ27" s="74">
        <f t="shared" si="11"/>
        <v>20144.480981187287</v>
      </c>
      <c r="AK27" s="80"/>
      <c r="AL27" s="64">
        <v>2000</v>
      </c>
      <c r="AM27" s="65">
        <v>11</v>
      </c>
      <c r="AN27" s="76">
        <v>75.667245198869992</v>
      </c>
      <c r="AO27" s="76">
        <v>28.935219572893278</v>
      </c>
      <c r="AP27" s="76"/>
      <c r="AR27" s="76">
        <v>60.018727577078565</v>
      </c>
      <c r="AS27" s="76">
        <v>36.347031029726786</v>
      </c>
      <c r="AT27" s="76"/>
      <c r="AV27" s="81">
        <f t="shared" si="12"/>
        <v>-7.5321910075723661E-3</v>
      </c>
      <c r="AW27" s="81">
        <f t="shared" si="13"/>
        <v>1.432698490647017E-3</v>
      </c>
      <c r="AX27" s="78">
        <f t="shared" si="2"/>
        <v>-6.0994925169253495E-3</v>
      </c>
      <c r="AY27" s="73">
        <v>14132</v>
      </c>
      <c r="AZ27" s="82">
        <f t="shared" si="14"/>
        <v>-86.198028249189036</v>
      </c>
      <c r="BA27" s="73">
        <v>7424.5960000000196</v>
      </c>
      <c r="BB27" s="73">
        <f t="shared" si="15"/>
        <v>7510.7940282492082</v>
      </c>
      <c r="BC27" s="74">
        <f t="shared" si="16"/>
        <v>531.47424485205261</v>
      </c>
      <c r="BE27" s="83">
        <v>40.59099999998034</v>
      </c>
      <c r="BF27" s="84">
        <v>31</v>
      </c>
      <c r="BH27" s="73">
        <v>46.746000000000002</v>
      </c>
      <c r="BI27" s="73">
        <v>9</v>
      </c>
      <c r="BK27" s="79">
        <f t="shared" si="17"/>
        <v>326674.13500000001</v>
      </c>
      <c r="BL27" s="434">
        <f t="shared" si="18"/>
        <v>326846.13904465555</v>
      </c>
      <c r="BM27" s="73">
        <f t="shared" si="3"/>
        <v>-172.00404465553439</v>
      </c>
      <c r="BN27" s="85">
        <v>36831</v>
      </c>
      <c r="BO27" s="86">
        <v>326674.13500000007</v>
      </c>
      <c r="BP27" s="87">
        <f t="shared" si="19"/>
        <v>0</v>
      </c>
      <c r="BQ27" s="88">
        <v>19971.518921562634</v>
      </c>
      <c r="BR27" s="88">
        <v>19982.034544516449</v>
      </c>
      <c r="BT27" s="77" t="b">
        <v>1</v>
      </c>
    </row>
    <row r="28" spans="1:72" s="77" customFormat="1" x14ac:dyDescent="0.2">
      <c r="A28" s="64">
        <v>2000</v>
      </c>
      <c r="B28" s="65">
        <v>12</v>
      </c>
      <c r="C28" s="66"/>
      <c r="D28" s="66"/>
      <c r="E28" s="67"/>
      <c r="F28" s="66"/>
      <c r="G28" s="68"/>
      <c r="H28" s="69"/>
      <c r="I28" s="70"/>
      <c r="J28" s="70"/>
      <c r="K28" s="71">
        <f t="shared" si="4"/>
        <v>0</v>
      </c>
      <c r="L28" s="72">
        <v>294</v>
      </c>
      <c r="M28" s="72">
        <f t="shared" si="5"/>
        <v>0</v>
      </c>
      <c r="N28" s="73">
        <v>243959.217</v>
      </c>
      <c r="O28" s="72">
        <f t="shared" si="6"/>
        <v>243959.217</v>
      </c>
      <c r="P28" s="74">
        <f t="shared" si="0"/>
        <v>829793.25510204083</v>
      </c>
      <c r="Q28" s="65"/>
      <c r="R28" s="64">
        <v>2000</v>
      </c>
      <c r="S28" s="65">
        <v>12</v>
      </c>
      <c r="T28" s="75">
        <v>0</v>
      </c>
      <c r="U28" s="76">
        <v>42.449672857488302</v>
      </c>
      <c r="W28" s="76"/>
      <c r="X28" s="76">
        <v>0</v>
      </c>
      <c r="Y28" s="76">
        <v>31.02867775367141</v>
      </c>
      <c r="AC28" s="78">
        <f t="shared" si="7"/>
        <v>0</v>
      </c>
      <c r="AD28" s="78">
        <f t="shared" si="8"/>
        <v>-5.6042898203513054E-2</v>
      </c>
      <c r="AE28" s="78">
        <f t="shared" si="1"/>
        <v>-5.6042898203513054E-2</v>
      </c>
      <c r="AF28" s="73">
        <v>1886</v>
      </c>
      <c r="AG28" s="73">
        <f t="shared" si="9"/>
        <v>-105.69690601182562</v>
      </c>
      <c r="AH28" s="73">
        <v>39397.79</v>
      </c>
      <c r="AI28" s="79">
        <f t="shared" si="10"/>
        <v>39503.486906011829</v>
      </c>
      <c r="AJ28" s="74">
        <f t="shared" si="11"/>
        <v>20945.645231183367</v>
      </c>
      <c r="AK28" s="80"/>
      <c r="AL28" s="64">
        <v>2000</v>
      </c>
      <c r="AM28" s="65">
        <v>12</v>
      </c>
      <c r="AN28" s="76">
        <v>42.449672857488302</v>
      </c>
      <c r="AO28" s="76">
        <v>82.304422731853208</v>
      </c>
      <c r="AP28" s="76"/>
      <c r="AR28" s="76">
        <v>29.436649504877643</v>
      </c>
      <c r="AS28" s="76">
        <v>123.84605311717714</v>
      </c>
      <c r="AT28" s="76"/>
      <c r="AV28" s="81">
        <f t="shared" si="12"/>
        <v>-6.2636333898726422E-3</v>
      </c>
      <c r="AW28" s="81">
        <f t="shared" si="13"/>
        <v>8.0299710129831999E-3</v>
      </c>
      <c r="AX28" s="78">
        <f t="shared" si="2"/>
        <v>1.7663376231105577E-3</v>
      </c>
      <c r="AY28" s="73">
        <v>13988</v>
      </c>
      <c r="AZ28" s="82">
        <f t="shared" si="14"/>
        <v>24.707530672070483</v>
      </c>
      <c r="BA28" s="73">
        <v>7273.835000000021</v>
      </c>
      <c r="BB28" s="73">
        <f t="shared" si="15"/>
        <v>7249.1274693279502</v>
      </c>
      <c r="BC28" s="74">
        <f t="shared" si="16"/>
        <v>518.23902411552399</v>
      </c>
      <c r="BE28" s="83">
        <v>34.341999999978725</v>
      </c>
      <c r="BF28" s="84">
        <v>29</v>
      </c>
      <c r="BH28" s="73">
        <v>46.499000000000002</v>
      </c>
      <c r="BI28" s="73">
        <v>9</v>
      </c>
      <c r="BK28" s="79">
        <f t="shared" si="17"/>
        <v>290711.68300000002</v>
      </c>
      <c r="BL28" s="434">
        <f t="shared" si="18"/>
        <v>290792.67237533978</v>
      </c>
      <c r="BM28" s="73">
        <f t="shared" si="3"/>
        <v>-80.989375339755128</v>
      </c>
      <c r="BN28" s="85">
        <v>36861</v>
      </c>
      <c r="BO28" s="86">
        <v>290711.68300000002</v>
      </c>
      <c r="BP28" s="87">
        <f t="shared" si="19"/>
        <v>0</v>
      </c>
      <c r="BQ28" s="88">
        <v>17938.521720350491</v>
      </c>
      <c r="BR28" s="88">
        <v>17943.519213583844</v>
      </c>
      <c r="BS28" s="89">
        <f>SUM(BR17:BR28)</f>
        <v>229731.53372363944</v>
      </c>
      <c r="BT28" s="89" t="b">
        <v>1</v>
      </c>
    </row>
    <row r="29" spans="1:72" s="77" customFormat="1" x14ac:dyDescent="0.2">
      <c r="A29" s="64">
        <v>2001</v>
      </c>
      <c r="B29" s="65">
        <v>1</v>
      </c>
      <c r="C29" s="66"/>
      <c r="D29" s="68"/>
      <c r="E29" s="67"/>
      <c r="F29" s="66"/>
      <c r="G29" s="68"/>
      <c r="H29" s="69"/>
      <c r="I29" s="70"/>
      <c r="J29" s="70"/>
      <c r="K29" s="71">
        <f t="shared" si="4"/>
        <v>0</v>
      </c>
      <c r="L29" s="72">
        <v>291</v>
      </c>
      <c r="M29" s="72">
        <f t="shared" si="5"/>
        <v>0</v>
      </c>
      <c r="N29" s="73">
        <v>294039.05800000002</v>
      </c>
      <c r="O29" s="72">
        <f t="shared" si="6"/>
        <v>294039.05800000002</v>
      </c>
      <c r="P29" s="74">
        <f t="shared" si="0"/>
        <v>1010443.498281787</v>
      </c>
      <c r="Q29" s="65"/>
      <c r="R29" s="64">
        <v>2001</v>
      </c>
      <c r="S29" s="65">
        <v>1</v>
      </c>
      <c r="T29" s="75">
        <f>T17</f>
        <v>104.01238027997351</v>
      </c>
      <c r="U29" s="75">
        <f>U17</f>
        <v>26.872581391315055</v>
      </c>
      <c r="W29" s="76"/>
      <c r="X29" s="76">
        <v>242.14221836094535</v>
      </c>
      <c r="Y29" s="76">
        <v>9.4853165646666486</v>
      </c>
      <c r="AC29" s="78">
        <f t="shared" si="7"/>
        <v>0.68502619824455313</v>
      </c>
      <c r="AD29" s="78">
        <f t="shared" si="8"/>
        <v>-8.5319423032737707E-2</v>
      </c>
      <c r="AE29" s="78">
        <f t="shared" si="1"/>
        <v>0.59970677521181548</v>
      </c>
      <c r="AF29" s="73">
        <v>1885</v>
      </c>
      <c r="AG29" s="73">
        <f t="shared" si="9"/>
        <v>1130.4472712742722</v>
      </c>
      <c r="AH29" s="73">
        <v>37332.701999999997</v>
      </c>
      <c r="AI29" s="79">
        <f t="shared" si="10"/>
        <v>36202.254728725726</v>
      </c>
      <c r="AJ29" s="74">
        <f t="shared" si="11"/>
        <v>19205.440174390304</v>
      </c>
      <c r="AK29" s="80"/>
      <c r="AL29" s="64">
        <v>2001</v>
      </c>
      <c r="AM29" s="65">
        <v>1</v>
      </c>
      <c r="AN29" s="76">
        <f>AN17</f>
        <v>26.872581391315055</v>
      </c>
      <c r="AO29" s="76">
        <f>AO17</f>
        <v>123.83441885147447</v>
      </c>
      <c r="AP29" s="76"/>
      <c r="AR29" s="76">
        <v>9.5088695915467945</v>
      </c>
      <c r="AS29" s="76">
        <v>264.24531216365034</v>
      </c>
      <c r="AT29" s="76"/>
      <c r="AV29" s="81">
        <f t="shared" si="12"/>
        <v>-8.3577752881950195E-3</v>
      </c>
      <c r="AW29" s="81">
        <f t="shared" si="13"/>
        <v>2.714133732223897E-2</v>
      </c>
      <c r="AX29" s="78">
        <f t="shared" si="2"/>
        <v>1.8783562034043952E-2</v>
      </c>
      <c r="AY29" s="73">
        <v>13761</v>
      </c>
      <c r="AZ29" s="82">
        <f t="shared" si="14"/>
        <v>258.48059715047884</v>
      </c>
      <c r="BA29" s="73">
        <v>7931.7870000000112</v>
      </c>
      <c r="BB29" s="73">
        <f t="shared" si="15"/>
        <v>7673.3064028495319</v>
      </c>
      <c r="BC29" s="74">
        <f t="shared" si="16"/>
        <v>557.61255743401875</v>
      </c>
      <c r="BE29" s="83">
        <v>30.146999999989021</v>
      </c>
      <c r="BF29" s="84">
        <v>29</v>
      </c>
      <c r="BH29" s="73">
        <v>47.125999999999998</v>
      </c>
      <c r="BI29" s="73">
        <v>9</v>
      </c>
      <c r="BK29" s="79">
        <f t="shared" si="17"/>
        <v>339380.82</v>
      </c>
      <c r="BL29" s="434">
        <f t="shared" si="18"/>
        <v>337991.89213157527</v>
      </c>
      <c r="BM29" s="73">
        <f t="shared" si="3"/>
        <v>1388.9278684247511</v>
      </c>
      <c r="BN29" s="85">
        <v>36892</v>
      </c>
      <c r="BO29" s="86">
        <v>339380.82</v>
      </c>
      <c r="BP29" s="87">
        <f t="shared" si="19"/>
        <v>0</v>
      </c>
      <c r="BQ29" s="88">
        <v>21244.495774647887</v>
      </c>
      <c r="BR29" s="88">
        <v>21157.551933118953</v>
      </c>
      <c r="BS29" s="89">
        <f t="shared" ref="BS29:BS92" si="20">SUM(BR18:BR29)</f>
        <v>231150.01381994871</v>
      </c>
      <c r="BT29" s="89" t="b">
        <v>1</v>
      </c>
    </row>
    <row r="30" spans="1:72" s="77" customFormat="1" x14ac:dyDescent="0.2">
      <c r="A30" s="64">
        <v>2001</v>
      </c>
      <c r="B30" s="65">
        <v>2</v>
      </c>
      <c r="C30" s="66"/>
      <c r="D30" s="68"/>
      <c r="E30" s="67"/>
      <c r="F30" s="66"/>
      <c r="G30" s="68"/>
      <c r="H30" s="69"/>
      <c r="I30" s="70"/>
      <c r="J30" s="70"/>
      <c r="K30" s="71">
        <f t="shared" si="4"/>
        <v>0</v>
      </c>
      <c r="L30" s="72">
        <v>288</v>
      </c>
      <c r="M30" s="72">
        <f t="shared" si="5"/>
        <v>0</v>
      </c>
      <c r="N30" s="73">
        <v>306432.43199999997</v>
      </c>
      <c r="O30" s="72">
        <f t="shared" si="6"/>
        <v>306432.43199999997</v>
      </c>
      <c r="P30" s="74">
        <f t="shared" si="0"/>
        <v>1064001.4999999998</v>
      </c>
      <c r="Q30" s="65"/>
      <c r="R30" s="64">
        <v>2001</v>
      </c>
      <c r="S30" s="65">
        <v>2</v>
      </c>
      <c r="T30" s="75">
        <f t="shared" ref="T30:U45" si="21">T18</f>
        <v>0</v>
      </c>
      <c r="U30" s="75">
        <f t="shared" si="21"/>
        <v>34.723950066840629</v>
      </c>
      <c r="W30" s="76"/>
      <c r="X30" s="76">
        <v>0</v>
      </c>
      <c r="Y30" s="76">
        <v>43.665764122832471</v>
      </c>
      <c r="AC30" s="78">
        <f t="shared" si="7"/>
        <v>0</v>
      </c>
      <c r="AD30" s="78">
        <f t="shared" si="8"/>
        <v>4.3877540471689465E-2</v>
      </c>
      <c r="AE30" s="78">
        <f t="shared" si="1"/>
        <v>4.3877540471689465E-2</v>
      </c>
      <c r="AF30" s="73">
        <v>1877</v>
      </c>
      <c r="AG30" s="73">
        <f t="shared" si="9"/>
        <v>82.358143465361124</v>
      </c>
      <c r="AH30" s="73">
        <v>36193.080999999998</v>
      </c>
      <c r="AI30" s="79">
        <f t="shared" si="10"/>
        <v>36110.722856534638</v>
      </c>
      <c r="AJ30" s="74">
        <f t="shared" si="11"/>
        <v>19238.531090322129</v>
      </c>
      <c r="AK30" s="80"/>
      <c r="AL30" s="64">
        <v>2001</v>
      </c>
      <c r="AM30" s="65">
        <v>2</v>
      </c>
      <c r="AN30" s="76">
        <f t="shared" ref="AN30:AO45" si="22">AN18</f>
        <v>34.723950066840629</v>
      </c>
      <c r="AO30" s="76">
        <f t="shared" si="22"/>
        <v>77.741832906544204</v>
      </c>
      <c r="AP30" s="76"/>
      <c r="AR30" s="76">
        <v>53.578461590550191</v>
      </c>
      <c r="AS30" s="76">
        <v>18.87538471604709</v>
      </c>
      <c r="AT30" s="76"/>
      <c r="AV30" s="81">
        <f t="shared" si="12"/>
        <v>9.0753504953906862E-3</v>
      </c>
      <c r="AW30" s="81">
        <f t="shared" si="13"/>
        <v>-1.1378847392902661E-2</v>
      </c>
      <c r="AX30" s="78">
        <f t="shared" si="2"/>
        <v>-2.3034968975119748E-3</v>
      </c>
      <c r="AY30" s="73">
        <v>13543</v>
      </c>
      <c r="AZ30" s="82">
        <f t="shared" si="14"/>
        <v>-31.196258483004677</v>
      </c>
      <c r="BA30" s="73">
        <v>6851.3300000000163</v>
      </c>
      <c r="BB30" s="73">
        <f t="shared" si="15"/>
        <v>6882.5262584830207</v>
      </c>
      <c r="BC30" s="74">
        <f t="shared" si="16"/>
        <v>508.19805497179505</v>
      </c>
      <c r="BE30" s="83">
        <v>32.896999999983564</v>
      </c>
      <c r="BF30" s="84">
        <v>27</v>
      </c>
      <c r="BH30" s="73">
        <v>45.476999999999997</v>
      </c>
      <c r="BI30" s="73">
        <v>9</v>
      </c>
      <c r="BK30" s="79">
        <f t="shared" si="17"/>
        <v>349555.21699999995</v>
      </c>
      <c r="BL30" s="434">
        <f t="shared" si="18"/>
        <v>349504.05511501763</v>
      </c>
      <c r="BM30" s="73">
        <f t="shared" si="3"/>
        <v>51.161884982356447</v>
      </c>
      <c r="BN30" s="85">
        <v>36923</v>
      </c>
      <c r="BO30" s="86">
        <v>349555.217</v>
      </c>
      <c r="BP30" s="87">
        <f t="shared" si="19"/>
        <v>0</v>
      </c>
      <c r="BQ30" s="88">
        <v>22202.440104166661</v>
      </c>
      <c r="BR30" s="88">
        <v>22199.190492569716</v>
      </c>
      <c r="BS30" s="89">
        <f t="shared" si="20"/>
        <v>234803.81181906071</v>
      </c>
      <c r="BT30" s="89" t="b">
        <v>1</v>
      </c>
    </row>
    <row r="31" spans="1:72" s="77" customFormat="1" x14ac:dyDescent="0.2">
      <c r="A31" s="64">
        <v>2001</v>
      </c>
      <c r="B31" s="65">
        <v>3</v>
      </c>
      <c r="C31" s="66"/>
      <c r="D31" s="68"/>
      <c r="E31" s="67"/>
      <c r="F31" s="66"/>
      <c r="G31" s="68"/>
      <c r="H31" s="69"/>
      <c r="I31" s="70"/>
      <c r="J31" s="70"/>
      <c r="K31" s="71">
        <f t="shared" si="4"/>
        <v>0</v>
      </c>
      <c r="L31" s="72">
        <v>286</v>
      </c>
      <c r="M31" s="72">
        <f t="shared" si="5"/>
        <v>0</v>
      </c>
      <c r="N31" s="73">
        <v>294684.06400000001</v>
      </c>
      <c r="O31" s="72">
        <f t="shared" si="6"/>
        <v>294684.06400000001</v>
      </c>
      <c r="P31" s="74">
        <f t="shared" si="0"/>
        <v>1030363.8601398602</v>
      </c>
      <c r="Q31" s="65"/>
      <c r="R31" s="64">
        <v>2001</v>
      </c>
      <c r="S31" s="65">
        <v>3</v>
      </c>
      <c r="T31" s="75">
        <f t="shared" si="21"/>
        <v>0</v>
      </c>
      <c r="U31" s="75">
        <f t="shared" si="21"/>
        <v>67.088827391532973</v>
      </c>
      <c r="W31" s="76"/>
      <c r="X31" s="76">
        <v>0</v>
      </c>
      <c r="Y31" s="76">
        <v>70.899317449878794</v>
      </c>
      <c r="AC31" s="78">
        <f t="shared" si="7"/>
        <v>0</v>
      </c>
      <c r="AD31" s="78">
        <f t="shared" si="8"/>
        <v>1.8698099815663585E-2</v>
      </c>
      <c r="AE31" s="78">
        <f t="shared" si="1"/>
        <v>1.8698099815663585E-2</v>
      </c>
      <c r="AF31" s="73">
        <v>1870</v>
      </c>
      <c r="AG31" s="73">
        <f t="shared" si="9"/>
        <v>34.965446655290904</v>
      </c>
      <c r="AH31" s="73">
        <v>37986.682999999997</v>
      </c>
      <c r="AI31" s="79">
        <f t="shared" si="10"/>
        <v>37951.717553344708</v>
      </c>
      <c r="AJ31" s="74">
        <f t="shared" si="11"/>
        <v>20295.036124783266</v>
      </c>
      <c r="AK31" s="80"/>
      <c r="AL31" s="64">
        <v>2001</v>
      </c>
      <c r="AM31" s="65">
        <v>3</v>
      </c>
      <c r="AN31" s="76">
        <f t="shared" si="22"/>
        <v>67.088827391532973</v>
      </c>
      <c r="AO31" s="76">
        <f t="shared" si="22"/>
        <v>46.024503453365838</v>
      </c>
      <c r="AP31" s="76"/>
      <c r="AR31" s="76">
        <v>73.13472591020853</v>
      </c>
      <c r="AS31" s="76">
        <v>46.385124886762696</v>
      </c>
      <c r="AT31" s="76"/>
      <c r="AV31" s="81">
        <f t="shared" si="12"/>
        <v>2.9101071140213135E-3</v>
      </c>
      <c r="AW31" s="81">
        <f t="shared" si="13"/>
        <v>6.9707896150851594E-5</v>
      </c>
      <c r="AX31" s="78">
        <f t="shared" si="2"/>
        <v>2.979815010172165E-3</v>
      </c>
      <c r="AY31" s="73">
        <v>13293</v>
      </c>
      <c r="AZ31" s="82">
        <f t="shared" si="14"/>
        <v>39.610680930218592</v>
      </c>
      <c r="BA31" s="73">
        <v>6663.2930000000051</v>
      </c>
      <c r="BB31" s="73">
        <f t="shared" si="15"/>
        <v>6623.6823190697869</v>
      </c>
      <c r="BC31" s="74">
        <f t="shared" si="16"/>
        <v>498.28348146165553</v>
      </c>
      <c r="BE31" s="83">
        <v>37.108999999994921</v>
      </c>
      <c r="BF31" s="84">
        <v>27</v>
      </c>
      <c r="BH31" s="73">
        <v>47.779000000000003</v>
      </c>
      <c r="BI31" s="73">
        <v>9</v>
      </c>
      <c r="BK31" s="79">
        <f t="shared" si="17"/>
        <v>339418.92800000001</v>
      </c>
      <c r="BL31" s="434">
        <f t="shared" si="18"/>
        <v>339344.35187241453</v>
      </c>
      <c r="BM31" s="73">
        <f t="shared" si="3"/>
        <v>74.576127585509496</v>
      </c>
      <c r="BN31" s="85">
        <v>36951</v>
      </c>
      <c r="BO31" s="86">
        <v>339418.92799999996</v>
      </c>
      <c r="BP31" s="87">
        <f t="shared" si="19"/>
        <v>0</v>
      </c>
      <c r="BQ31" s="88">
        <v>21919.20749112044</v>
      </c>
      <c r="BR31" s="88">
        <v>21914.391467382273</v>
      </c>
      <c r="BS31" s="89">
        <f t="shared" si="20"/>
        <v>237962.73290960502</v>
      </c>
      <c r="BT31" s="89" t="b">
        <v>1</v>
      </c>
    </row>
    <row r="32" spans="1:72" s="77" customFormat="1" x14ac:dyDescent="0.2">
      <c r="A32" s="64">
        <v>2001</v>
      </c>
      <c r="B32" s="65">
        <v>4</v>
      </c>
      <c r="C32" s="66"/>
      <c r="D32" s="68"/>
      <c r="E32" s="67"/>
      <c r="F32" s="66"/>
      <c r="G32" s="68"/>
      <c r="H32" s="69"/>
      <c r="I32" s="70"/>
      <c r="J32" s="70"/>
      <c r="K32" s="71">
        <f t="shared" si="4"/>
        <v>0</v>
      </c>
      <c r="L32" s="72">
        <v>281</v>
      </c>
      <c r="M32" s="72">
        <f t="shared" si="5"/>
        <v>0</v>
      </c>
      <c r="N32" s="73">
        <v>279918.78899999999</v>
      </c>
      <c r="O32" s="72">
        <f t="shared" si="6"/>
        <v>279918.78899999999</v>
      </c>
      <c r="P32" s="74">
        <f t="shared" si="0"/>
        <v>996152.27402135229</v>
      </c>
      <c r="Q32" s="65"/>
      <c r="R32" s="64">
        <v>2001</v>
      </c>
      <c r="S32" s="65">
        <v>4</v>
      </c>
      <c r="T32" s="75">
        <f t="shared" si="21"/>
        <v>0</v>
      </c>
      <c r="U32" s="75">
        <f t="shared" si="21"/>
        <v>117.42864691479581</v>
      </c>
      <c r="W32" s="76"/>
      <c r="X32" s="76">
        <v>0</v>
      </c>
      <c r="Y32" s="76">
        <v>111.82056578382881</v>
      </c>
      <c r="AC32" s="78">
        <f t="shared" si="7"/>
        <v>0</v>
      </c>
      <c r="AD32" s="78">
        <f t="shared" si="8"/>
        <v>-2.7518891049588923E-2</v>
      </c>
      <c r="AE32" s="78">
        <f t="shared" si="1"/>
        <v>-2.7518891049588923E-2</v>
      </c>
      <c r="AF32" s="73">
        <v>1859</v>
      </c>
      <c r="AG32" s="73">
        <f t="shared" si="9"/>
        <v>-51.157618461185805</v>
      </c>
      <c r="AH32" s="73">
        <v>37788.917000000001</v>
      </c>
      <c r="AI32" s="79">
        <f t="shared" si="10"/>
        <v>37840.074618461185</v>
      </c>
      <c r="AJ32" s="74">
        <f t="shared" si="11"/>
        <v>20355.069724831192</v>
      </c>
      <c r="AK32" s="80"/>
      <c r="AL32" s="64">
        <v>2001</v>
      </c>
      <c r="AM32" s="65">
        <v>4</v>
      </c>
      <c r="AN32" s="76">
        <f t="shared" si="22"/>
        <v>117.42864691479581</v>
      </c>
      <c r="AO32" s="76">
        <f t="shared" si="22"/>
        <v>10.764282951672801</v>
      </c>
      <c r="AP32" s="76"/>
      <c r="AR32" s="76">
        <v>101.92020704975123</v>
      </c>
      <c r="AS32" s="76">
        <v>7.4178024536246019</v>
      </c>
      <c r="AT32" s="76"/>
      <c r="AV32" s="81">
        <f t="shared" si="12"/>
        <v>-7.4647665750970336E-3</v>
      </c>
      <c r="AW32" s="81">
        <f t="shared" si="13"/>
        <v>-6.4687257446530469E-4</v>
      </c>
      <c r="AX32" s="78">
        <f t="shared" si="2"/>
        <v>-8.1116391495623386E-3</v>
      </c>
      <c r="AY32" s="73">
        <v>13380</v>
      </c>
      <c r="AZ32" s="82">
        <f t="shared" si="14"/>
        <v>-108.53373182114409</v>
      </c>
      <c r="BA32" s="73">
        <v>6842.445000000007</v>
      </c>
      <c r="BB32" s="73">
        <f t="shared" si="15"/>
        <v>6950.9787318211511</v>
      </c>
      <c r="BC32" s="74">
        <f t="shared" si="16"/>
        <v>519.50513690741036</v>
      </c>
      <c r="BE32" s="83">
        <v>18.6109999999926</v>
      </c>
      <c r="BF32" s="84">
        <v>25</v>
      </c>
      <c r="BH32" s="73">
        <v>47.771000000000001</v>
      </c>
      <c r="BI32" s="73">
        <v>9</v>
      </c>
      <c r="BK32" s="79">
        <f t="shared" si="17"/>
        <v>324616.533</v>
      </c>
      <c r="BL32" s="434">
        <f t="shared" si="18"/>
        <v>324776.22435028234</v>
      </c>
      <c r="BM32" s="73">
        <f t="shared" si="3"/>
        <v>-159.69135028232989</v>
      </c>
      <c r="BN32" s="85">
        <v>36982</v>
      </c>
      <c r="BO32" s="86">
        <v>324616.533</v>
      </c>
      <c r="BP32" s="87">
        <f t="shared" si="19"/>
        <v>0</v>
      </c>
      <c r="BQ32" s="88">
        <v>20870.292722129358</v>
      </c>
      <c r="BR32" s="88">
        <v>20880.559621337427</v>
      </c>
      <c r="BS32" s="89">
        <f t="shared" si="20"/>
        <v>240358.10337167894</v>
      </c>
      <c r="BT32" s="89" t="b">
        <v>1</v>
      </c>
    </row>
    <row r="33" spans="1:72" s="77" customFormat="1" x14ac:dyDescent="0.2">
      <c r="A33" s="64">
        <v>2001</v>
      </c>
      <c r="B33" s="65">
        <v>5</v>
      </c>
      <c r="C33" s="66"/>
      <c r="D33" s="68"/>
      <c r="E33" s="67"/>
      <c r="F33" s="66"/>
      <c r="G33" s="68"/>
      <c r="H33" s="69"/>
      <c r="I33" s="70"/>
      <c r="J33" s="70"/>
      <c r="K33" s="71">
        <f t="shared" si="4"/>
        <v>0</v>
      </c>
      <c r="L33" s="72">
        <v>288</v>
      </c>
      <c r="M33" s="72">
        <f t="shared" si="5"/>
        <v>0</v>
      </c>
      <c r="N33" s="73">
        <v>303579.29800000001</v>
      </c>
      <c r="O33" s="72">
        <f t="shared" si="6"/>
        <v>303579.29800000001</v>
      </c>
      <c r="P33" s="74">
        <f t="shared" si="0"/>
        <v>1054094.7847222222</v>
      </c>
      <c r="Q33" s="65"/>
      <c r="R33" s="64">
        <v>2001</v>
      </c>
      <c r="S33" s="65">
        <v>5</v>
      </c>
      <c r="T33" s="75">
        <f t="shared" si="21"/>
        <v>0</v>
      </c>
      <c r="U33" s="75">
        <f t="shared" si="21"/>
        <v>205.87235315982971</v>
      </c>
      <c r="W33" s="76"/>
      <c r="X33" s="76">
        <v>0</v>
      </c>
      <c r="Y33" s="76">
        <v>134.04227044150096</v>
      </c>
      <c r="AC33" s="78">
        <f t="shared" si="7"/>
        <v>0</v>
      </c>
      <c r="AD33" s="78">
        <f t="shared" si="8"/>
        <v>-0.35247068903723439</v>
      </c>
      <c r="AE33" s="78">
        <f t="shared" si="1"/>
        <v>-0.35247068903723439</v>
      </c>
      <c r="AF33" s="73">
        <v>1857</v>
      </c>
      <c r="AG33" s="73">
        <f t="shared" si="9"/>
        <v>-654.53806954214429</v>
      </c>
      <c r="AH33" s="73">
        <v>38287.267999999996</v>
      </c>
      <c r="AI33" s="79">
        <f t="shared" si="10"/>
        <v>38941.806069542137</v>
      </c>
      <c r="AJ33" s="74">
        <f t="shared" si="11"/>
        <v>20970.277904976916</v>
      </c>
      <c r="AK33" s="80"/>
      <c r="AL33" s="64">
        <v>2001</v>
      </c>
      <c r="AM33" s="65">
        <v>5</v>
      </c>
      <c r="AN33" s="76">
        <f t="shared" si="22"/>
        <v>205.87235315982971</v>
      </c>
      <c r="AO33" s="76">
        <f t="shared" si="22"/>
        <v>1.2492833206498815</v>
      </c>
      <c r="AP33" s="76"/>
      <c r="AR33" s="76">
        <v>157.52397083687768</v>
      </c>
      <c r="AS33" s="76">
        <v>0.41795878408605225</v>
      </c>
      <c r="AT33" s="76"/>
      <c r="AV33" s="81">
        <f t="shared" si="12"/>
        <v>-2.3271804995540549E-2</v>
      </c>
      <c r="AW33" s="81">
        <f t="shared" si="13"/>
        <v>-1.6069450979823855E-4</v>
      </c>
      <c r="AX33" s="78">
        <f t="shared" si="2"/>
        <v>-2.3432499505338787E-2</v>
      </c>
      <c r="AY33" s="73">
        <v>13307</v>
      </c>
      <c r="AZ33" s="82">
        <f t="shared" si="14"/>
        <v>-311.81627091754325</v>
      </c>
      <c r="BA33" s="73">
        <v>7021.1039999999921</v>
      </c>
      <c r="BB33" s="73">
        <f t="shared" si="15"/>
        <v>7332.9202709175352</v>
      </c>
      <c r="BC33" s="74">
        <f t="shared" si="16"/>
        <v>551.05735860205414</v>
      </c>
      <c r="BE33" s="83">
        <v>38.591000000007625</v>
      </c>
      <c r="BF33" s="84">
        <v>26</v>
      </c>
      <c r="BH33" s="73">
        <v>47.625999999999998</v>
      </c>
      <c r="BI33" s="73">
        <v>8</v>
      </c>
      <c r="BK33" s="79">
        <f t="shared" si="17"/>
        <v>348973.88699999999</v>
      </c>
      <c r="BL33" s="434">
        <f t="shared" si="18"/>
        <v>349940.24134045967</v>
      </c>
      <c r="BM33" s="73">
        <f t="shared" si="3"/>
        <v>-966.35434045968759</v>
      </c>
      <c r="BN33" s="85">
        <v>37012</v>
      </c>
      <c r="BO33" s="86">
        <v>348973.88699999999</v>
      </c>
      <c r="BP33" s="87">
        <f t="shared" si="19"/>
        <v>0</v>
      </c>
      <c r="BQ33" s="88">
        <v>22534.798333979077</v>
      </c>
      <c r="BR33" s="88">
        <v>22597.200138219017</v>
      </c>
      <c r="BS33" s="89">
        <f t="shared" si="20"/>
        <v>244162.05982130073</v>
      </c>
      <c r="BT33" s="89" t="b">
        <v>1</v>
      </c>
    </row>
    <row r="34" spans="1:72" s="77" customFormat="1" x14ac:dyDescent="0.2">
      <c r="A34" s="64">
        <v>2001</v>
      </c>
      <c r="B34" s="65">
        <v>6</v>
      </c>
      <c r="C34" s="66"/>
      <c r="D34" s="68"/>
      <c r="E34" s="67"/>
      <c r="F34" s="66"/>
      <c r="G34" s="68"/>
      <c r="H34" s="69"/>
      <c r="I34" s="70"/>
      <c r="J34" s="70"/>
      <c r="K34" s="71">
        <f t="shared" si="4"/>
        <v>0</v>
      </c>
      <c r="L34" s="72">
        <v>287</v>
      </c>
      <c r="M34" s="72">
        <f t="shared" si="5"/>
        <v>0</v>
      </c>
      <c r="N34" s="73">
        <v>286033.848</v>
      </c>
      <c r="O34" s="72">
        <f t="shared" si="6"/>
        <v>286033.848</v>
      </c>
      <c r="P34" s="74">
        <f t="shared" si="0"/>
        <v>996633.61672473862</v>
      </c>
      <c r="Q34" s="65"/>
      <c r="R34" s="64">
        <v>2001</v>
      </c>
      <c r="S34" s="65">
        <v>6</v>
      </c>
      <c r="T34" s="75">
        <f t="shared" si="21"/>
        <v>0</v>
      </c>
      <c r="U34" s="75">
        <f t="shared" si="21"/>
        <v>273.79728737823223</v>
      </c>
      <c r="W34" s="76"/>
      <c r="X34" s="76">
        <v>0</v>
      </c>
      <c r="Y34" s="76">
        <v>265.02099882652459</v>
      </c>
      <c r="AC34" s="78">
        <f t="shared" si="7"/>
        <v>0</v>
      </c>
      <c r="AD34" s="78">
        <f t="shared" si="8"/>
        <v>-4.3065305731865032E-2</v>
      </c>
      <c r="AE34" s="78">
        <f t="shared" si="1"/>
        <v>-4.3065305731865032E-2</v>
      </c>
      <c r="AF34" s="73">
        <v>1844</v>
      </c>
      <c r="AG34" s="73">
        <f t="shared" si="9"/>
        <v>-79.412423769559112</v>
      </c>
      <c r="AH34" s="73">
        <v>39994.338000000003</v>
      </c>
      <c r="AI34" s="79">
        <f t="shared" si="10"/>
        <v>40073.750423769561</v>
      </c>
      <c r="AJ34" s="74">
        <f t="shared" si="11"/>
        <v>21731.968776447702</v>
      </c>
      <c r="AK34" s="80"/>
      <c r="AL34" s="64">
        <v>2001</v>
      </c>
      <c r="AM34" s="65">
        <v>6</v>
      </c>
      <c r="AN34" s="76">
        <f t="shared" si="22"/>
        <v>273.79728737823223</v>
      </c>
      <c r="AO34" s="76">
        <f t="shared" si="22"/>
        <v>0</v>
      </c>
      <c r="AP34" s="76"/>
      <c r="AR34" s="76">
        <v>258.67836740576791</v>
      </c>
      <c r="AS34" s="76">
        <v>0</v>
      </c>
      <c r="AT34" s="76"/>
      <c r="AV34" s="81">
        <f t="shared" si="12"/>
        <v>-7.2772767244240234E-3</v>
      </c>
      <c r="AW34" s="81">
        <f t="shared" si="13"/>
        <v>0</v>
      </c>
      <c r="AX34" s="78">
        <f t="shared" si="2"/>
        <v>-7.2772767244240234E-3</v>
      </c>
      <c r="AY34" s="73">
        <v>13226</v>
      </c>
      <c r="AZ34" s="82">
        <f t="shared" si="14"/>
        <v>-96.249261957232136</v>
      </c>
      <c r="BA34" s="73">
        <v>7935.4280000000144</v>
      </c>
      <c r="BB34" s="73">
        <f t="shared" si="15"/>
        <v>8031.6772619572466</v>
      </c>
      <c r="BC34" s="74">
        <f t="shared" si="16"/>
        <v>607.26427203668891</v>
      </c>
      <c r="BE34" s="83">
        <v>27.10199999998531</v>
      </c>
      <c r="BF34" s="84">
        <v>27</v>
      </c>
      <c r="BH34" s="73">
        <v>46.640999999999998</v>
      </c>
      <c r="BI34" s="73">
        <v>7</v>
      </c>
      <c r="BK34" s="79">
        <f t="shared" si="17"/>
        <v>334037.35700000002</v>
      </c>
      <c r="BL34" s="434">
        <f t="shared" si="18"/>
        <v>334213.0186857268</v>
      </c>
      <c r="BM34" s="73">
        <f t="shared" si="3"/>
        <v>-175.66168572679123</v>
      </c>
      <c r="BN34" s="85">
        <v>37043</v>
      </c>
      <c r="BO34" s="86">
        <v>334037.35700000002</v>
      </c>
      <c r="BP34" s="87">
        <f t="shared" si="19"/>
        <v>0</v>
      </c>
      <c r="BQ34" s="88">
        <v>21703.421285166656</v>
      </c>
      <c r="BR34" s="88">
        <v>21714.834558230577</v>
      </c>
      <c r="BS34" s="89">
        <f t="shared" si="20"/>
        <v>245251.55683288118</v>
      </c>
      <c r="BT34" s="89" t="b">
        <v>1</v>
      </c>
    </row>
    <row r="35" spans="1:72" s="77" customFormat="1" x14ac:dyDescent="0.2">
      <c r="A35" s="64">
        <v>2001</v>
      </c>
      <c r="B35" s="65">
        <v>7</v>
      </c>
      <c r="C35" s="66"/>
      <c r="D35" s="68"/>
      <c r="E35" s="67"/>
      <c r="F35" s="66"/>
      <c r="G35" s="68"/>
      <c r="H35" s="69"/>
      <c r="I35" s="70"/>
      <c r="J35" s="70"/>
      <c r="K35" s="71">
        <f t="shared" si="4"/>
        <v>0</v>
      </c>
      <c r="L35" s="72">
        <v>288</v>
      </c>
      <c r="M35" s="72">
        <f t="shared" si="5"/>
        <v>0</v>
      </c>
      <c r="N35" s="73">
        <v>317529.40700000001</v>
      </c>
      <c r="O35" s="72">
        <f t="shared" si="6"/>
        <v>317529.40700000001</v>
      </c>
      <c r="P35" s="74">
        <f t="shared" si="0"/>
        <v>1102532.6631944445</v>
      </c>
      <c r="Q35" s="65"/>
      <c r="R35" s="64">
        <v>2001</v>
      </c>
      <c r="S35" s="65">
        <v>7</v>
      </c>
      <c r="T35" s="75">
        <f t="shared" si="21"/>
        <v>0</v>
      </c>
      <c r="U35" s="75">
        <f t="shared" si="21"/>
        <v>323.21495100202412</v>
      </c>
      <c r="W35" s="76"/>
      <c r="X35" s="76">
        <v>0</v>
      </c>
      <c r="Y35" s="76">
        <v>265.98422580939598</v>
      </c>
      <c r="AC35" s="78">
        <f t="shared" si="7"/>
        <v>0</v>
      </c>
      <c r="AD35" s="78">
        <f t="shared" si="8"/>
        <v>-0.28083154549394607</v>
      </c>
      <c r="AE35" s="78">
        <f t="shared" si="1"/>
        <v>-0.28083154549394607</v>
      </c>
      <c r="AF35" s="73">
        <v>1826</v>
      </c>
      <c r="AG35" s="73">
        <f t="shared" si="9"/>
        <v>-512.79840207194547</v>
      </c>
      <c r="AH35" s="73">
        <v>37383.942000000003</v>
      </c>
      <c r="AI35" s="79">
        <f t="shared" si="10"/>
        <v>37896.740402071948</v>
      </c>
      <c r="AJ35" s="74">
        <f t="shared" si="11"/>
        <v>20753.965170904681</v>
      </c>
      <c r="AK35" s="80"/>
      <c r="AL35" s="64">
        <v>2001</v>
      </c>
      <c r="AM35" s="65">
        <v>7</v>
      </c>
      <c r="AN35" s="76">
        <f t="shared" si="22"/>
        <v>323.21495100202412</v>
      </c>
      <c r="AO35" s="76">
        <f t="shared" si="22"/>
        <v>0</v>
      </c>
      <c r="AP35" s="76"/>
      <c r="AR35" s="76">
        <v>281.65375946615831</v>
      </c>
      <c r="AS35" s="76">
        <v>0</v>
      </c>
      <c r="AT35" s="76"/>
      <c r="AV35" s="81">
        <f t="shared" si="12"/>
        <v>-2.000488740955924E-2</v>
      </c>
      <c r="AW35" s="81">
        <f t="shared" si="13"/>
        <v>0</v>
      </c>
      <c r="AX35" s="78">
        <f t="shared" si="2"/>
        <v>-2.000488740955924E-2</v>
      </c>
      <c r="AY35" s="73">
        <v>13275</v>
      </c>
      <c r="AZ35" s="82">
        <f t="shared" si="14"/>
        <v>-265.56488036189893</v>
      </c>
      <c r="BA35" s="73">
        <v>8134.9050000000279</v>
      </c>
      <c r="BB35" s="73">
        <f t="shared" si="15"/>
        <v>8400.4698803619267</v>
      </c>
      <c r="BC35" s="74">
        <f t="shared" si="16"/>
        <v>632.80375746605853</v>
      </c>
      <c r="BE35" s="83">
        <v>11.848999999971966</v>
      </c>
      <c r="BF35" s="84">
        <v>27</v>
      </c>
      <c r="BH35" s="73">
        <v>47.091000000000001</v>
      </c>
      <c r="BI35" s="73">
        <v>7</v>
      </c>
      <c r="BK35" s="79">
        <f t="shared" si="17"/>
        <v>363107.19400000002</v>
      </c>
      <c r="BL35" s="434">
        <f t="shared" si="18"/>
        <v>363885.55728243385</v>
      </c>
      <c r="BM35" s="73">
        <f t="shared" si="3"/>
        <v>-778.36328243384446</v>
      </c>
      <c r="BN35" s="85">
        <v>37073</v>
      </c>
      <c r="BO35" s="86">
        <v>363107.19400000002</v>
      </c>
      <c r="BP35" s="87">
        <f t="shared" si="19"/>
        <v>0</v>
      </c>
      <c r="BQ35" s="88">
        <v>23543.227257991311</v>
      </c>
      <c r="BR35" s="88">
        <v>23593.694954446852</v>
      </c>
      <c r="BS35" s="89">
        <f t="shared" si="20"/>
        <v>249254.64103819279</v>
      </c>
      <c r="BT35" s="89" t="b">
        <v>1</v>
      </c>
    </row>
    <row r="36" spans="1:72" s="77" customFormat="1" x14ac:dyDescent="0.2">
      <c r="A36" s="64">
        <v>2001</v>
      </c>
      <c r="B36" s="65">
        <v>8</v>
      </c>
      <c r="C36" s="66"/>
      <c r="D36" s="68"/>
      <c r="E36" s="67"/>
      <c r="F36" s="66"/>
      <c r="G36" s="68"/>
      <c r="H36" s="69"/>
      <c r="I36" s="70"/>
      <c r="J36" s="70"/>
      <c r="K36" s="71">
        <f t="shared" si="4"/>
        <v>0</v>
      </c>
      <c r="L36" s="72">
        <v>287</v>
      </c>
      <c r="M36" s="72">
        <f t="shared" si="5"/>
        <v>0</v>
      </c>
      <c r="N36" s="73">
        <v>291666.326</v>
      </c>
      <c r="O36" s="72">
        <f t="shared" si="6"/>
        <v>291666.326</v>
      </c>
      <c r="P36" s="74">
        <f t="shared" si="0"/>
        <v>1016258.9756097562</v>
      </c>
      <c r="Q36" s="65"/>
      <c r="R36" s="64">
        <v>2001</v>
      </c>
      <c r="S36" s="65">
        <v>8</v>
      </c>
      <c r="T36" s="75">
        <f t="shared" si="21"/>
        <v>0</v>
      </c>
      <c r="U36" s="75">
        <f t="shared" si="21"/>
        <v>329.73144935858772</v>
      </c>
      <c r="W36" s="76"/>
      <c r="X36" s="76">
        <v>0</v>
      </c>
      <c r="Y36" s="76">
        <v>322.07836852992489</v>
      </c>
      <c r="AC36" s="78">
        <f t="shared" si="7"/>
        <v>0</v>
      </c>
      <c r="AD36" s="78">
        <f t="shared" si="8"/>
        <v>-3.7553718036414371E-2</v>
      </c>
      <c r="AE36" s="78">
        <f t="shared" si="1"/>
        <v>-3.7553718036414371E-2</v>
      </c>
      <c r="AF36" s="73">
        <v>1845</v>
      </c>
      <c r="AG36" s="73">
        <f t="shared" si="9"/>
        <v>-69.286609777184509</v>
      </c>
      <c r="AH36" s="73">
        <v>37364.521999999997</v>
      </c>
      <c r="AI36" s="79">
        <f t="shared" si="10"/>
        <v>37433.808609777181</v>
      </c>
      <c r="AJ36" s="74">
        <f t="shared" si="11"/>
        <v>20289.32715977083</v>
      </c>
      <c r="AK36" s="80"/>
      <c r="AL36" s="64">
        <v>2001</v>
      </c>
      <c r="AM36" s="65">
        <v>8</v>
      </c>
      <c r="AN36" s="76">
        <f t="shared" si="22"/>
        <v>329.73144935858772</v>
      </c>
      <c r="AO36" s="76">
        <f t="shared" si="22"/>
        <v>0</v>
      </c>
      <c r="AP36" s="76"/>
      <c r="AR36" s="76">
        <v>323.90379756062617</v>
      </c>
      <c r="AS36" s="76">
        <v>0</v>
      </c>
      <c r="AT36" s="76"/>
      <c r="AV36" s="81">
        <f t="shared" si="12"/>
        <v>-2.8050571644398269E-3</v>
      </c>
      <c r="AW36" s="81">
        <f t="shared" si="13"/>
        <v>0</v>
      </c>
      <c r="AX36" s="78">
        <f t="shared" si="2"/>
        <v>-2.8050571644398269E-3</v>
      </c>
      <c r="AY36" s="73">
        <v>13149</v>
      </c>
      <c r="AZ36" s="82">
        <f t="shared" si="14"/>
        <v>-36.883696655219282</v>
      </c>
      <c r="BA36" s="73">
        <v>8114.4309999999823</v>
      </c>
      <c r="BB36" s="73">
        <f t="shared" si="15"/>
        <v>8151.3146966552013</v>
      </c>
      <c r="BC36" s="74">
        <f t="shared" si="16"/>
        <v>619.91898217774747</v>
      </c>
      <c r="BE36" s="83">
        <v>23.95300000001771</v>
      </c>
      <c r="BF36" s="84">
        <v>27</v>
      </c>
      <c r="BH36" s="73">
        <v>45.875999999999998</v>
      </c>
      <c r="BI36" s="73">
        <v>7</v>
      </c>
      <c r="BK36" s="79">
        <f t="shared" si="17"/>
        <v>337215.10800000001</v>
      </c>
      <c r="BL36" s="434">
        <f t="shared" si="18"/>
        <v>337321.27830643242</v>
      </c>
      <c r="BM36" s="73">
        <f t="shared" si="3"/>
        <v>-106.17030643240379</v>
      </c>
      <c r="BN36" s="85">
        <v>37104</v>
      </c>
      <c r="BO36" s="86">
        <v>337215.10800000007</v>
      </c>
      <c r="BP36" s="87">
        <f t="shared" si="19"/>
        <v>0</v>
      </c>
      <c r="BQ36" s="88">
        <v>22018.616258570029</v>
      </c>
      <c r="BR36" s="88">
        <v>22025.548697775543</v>
      </c>
      <c r="BS36" s="89">
        <f t="shared" si="20"/>
        <v>250913.08338974879</v>
      </c>
      <c r="BT36" s="89" t="b">
        <v>1</v>
      </c>
    </row>
    <row r="37" spans="1:72" s="77" customFormat="1" x14ac:dyDescent="0.2">
      <c r="A37" s="64">
        <v>2001</v>
      </c>
      <c r="B37" s="65">
        <v>9</v>
      </c>
      <c r="C37" s="66"/>
      <c r="D37" s="68"/>
      <c r="E37" s="67"/>
      <c r="F37" s="66"/>
      <c r="G37" s="68"/>
      <c r="H37" s="69"/>
      <c r="I37" s="70"/>
      <c r="J37" s="70"/>
      <c r="K37" s="71">
        <f t="shared" si="4"/>
        <v>0</v>
      </c>
      <c r="L37" s="72">
        <v>288</v>
      </c>
      <c r="M37" s="72">
        <f t="shared" si="5"/>
        <v>0</v>
      </c>
      <c r="N37" s="73">
        <v>295516.511</v>
      </c>
      <c r="O37" s="72">
        <f t="shared" si="6"/>
        <v>295516.511</v>
      </c>
      <c r="P37" s="74">
        <f t="shared" si="0"/>
        <v>1026098.9965277776</v>
      </c>
      <c r="Q37" s="65"/>
      <c r="R37" s="64">
        <v>2001</v>
      </c>
      <c r="S37" s="65">
        <v>9</v>
      </c>
      <c r="T37" s="75">
        <f t="shared" si="21"/>
        <v>0</v>
      </c>
      <c r="U37" s="75">
        <f t="shared" si="21"/>
        <v>278.21093356333773</v>
      </c>
      <c r="W37" s="76"/>
      <c r="X37" s="76">
        <v>0</v>
      </c>
      <c r="Y37" s="76">
        <v>248.0034283288409</v>
      </c>
      <c r="AC37" s="78">
        <f t="shared" si="7"/>
        <v>0</v>
      </c>
      <c r="AD37" s="78">
        <f t="shared" si="8"/>
        <v>-0.14822842715983844</v>
      </c>
      <c r="AE37" s="78">
        <f t="shared" si="1"/>
        <v>-0.14822842715983844</v>
      </c>
      <c r="AF37" s="73">
        <v>1844</v>
      </c>
      <c r="AG37" s="73">
        <f t="shared" si="9"/>
        <v>-273.33321968274208</v>
      </c>
      <c r="AH37" s="73">
        <v>38490.582999999999</v>
      </c>
      <c r="AI37" s="79">
        <f t="shared" si="10"/>
        <v>38763.916219682738</v>
      </c>
      <c r="AJ37" s="74">
        <f t="shared" si="11"/>
        <v>21021.646539958103</v>
      </c>
      <c r="AK37" s="80"/>
      <c r="AL37" s="64">
        <v>2001</v>
      </c>
      <c r="AM37" s="65">
        <v>9</v>
      </c>
      <c r="AN37" s="76">
        <f t="shared" si="22"/>
        <v>278.21093356333773</v>
      </c>
      <c r="AO37" s="76">
        <f t="shared" si="22"/>
        <v>0</v>
      </c>
      <c r="AP37" s="76"/>
      <c r="AR37" s="76">
        <v>215.6292155693541</v>
      </c>
      <c r="AS37" s="76">
        <v>0</v>
      </c>
      <c r="AT37" s="76"/>
      <c r="AV37" s="81">
        <f t="shared" si="12"/>
        <v>-3.0122818333686383E-2</v>
      </c>
      <c r="AW37" s="81">
        <f t="shared" si="13"/>
        <v>0</v>
      </c>
      <c r="AX37" s="78">
        <f t="shared" si="2"/>
        <v>-3.0122818333686383E-2</v>
      </c>
      <c r="AY37" s="73">
        <v>13033</v>
      </c>
      <c r="AZ37" s="82">
        <f t="shared" si="14"/>
        <v>-392.59069134293463</v>
      </c>
      <c r="BA37" s="73">
        <v>8449.789999999979</v>
      </c>
      <c r="BB37" s="73">
        <f t="shared" si="15"/>
        <v>8842.3806913429144</v>
      </c>
      <c r="BC37" s="74">
        <f t="shared" si="16"/>
        <v>678.46088324583081</v>
      </c>
      <c r="BE37" s="83">
        <v>24.757000000021435</v>
      </c>
      <c r="BF37" s="84">
        <v>28</v>
      </c>
      <c r="BH37" s="73">
        <v>49.655999999999999</v>
      </c>
      <c r="BI37" s="73">
        <v>7</v>
      </c>
      <c r="BK37" s="79">
        <f t="shared" si="17"/>
        <v>342531.29700000002</v>
      </c>
      <c r="BL37" s="434">
        <f t="shared" si="18"/>
        <v>343197.22091102565</v>
      </c>
      <c r="BM37" s="73">
        <f t="shared" si="3"/>
        <v>-665.92391102567672</v>
      </c>
      <c r="BN37" s="85">
        <v>37135</v>
      </c>
      <c r="BO37" s="86">
        <v>342531.29699999996</v>
      </c>
      <c r="BP37" s="87">
        <f t="shared" si="19"/>
        <v>0</v>
      </c>
      <c r="BQ37" s="88">
        <v>22534.953750000001</v>
      </c>
      <c r="BR37" s="88">
        <v>22578.764533620109</v>
      </c>
      <c r="BS37" s="89">
        <f t="shared" si="20"/>
        <v>253911.38428665954</v>
      </c>
      <c r="BT37" s="89" t="b">
        <v>1</v>
      </c>
    </row>
    <row r="38" spans="1:72" s="77" customFormat="1" x14ac:dyDescent="0.2">
      <c r="A38" s="64">
        <v>2001</v>
      </c>
      <c r="B38" s="65">
        <v>10</v>
      </c>
      <c r="C38" s="66"/>
      <c r="D38" s="68"/>
      <c r="E38" s="67"/>
      <c r="F38" s="66"/>
      <c r="G38" s="68"/>
      <c r="H38" s="69"/>
      <c r="I38" s="70"/>
      <c r="J38" s="70"/>
      <c r="K38" s="71">
        <f t="shared" si="4"/>
        <v>0</v>
      </c>
      <c r="L38" s="72">
        <v>289</v>
      </c>
      <c r="M38" s="72">
        <f t="shared" si="5"/>
        <v>0</v>
      </c>
      <c r="N38" s="73">
        <v>288855.10499999998</v>
      </c>
      <c r="O38" s="72">
        <f t="shared" si="6"/>
        <v>288855.10499999998</v>
      </c>
      <c r="P38" s="74">
        <f t="shared" si="0"/>
        <v>999498.63321799296</v>
      </c>
      <c r="Q38" s="65"/>
      <c r="R38" s="64">
        <v>2001</v>
      </c>
      <c r="S38" s="65">
        <v>10</v>
      </c>
      <c r="T38" s="75">
        <f t="shared" si="21"/>
        <v>0</v>
      </c>
      <c r="U38" s="75">
        <f t="shared" si="21"/>
        <v>198.83661390818892</v>
      </c>
      <c r="W38" s="76"/>
      <c r="X38" s="76">
        <v>0</v>
      </c>
      <c r="Y38" s="76">
        <v>169.02465245517701</v>
      </c>
      <c r="AC38" s="78">
        <f t="shared" si="7"/>
        <v>0</v>
      </c>
      <c r="AD38" s="78">
        <f t="shared" si="8"/>
        <v>-0.14628749121868009</v>
      </c>
      <c r="AE38" s="78">
        <f t="shared" si="1"/>
        <v>-0.14628749121868009</v>
      </c>
      <c r="AF38" s="73">
        <v>1830</v>
      </c>
      <c r="AG38" s="73">
        <f t="shared" si="9"/>
        <v>-267.7061089301846</v>
      </c>
      <c r="AH38" s="73">
        <v>36775.364000000001</v>
      </c>
      <c r="AI38" s="79">
        <f t="shared" si="10"/>
        <v>37043.070108930187</v>
      </c>
      <c r="AJ38" s="74">
        <f t="shared" si="11"/>
        <v>20242.114813623055</v>
      </c>
      <c r="AK38" s="80"/>
      <c r="AL38" s="64">
        <v>2001</v>
      </c>
      <c r="AM38" s="65">
        <v>10</v>
      </c>
      <c r="AN38" s="76">
        <f t="shared" si="22"/>
        <v>198.83661390818892</v>
      </c>
      <c r="AO38" s="76">
        <f t="shared" si="22"/>
        <v>3.8389772083761713</v>
      </c>
      <c r="AP38" s="76"/>
      <c r="AR38" s="76">
        <v>170.12461430285492</v>
      </c>
      <c r="AS38" s="76">
        <v>5.2266342284714282</v>
      </c>
      <c r="AT38" s="76"/>
      <c r="AV38" s="81">
        <f t="shared" si="12"/>
        <v>-1.3820111940543053E-2</v>
      </c>
      <c r="AW38" s="81">
        <f t="shared" si="13"/>
        <v>2.682332287869031E-4</v>
      </c>
      <c r="AX38" s="78">
        <f t="shared" si="2"/>
        <v>-1.355187871175615E-2</v>
      </c>
      <c r="AY38" s="73">
        <v>13092</v>
      </c>
      <c r="AZ38" s="82">
        <f t="shared" si="14"/>
        <v>-177.42119609431151</v>
      </c>
      <c r="BA38" s="73">
        <v>7940.2660000000033</v>
      </c>
      <c r="BB38" s="73">
        <f t="shared" si="15"/>
        <v>8117.6871960943145</v>
      </c>
      <c r="BC38" s="74">
        <f t="shared" si="16"/>
        <v>620.04943447099868</v>
      </c>
      <c r="BE38" s="83">
        <v>27.757999999997082</v>
      </c>
      <c r="BF38" s="84">
        <v>27</v>
      </c>
      <c r="BH38" s="73">
        <v>46.683</v>
      </c>
      <c r="BI38" s="73">
        <v>7</v>
      </c>
      <c r="BK38" s="79">
        <f t="shared" si="17"/>
        <v>333645.17599999998</v>
      </c>
      <c r="BL38" s="434">
        <f t="shared" si="18"/>
        <v>334090.30330502451</v>
      </c>
      <c r="BM38" s="73">
        <f t="shared" si="3"/>
        <v>-445.12730502449608</v>
      </c>
      <c r="BN38" s="85">
        <v>37165</v>
      </c>
      <c r="BO38" s="86">
        <v>333645.17599999998</v>
      </c>
      <c r="BP38" s="87">
        <f t="shared" si="19"/>
        <v>0</v>
      </c>
      <c r="BQ38" s="88">
        <v>21885.547786159397</v>
      </c>
      <c r="BR38" s="88">
        <v>21914.746035095082</v>
      </c>
      <c r="BS38" s="89">
        <f t="shared" si="20"/>
        <v>258502.03618989588</v>
      </c>
      <c r="BT38" s="89" t="b">
        <v>1</v>
      </c>
    </row>
    <row r="39" spans="1:72" s="77" customFormat="1" x14ac:dyDescent="0.2">
      <c r="A39" s="64">
        <v>2001</v>
      </c>
      <c r="B39" s="65">
        <v>11</v>
      </c>
      <c r="C39" s="66"/>
      <c r="D39" s="68"/>
      <c r="E39" s="67"/>
      <c r="F39" s="66"/>
      <c r="G39" s="68"/>
      <c r="H39" s="69"/>
      <c r="I39" s="70"/>
      <c r="J39" s="70"/>
      <c r="K39" s="71">
        <f t="shared" si="4"/>
        <v>0</v>
      </c>
      <c r="L39" s="72">
        <v>290</v>
      </c>
      <c r="M39" s="72">
        <f t="shared" si="5"/>
        <v>0</v>
      </c>
      <c r="N39" s="73">
        <v>293181.36</v>
      </c>
      <c r="O39" s="72">
        <f t="shared" si="6"/>
        <v>293181.36</v>
      </c>
      <c r="P39" s="74">
        <f t="shared" si="0"/>
        <v>1010970.2068965517</v>
      </c>
      <c r="Q39" s="65"/>
      <c r="R39" s="64">
        <v>2001</v>
      </c>
      <c r="S39" s="65">
        <v>11</v>
      </c>
      <c r="T39" s="75">
        <f t="shared" si="21"/>
        <v>0</v>
      </c>
      <c r="U39" s="75">
        <f t="shared" si="21"/>
        <v>75.667245198869992</v>
      </c>
      <c r="W39" s="76"/>
      <c r="X39" s="76">
        <v>0</v>
      </c>
      <c r="Y39" s="76">
        <v>66.644412401182038</v>
      </c>
      <c r="AC39" s="78">
        <f t="shared" si="7"/>
        <v>0</v>
      </c>
      <c r="AD39" s="78">
        <f t="shared" si="8"/>
        <v>-4.4275099970855568E-2</v>
      </c>
      <c r="AE39" s="78">
        <f t="shared" si="1"/>
        <v>-4.4275099970855568E-2</v>
      </c>
      <c r="AF39" s="73">
        <v>1833</v>
      </c>
      <c r="AG39" s="73">
        <f t="shared" si="9"/>
        <v>-81.156258246578261</v>
      </c>
      <c r="AH39" s="73">
        <v>35914.254999999997</v>
      </c>
      <c r="AI39" s="79">
        <f t="shared" si="10"/>
        <v>35995.411258246575</v>
      </c>
      <c r="AJ39" s="74">
        <f t="shared" si="11"/>
        <v>19637.431128339649</v>
      </c>
      <c r="AK39" s="80"/>
      <c r="AL39" s="64">
        <v>2001</v>
      </c>
      <c r="AM39" s="65">
        <v>11</v>
      </c>
      <c r="AN39" s="76">
        <f t="shared" si="22"/>
        <v>75.667245198869992</v>
      </c>
      <c r="AO39" s="76">
        <f t="shared" si="22"/>
        <v>28.935219572893278</v>
      </c>
      <c r="AP39" s="76"/>
      <c r="AR39" s="76">
        <v>65.916723029298637</v>
      </c>
      <c r="AS39" s="76">
        <v>6.4346895210705455</v>
      </c>
      <c r="AT39" s="76"/>
      <c r="AV39" s="81">
        <f t="shared" si="12"/>
        <v>-4.6932749273648254E-3</v>
      </c>
      <c r="AW39" s="81">
        <f t="shared" si="13"/>
        <v>-4.3493383003264385E-3</v>
      </c>
      <c r="AX39" s="78">
        <f t="shared" si="2"/>
        <v>-9.0426132276912631E-3</v>
      </c>
      <c r="AY39" s="73">
        <v>13117</v>
      </c>
      <c r="AZ39" s="82">
        <f t="shared" si="14"/>
        <v>-118.6119577076263</v>
      </c>
      <c r="BA39" s="73">
        <v>6725.3449999999721</v>
      </c>
      <c r="BB39" s="73">
        <f t="shared" si="15"/>
        <v>6843.9569577075981</v>
      </c>
      <c r="BC39" s="74">
        <f t="shared" si="16"/>
        <v>521.76236621998919</v>
      </c>
      <c r="BE39" s="83">
        <v>25.367000000028384</v>
      </c>
      <c r="BF39" s="84">
        <v>27</v>
      </c>
      <c r="BH39" s="73">
        <v>46.482999999999997</v>
      </c>
      <c r="BI39" s="73">
        <v>7</v>
      </c>
      <c r="BK39" s="79">
        <f t="shared" si="17"/>
        <v>335892.81</v>
      </c>
      <c r="BL39" s="434">
        <f t="shared" si="18"/>
        <v>336092.57821595418</v>
      </c>
      <c r="BM39" s="73">
        <f t="shared" si="3"/>
        <v>-199.76821595420455</v>
      </c>
      <c r="BN39" s="85">
        <v>37196</v>
      </c>
      <c r="BO39" s="86">
        <v>335892.81</v>
      </c>
      <c r="BP39" s="87">
        <f t="shared" si="19"/>
        <v>0</v>
      </c>
      <c r="BQ39" s="88">
        <v>21991.149011391906</v>
      </c>
      <c r="BR39" s="88">
        <v>22004.227983236495</v>
      </c>
      <c r="BS39" s="89">
        <f t="shared" si="20"/>
        <v>260524.2296286159</v>
      </c>
      <c r="BT39" s="89" t="b">
        <v>1</v>
      </c>
    </row>
    <row r="40" spans="1:72" s="77" customFormat="1" x14ac:dyDescent="0.2">
      <c r="A40" s="64">
        <v>2001</v>
      </c>
      <c r="B40" s="65">
        <v>12</v>
      </c>
      <c r="C40" s="66"/>
      <c r="D40" s="68"/>
      <c r="E40" s="67"/>
      <c r="F40" s="66"/>
      <c r="G40" s="68"/>
      <c r="H40" s="69"/>
      <c r="I40" s="70"/>
      <c r="J40" s="70"/>
      <c r="K40" s="71">
        <f t="shared" si="4"/>
        <v>0</v>
      </c>
      <c r="L40" s="72">
        <v>290</v>
      </c>
      <c r="M40" s="72">
        <f t="shared" si="5"/>
        <v>0</v>
      </c>
      <c r="N40" s="73">
        <v>298235.00799999997</v>
      </c>
      <c r="O40" s="72">
        <f t="shared" si="6"/>
        <v>298235.00799999997</v>
      </c>
      <c r="P40" s="74">
        <f t="shared" si="0"/>
        <v>1028396.5793103448</v>
      </c>
      <c r="Q40" s="65"/>
      <c r="R40" s="64">
        <v>2001</v>
      </c>
      <c r="S40" s="65">
        <v>12</v>
      </c>
      <c r="T40" s="75">
        <f t="shared" si="21"/>
        <v>0</v>
      </c>
      <c r="U40" s="75">
        <f t="shared" si="21"/>
        <v>42.449672857488302</v>
      </c>
      <c r="W40" s="76"/>
      <c r="X40" s="76">
        <v>0</v>
      </c>
      <c r="Y40" s="76">
        <v>62.407032136466164</v>
      </c>
      <c r="AC40" s="78">
        <f t="shared" si="7"/>
        <v>0</v>
      </c>
      <c r="AD40" s="78">
        <f t="shared" si="8"/>
        <v>9.793089343930296E-2</v>
      </c>
      <c r="AE40" s="78">
        <f t="shared" si="1"/>
        <v>9.793089343930296E-2</v>
      </c>
      <c r="AF40" s="73">
        <v>1825</v>
      </c>
      <c r="AG40" s="73">
        <f t="shared" si="9"/>
        <v>178.7238805267279</v>
      </c>
      <c r="AH40" s="73">
        <v>37253.661</v>
      </c>
      <c r="AI40" s="79">
        <f t="shared" si="10"/>
        <v>37074.937119473274</v>
      </c>
      <c r="AJ40" s="74">
        <f t="shared" si="11"/>
        <v>20315.034038067548</v>
      </c>
      <c r="AK40" s="80"/>
      <c r="AL40" s="64">
        <v>2001</v>
      </c>
      <c r="AM40" s="65">
        <v>12</v>
      </c>
      <c r="AN40" s="76">
        <f t="shared" si="22"/>
        <v>42.449672857488302</v>
      </c>
      <c r="AO40" s="76">
        <f t="shared" si="22"/>
        <v>82.304422731853208</v>
      </c>
      <c r="AP40" s="76"/>
      <c r="AR40" s="76">
        <v>58.78143081702612</v>
      </c>
      <c r="AS40" s="76">
        <v>41.470644116958468</v>
      </c>
      <c r="AT40" s="76"/>
      <c r="AV40" s="81">
        <f t="shared" si="12"/>
        <v>7.8610590097924343E-3</v>
      </c>
      <c r="AW40" s="81">
        <f t="shared" si="13"/>
        <v>-7.8931437111822746E-3</v>
      </c>
      <c r="AX40" s="78">
        <f t="shared" si="2"/>
        <v>-3.2084701389840237E-5</v>
      </c>
      <c r="AY40" s="73">
        <v>13099</v>
      </c>
      <c r="AZ40" s="82">
        <f t="shared" si="14"/>
        <v>-0.42027750350551724</v>
      </c>
      <c r="BA40" s="73">
        <v>7002.4880000000121</v>
      </c>
      <c r="BB40" s="73">
        <f t="shared" si="15"/>
        <v>7002.9082775035176</v>
      </c>
      <c r="BC40" s="74">
        <f t="shared" si="16"/>
        <v>534.6139611805113</v>
      </c>
      <c r="BE40" s="83">
        <v>34.573999999987791</v>
      </c>
      <c r="BF40" s="84">
        <v>26</v>
      </c>
      <c r="BH40" s="73">
        <v>46.408999999999999</v>
      </c>
      <c r="BI40" s="73">
        <v>8</v>
      </c>
      <c r="BK40" s="79">
        <f t="shared" si="17"/>
        <v>342572.13999999996</v>
      </c>
      <c r="BL40" s="434">
        <f t="shared" si="18"/>
        <v>342393.83639697672</v>
      </c>
      <c r="BM40" s="73">
        <f t="shared" si="3"/>
        <v>178.30360302322237</v>
      </c>
      <c r="BN40" s="85">
        <v>37226</v>
      </c>
      <c r="BO40" s="86">
        <v>342572.14</v>
      </c>
      <c r="BP40" s="87">
        <f t="shared" si="19"/>
        <v>0</v>
      </c>
      <c r="BQ40" s="88">
        <v>22466.693336831057</v>
      </c>
      <c r="BR40" s="88">
        <v>22454.999763705189</v>
      </c>
      <c r="BS40" s="89">
        <f t="shared" si="20"/>
        <v>265035.71017873724</v>
      </c>
      <c r="BT40" s="89" t="b">
        <v>1</v>
      </c>
    </row>
    <row r="41" spans="1:72" s="77" customFormat="1" x14ac:dyDescent="0.2">
      <c r="A41" s="64">
        <v>2002</v>
      </c>
      <c r="B41" s="65">
        <v>1</v>
      </c>
      <c r="C41" s="66"/>
      <c r="D41" s="68"/>
      <c r="E41" s="67"/>
      <c r="F41" s="66"/>
      <c r="G41" s="68"/>
      <c r="H41" s="69"/>
      <c r="I41" s="70"/>
      <c r="J41" s="70"/>
      <c r="K41" s="71">
        <f t="shared" si="4"/>
        <v>0</v>
      </c>
      <c r="L41" s="72">
        <v>291</v>
      </c>
      <c r="M41" s="72">
        <f t="shared" si="5"/>
        <v>0</v>
      </c>
      <c r="N41" s="73">
        <v>312196.11700000003</v>
      </c>
      <c r="O41" s="72">
        <f t="shared" si="6"/>
        <v>312196.11700000003</v>
      </c>
      <c r="P41" s="74">
        <f t="shared" si="0"/>
        <v>1072838.8900343643</v>
      </c>
      <c r="Q41" s="65"/>
      <c r="R41" s="64">
        <v>2002</v>
      </c>
      <c r="S41" s="65">
        <v>1</v>
      </c>
      <c r="T41" s="75">
        <f t="shared" si="21"/>
        <v>104.01238027997351</v>
      </c>
      <c r="U41" s="75">
        <f t="shared" si="21"/>
        <v>26.872581391315055</v>
      </c>
      <c r="W41" s="76"/>
      <c r="X41" s="76">
        <v>93.124666192777497</v>
      </c>
      <c r="Y41" s="76">
        <v>30.559672931282719</v>
      </c>
      <c r="AC41" s="78">
        <f t="shared" si="7"/>
        <v>-5.3995353157175567E-2</v>
      </c>
      <c r="AD41" s="78">
        <f t="shared" si="8"/>
        <v>1.8092582473166856E-2</v>
      </c>
      <c r="AE41" s="78">
        <f t="shared" si="1"/>
        <v>-3.5902770684008711E-2</v>
      </c>
      <c r="AF41" s="73">
        <v>1814</v>
      </c>
      <c r="AG41" s="73">
        <f t="shared" si="9"/>
        <v>-65.127626020791809</v>
      </c>
      <c r="AH41" s="73">
        <v>36027.351999999999</v>
      </c>
      <c r="AI41" s="79">
        <f t="shared" si="10"/>
        <v>36092.479626020788</v>
      </c>
      <c r="AJ41" s="74">
        <f t="shared" si="11"/>
        <v>19896.626034190071</v>
      </c>
      <c r="AK41" s="80"/>
      <c r="AL41" s="64">
        <v>2002</v>
      </c>
      <c r="AM41" s="65">
        <v>1</v>
      </c>
      <c r="AN41" s="76">
        <f t="shared" si="22"/>
        <v>26.872581391315055</v>
      </c>
      <c r="AO41" s="76">
        <f t="shared" si="22"/>
        <v>123.83441885147447</v>
      </c>
      <c r="AP41" s="76"/>
      <c r="AR41" s="76">
        <v>38.72412164950142</v>
      </c>
      <c r="AS41" s="76">
        <v>108.3906860198277</v>
      </c>
      <c r="AT41" s="76"/>
      <c r="AV41" s="81">
        <f t="shared" si="12"/>
        <v>5.7045700504105568E-3</v>
      </c>
      <c r="AW41" s="81">
        <f t="shared" si="13"/>
        <v>-2.9852638382289508E-3</v>
      </c>
      <c r="AX41" s="78">
        <f t="shared" si="2"/>
        <v>2.7193062121816059E-3</v>
      </c>
      <c r="AY41" s="73">
        <v>13053</v>
      </c>
      <c r="AZ41" s="82">
        <f t="shared" si="14"/>
        <v>35.495103987606505</v>
      </c>
      <c r="BA41" s="73">
        <v>7041.4859999999753</v>
      </c>
      <c r="BB41" s="73">
        <f t="shared" si="15"/>
        <v>7005.9908960123685</v>
      </c>
      <c r="BC41" s="74">
        <f t="shared" si="16"/>
        <v>536.73415276276478</v>
      </c>
      <c r="BE41" s="83">
        <v>35.700000000024374</v>
      </c>
      <c r="BF41" s="84">
        <v>26</v>
      </c>
      <c r="BH41" s="73">
        <v>48.268999999999998</v>
      </c>
      <c r="BI41" s="73">
        <v>8</v>
      </c>
      <c r="BK41" s="79">
        <f t="shared" si="17"/>
        <v>355348.924</v>
      </c>
      <c r="BL41" s="434">
        <f t="shared" si="18"/>
        <v>355378.55652203318</v>
      </c>
      <c r="BM41" s="73">
        <f t="shared" si="3"/>
        <v>-29.632522033185303</v>
      </c>
      <c r="BN41" s="85">
        <v>37257</v>
      </c>
      <c r="BO41" s="86">
        <v>355348.92399999994</v>
      </c>
      <c r="BP41" s="87">
        <f t="shared" si="19"/>
        <v>0</v>
      </c>
      <c r="BQ41" s="88">
        <v>23390.529489204844</v>
      </c>
      <c r="BR41" s="88">
        <v>23392.480023830514</v>
      </c>
      <c r="BS41" s="89">
        <f t="shared" si="20"/>
        <v>267270.63826944877</v>
      </c>
      <c r="BT41" s="89" t="b">
        <v>1</v>
      </c>
    </row>
    <row r="42" spans="1:72" s="77" customFormat="1" x14ac:dyDescent="0.2">
      <c r="A42" s="64">
        <v>2002</v>
      </c>
      <c r="B42" s="65">
        <v>2</v>
      </c>
      <c r="C42" s="66"/>
      <c r="D42" s="68"/>
      <c r="E42" s="67"/>
      <c r="F42" s="66"/>
      <c r="G42" s="68"/>
      <c r="H42" s="69"/>
      <c r="I42" s="70"/>
      <c r="J42" s="70"/>
      <c r="K42" s="71">
        <f t="shared" si="4"/>
        <v>0</v>
      </c>
      <c r="L42" s="72">
        <v>289</v>
      </c>
      <c r="M42" s="72">
        <f t="shared" si="5"/>
        <v>0</v>
      </c>
      <c r="N42" s="73">
        <v>299912.89199999999</v>
      </c>
      <c r="O42" s="72">
        <f t="shared" si="6"/>
        <v>299912.89199999999</v>
      </c>
      <c r="P42" s="74">
        <f t="shared" si="0"/>
        <v>1037760.8719723183</v>
      </c>
      <c r="Q42" s="65"/>
      <c r="R42" s="64">
        <v>2002</v>
      </c>
      <c r="S42" s="65">
        <v>2</v>
      </c>
      <c r="T42" s="75">
        <f t="shared" si="21"/>
        <v>0</v>
      </c>
      <c r="U42" s="75">
        <f t="shared" si="21"/>
        <v>34.723950066840629</v>
      </c>
      <c r="W42" s="76"/>
      <c r="X42" s="76">
        <v>0</v>
      </c>
      <c r="Y42" s="76">
        <v>27.924335754054297</v>
      </c>
      <c r="AC42" s="78">
        <f t="shared" si="7"/>
        <v>0</v>
      </c>
      <c r="AD42" s="78">
        <f t="shared" si="8"/>
        <v>-3.3365752221299991E-2</v>
      </c>
      <c r="AE42" s="78">
        <f t="shared" si="1"/>
        <v>-3.3365752221299991E-2</v>
      </c>
      <c r="AF42" s="73">
        <v>1811</v>
      </c>
      <c r="AG42" s="73">
        <f t="shared" si="9"/>
        <v>-60.425377272774284</v>
      </c>
      <c r="AH42" s="73">
        <v>35484.881999999998</v>
      </c>
      <c r="AI42" s="79">
        <f t="shared" si="10"/>
        <v>35545.307377272773</v>
      </c>
      <c r="AJ42" s="74">
        <f t="shared" si="11"/>
        <v>19627.44747502638</v>
      </c>
      <c r="AK42" s="80"/>
      <c r="AL42" s="64">
        <v>2002</v>
      </c>
      <c r="AM42" s="65">
        <v>2</v>
      </c>
      <c r="AN42" s="76">
        <f t="shared" si="22"/>
        <v>34.723950066840629</v>
      </c>
      <c r="AO42" s="76">
        <f t="shared" si="22"/>
        <v>77.741832906544204</v>
      </c>
      <c r="AP42" s="76"/>
      <c r="AR42" s="76">
        <v>19.446894068599693</v>
      </c>
      <c r="AS42" s="76">
        <v>65.271895810956465</v>
      </c>
      <c r="AT42" s="76"/>
      <c r="AV42" s="81">
        <f t="shared" si="12"/>
        <v>-7.353393247414625E-3</v>
      </c>
      <c r="AW42" s="81">
        <f t="shared" si="13"/>
        <v>-2.4104309937404166E-3</v>
      </c>
      <c r="AX42" s="78">
        <f t="shared" si="2"/>
        <v>-9.7638242411550412E-3</v>
      </c>
      <c r="AY42" s="73">
        <v>13158</v>
      </c>
      <c r="AZ42" s="82">
        <f t="shared" si="14"/>
        <v>-128.47239936511804</v>
      </c>
      <c r="BA42" s="73">
        <v>6447.6240000000107</v>
      </c>
      <c r="BB42" s="73">
        <f t="shared" si="15"/>
        <v>6576.0963993651285</v>
      </c>
      <c r="BC42" s="74">
        <f t="shared" si="16"/>
        <v>499.77932811712481</v>
      </c>
      <c r="BE42" s="83">
        <v>36.557999999989079</v>
      </c>
      <c r="BF42" s="84">
        <v>29</v>
      </c>
      <c r="BH42" s="73">
        <v>47.609000000000002</v>
      </c>
      <c r="BI42" s="73">
        <v>8</v>
      </c>
      <c r="BK42" s="79">
        <f t="shared" si="17"/>
        <v>341929.565</v>
      </c>
      <c r="BL42" s="434">
        <f t="shared" si="18"/>
        <v>342118.46277663787</v>
      </c>
      <c r="BM42" s="73">
        <f t="shared" si="3"/>
        <v>-188.89777663789232</v>
      </c>
      <c r="BN42" s="85">
        <v>37288</v>
      </c>
      <c r="BO42" s="86">
        <v>341929.565</v>
      </c>
      <c r="BP42" s="87">
        <f t="shared" si="19"/>
        <v>0</v>
      </c>
      <c r="BQ42" s="88">
        <v>22355.643347499183</v>
      </c>
      <c r="BR42" s="88">
        <v>22367.993643454585</v>
      </c>
      <c r="BS42" s="89">
        <f t="shared" si="20"/>
        <v>267439.44142033363</v>
      </c>
      <c r="BT42" s="89" t="b">
        <v>1</v>
      </c>
    </row>
    <row r="43" spans="1:72" s="77" customFormat="1" x14ac:dyDescent="0.2">
      <c r="A43" s="64">
        <v>2002</v>
      </c>
      <c r="B43" s="65">
        <v>3</v>
      </c>
      <c r="C43" s="66"/>
      <c r="D43" s="68"/>
      <c r="E43" s="67"/>
      <c r="F43" s="66"/>
      <c r="G43" s="68"/>
      <c r="H43" s="69"/>
      <c r="I43" s="70"/>
      <c r="J43" s="70"/>
      <c r="K43" s="71">
        <f t="shared" si="4"/>
        <v>0</v>
      </c>
      <c r="L43" s="72">
        <v>289</v>
      </c>
      <c r="M43" s="72">
        <f t="shared" si="5"/>
        <v>0</v>
      </c>
      <c r="N43" s="73">
        <v>282497.54499999998</v>
      </c>
      <c r="O43" s="72">
        <f t="shared" si="6"/>
        <v>282497.54499999998</v>
      </c>
      <c r="P43" s="74">
        <f t="shared" si="0"/>
        <v>977500.15570934245</v>
      </c>
      <c r="Q43" s="65"/>
      <c r="R43" s="64">
        <v>2002</v>
      </c>
      <c r="S43" s="65">
        <v>3</v>
      </c>
      <c r="T43" s="75">
        <f t="shared" si="21"/>
        <v>0</v>
      </c>
      <c r="U43" s="75">
        <f t="shared" si="21"/>
        <v>67.088827391532973</v>
      </c>
      <c r="W43" s="76"/>
      <c r="X43" s="76">
        <v>0</v>
      </c>
      <c r="Y43" s="76">
        <v>78.339662901626014</v>
      </c>
      <c r="AC43" s="78">
        <f t="shared" si="7"/>
        <v>0</v>
      </c>
      <c r="AD43" s="78">
        <f t="shared" si="8"/>
        <v>5.5207923956283933E-2</v>
      </c>
      <c r="AE43" s="78">
        <f t="shared" si="1"/>
        <v>5.5207923956283933E-2</v>
      </c>
      <c r="AF43" s="73">
        <v>1820</v>
      </c>
      <c r="AG43" s="73">
        <f t="shared" si="9"/>
        <v>100.47842160043676</v>
      </c>
      <c r="AH43" s="73">
        <v>32437.235000000001</v>
      </c>
      <c r="AI43" s="79">
        <f t="shared" si="10"/>
        <v>32336.756578399563</v>
      </c>
      <c r="AJ43" s="74">
        <f t="shared" si="11"/>
        <v>17767.44866945031</v>
      </c>
      <c r="AK43" s="80"/>
      <c r="AL43" s="64">
        <v>2002</v>
      </c>
      <c r="AM43" s="65">
        <v>3</v>
      </c>
      <c r="AN43" s="76">
        <f t="shared" si="22"/>
        <v>67.088827391532973</v>
      </c>
      <c r="AO43" s="76">
        <f t="shared" si="22"/>
        <v>46.024503453365838</v>
      </c>
      <c r="AP43" s="76"/>
      <c r="AR43" s="76">
        <v>92.454685693904992</v>
      </c>
      <c r="AS43" s="76">
        <v>19.121739559061886</v>
      </c>
      <c r="AT43" s="76"/>
      <c r="AV43" s="81">
        <f t="shared" si="12"/>
        <v>1.2209494497959286E-2</v>
      </c>
      <c r="AW43" s="81">
        <f t="shared" si="13"/>
        <v>-5.2002873319269517E-3</v>
      </c>
      <c r="AX43" s="78">
        <f t="shared" si="2"/>
        <v>7.0092071660323345E-3</v>
      </c>
      <c r="AY43" s="73">
        <v>13152</v>
      </c>
      <c r="AZ43" s="82">
        <f t="shared" si="14"/>
        <v>92.185092647657257</v>
      </c>
      <c r="BA43" s="73">
        <v>6430.0160000000033</v>
      </c>
      <c r="BB43" s="73">
        <f t="shared" si="15"/>
        <v>6337.830907352346</v>
      </c>
      <c r="BC43" s="74">
        <f t="shared" si="16"/>
        <v>481.89103614297034</v>
      </c>
      <c r="BE43" s="83">
        <v>25.425999999996748</v>
      </c>
      <c r="BF43" s="84">
        <v>29</v>
      </c>
      <c r="BH43" s="73">
        <v>47.831000000000003</v>
      </c>
      <c r="BI43" s="73">
        <v>8</v>
      </c>
      <c r="BK43" s="79">
        <f t="shared" si="17"/>
        <v>321438.05299999996</v>
      </c>
      <c r="BL43" s="434">
        <f t="shared" si="18"/>
        <v>321245.38948575186</v>
      </c>
      <c r="BM43" s="73">
        <f t="shared" si="3"/>
        <v>192.66351424809403</v>
      </c>
      <c r="BN43" s="85">
        <v>37316</v>
      </c>
      <c r="BO43" s="86">
        <v>321438.05299999996</v>
      </c>
      <c r="BP43" s="87">
        <f t="shared" si="19"/>
        <v>0</v>
      </c>
      <c r="BQ43" s="88">
        <v>21011.769708458618</v>
      </c>
      <c r="BR43" s="88">
        <v>20999.175675627655</v>
      </c>
      <c r="BS43" s="89">
        <f t="shared" si="20"/>
        <v>266524.22562857904</v>
      </c>
      <c r="BT43" s="89" t="b">
        <v>1</v>
      </c>
    </row>
    <row r="44" spans="1:72" s="77" customFormat="1" x14ac:dyDescent="0.2">
      <c r="A44" s="64">
        <v>2002</v>
      </c>
      <c r="B44" s="65">
        <v>4</v>
      </c>
      <c r="C44" s="66"/>
      <c r="D44" s="68"/>
      <c r="E44" s="67"/>
      <c r="F44" s="66"/>
      <c r="G44" s="68"/>
      <c r="H44" s="69"/>
      <c r="I44" s="70"/>
      <c r="J44" s="70"/>
      <c r="K44" s="71">
        <f t="shared" si="4"/>
        <v>0</v>
      </c>
      <c r="L44" s="72">
        <v>289</v>
      </c>
      <c r="M44" s="72">
        <f t="shared" si="5"/>
        <v>0</v>
      </c>
      <c r="N44" s="73">
        <v>296200.266</v>
      </c>
      <c r="O44" s="72">
        <f t="shared" si="6"/>
        <v>296200.266</v>
      </c>
      <c r="P44" s="74">
        <f t="shared" si="0"/>
        <v>1024914.4152249135</v>
      </c>
      <c r="Q44" s="65"/>
      <c r="R44" s="64">
        <v>2002</v>
      </c>
      <c r="S44" s="65">
        <v>4</v>
      </c>
      <c r="T44" s="75">
        <f t="shared" si="21"/>
        <v>0</v>
      </c>
      <c r="U44" s="75">
        <f t="shared" si="21"/>
        <v>117.42864691479581</v>
      </c>
      <c r="W44" s="76"/>
      <c r="X44" s="76">
        <v>0</v>
      </c>
      <c r="Y44" s="76">
        <v>147.77923393041254</v>
      </c>
      <c r="AC44" s="78">
        <f t="shared" si="7"/>
        <v>0</v>
      </c>
      <c r="AD44" s="78">
        <f t="shared" si="8"/>
        <v>0.14893053040226084</v>
      </c>
      <c r="AE44" s="78">
        <f t="shared" si="1"/>
        <v>0.14893053040226084</v>
      </c>
      <c r="AF44" s="73">
        <v>1818</v>
      </c>
      <c r="AG44" s="73">
        <f t="shared" si="9"/>
        <v>270.75570427131021</v>
      </c>
      <c r="AH44" s="73">
        <v>40556.993000000002</v>
      </c>
      <c r="AI44" s="79">
        <f t="shared" si="10"/>
        <v>40286.237295728693</v>
      </c>
      <c r="AJ44" s="74">
        <f t="shared" si="11"/>
        <v>22159.646477298513</v>
      </c>
      <c r="AK44" s="80"/>
      <c r="AL44" s="64">
        <v>2002</v>
      </c>
      <c r="AM44" s="65">
        <v>4</v>
      </c>
      <c r="AN44" s="76">
        <f t="shared" si="22"/>
        <v>117.42864691479581</v>
      </c>
      <c r="AO44" s="76">
        <f t="shared" si="22"/>
        <v>10.764282951672801</v>
      </c>
      <c r="AP44" s="76"/>
      <c r="AR44" s="76">
        <v>146.8038337144618</v>
      </c>
      <c r="AS44" s="76">
        <v>4.5654447727416191E-2</v>
      </c>
      <c r="AT44" s="76"/>
      <c r="AV44" s="81">
        <f t="shared" si="12"/>
        <v>1.413932764788446E-2</v>
      </c>
      <c r="AW44" s="81">
        <f t="shared" si="13"/>
        <v>-2.0719041450049666E-3</v>
      </c>
      <c r="AX44" s="78">
        <f t="shared" si="2"/>
        <v>1.2067423502879492E-2</v>
      </c>
      <c r="AY44" s="73">
        <v>13023</v>
      </c>
      <c r="AZ44" s="82">
        <f t="shared" si="14"/>
        <v>157.15405627799962</v>
      </c>
      <c r="BA44" s="73">
        <v>6944.1819999999716</v>
      </c>
      <c r="BB44" s="73">
        <f t="shared" si="15"/>
        <v>6787.0279437219724</v>
      </c>
      <c r="BC44" s="74">
        <f t="shared" si="16"/>
        <v>521.15702554879613</v>
      </c>
      <c r="BE44" s="83">
        <v>37.622000000028493</v>
      </c>
      <c r="BF44" s="84">
        <v>27</v>
      </c>
      <c r="BH44" s="73">
        <v>48.631999999999998</v>
      </c>
      <c r="BI44" s="73">
        <v>8</v>
      </c>
      <c r="BK44" s="79">
        <f t="shared" si="17"/>
        <v>343787.69500000001</v>
      </c>
      <c r="BL44" s="434">
        <f t="shared" si="18"/>
        <v>343359.78523945069</v>
      </c>
      <c r="BM44" s="73">
        <f t="shared" si="3"/>
        <v>427.90976054930979</v>
      </c>
      <c r="BN44" s="85">
        <v>37347</v>
      </c>
      <c r="BO44" s="86">
        <v>343787.69499999995</v>
      </c>
      <c r="BP44" s="87">
        <f t="shared" si="19"/>
        <v>0</v>
      </c>
      <c r="BQ44" s="88">
        <v>22669.811737553577</v>
      </c>
      <c r="BR44" s="88">
        <v>22641.594806426026</v>
      </c>
      <c r="BS44" s="89">
        <f t="shared" si="20"/>
        <v>268285.26081366767</v>
      </c>
      <c r="BT44" s="89" t="b">
        <v>1</v>
      </c>
    </row>
    <row r="45" spans="1:72" s="77" customFormat="1" x14ac:dyDescent="0.2">
      <c r="A45" s="64">
        <v>2002</v>
      </c>
      <c r="B45" s="65">
        <v>5</v>
      </c>
      <c r="C45" s="66"/>
      <c r="D45" s="68"/>
      <c r="E45" s="67"/>
      <c r="F45" s="66"/>
      <c r="G45" s="68"/>
      <c r="H45" s="69"/>
      <c r="I45" s="70"/>
      <c r="J45" s="70"/>
      <c r="K45" s="71">
        <f t="shared" si="4"/>
        <v>0</v>
      </c>
      <c r="L45" s="72">
        <v>288</v>
      </c>
      <c r="M45" s="72">
        <f t="shared" si="5"/>
        <v>0</v>
      </c>
      <c r="N45" s="73">
        <v>286859.092</v>
      </c>
      <c r="O45" s="72">
        <f t="shared" si="6"/>
        <v>286859.092</v>
      </c>
      <c r="P45" s="74">
        <f t="shared" si="0"/>
        <v>996038.51388888888</v>
      </c>
      <c r="Q45" s="65"/>
      <c r="R45" s="64">
        <v>2002</v>
      </c>
      <c r="S45" s="65">
        <v>5</v>
      </c>
      <c r="T45" s="75">
        <f t="shared" si="21"/>
        <v>0</v>
      </c>
      <c r="U45" s="75">
        <f t="shared" si="21"/>
        <v>205.87235315982971</v>
      </c>
      <c r="W45" s="76"/>
      <c r="X45" s="76">
        <v>0</v>
      </c>
      <c r="Y45" s="76">
        <v>216.69809716909336</v>
      </c>
      <c r="AC45" s="78">
        <f t="shared" si="7"/>
        <v>0</v>
      </c>
      <c r="AD45" s="78">
        <f t="shared" si="8"/>
        <v>5.3121997161674005E-2</v>
      </c>
      <c r="AE45" s="78">
        <f t="shared" si="1"/>
        <v>5.3121997161674005E-2</v>
      </c>
      <c r="AF45" s="73">
        <v>1812</v>
      </c>
      <c r="AG45" s="73">
        <f t="shared" si="9"/>
        <v>96.257058856953293</v>
      </c>
      <c r="AH45" s="73">
        <v>39933.767999999996</v>
      </c>
      <c r="AI45" s="79">
        <f t="shared" si="10"/>
        <v>39837.510941143046</v>
      </c>
      <c r="AJ45" s="74">
        <f t="shared" si="11"/>
        <v>21985.381314096605</v>
      </c>
      <c r="AK45" s="80"/>
      <c r="AL45" s="64">
        <v>2002</v>
      </c>
      <c r="AM45" s="65">
        <v>5</v>
      </c>
      <c r="AN45" s="76">
        <f t="shared" si="22"/>
        <v>205.87235315982971</v>
      </c>
      <c r="AO45" s="76">
        <f t="shared" si="22"/>
        <v>1.2492833206498815</v>
      </c>
      <c r="AP45" s="76"/>
      <c r="AR45" s="76">
        <v>224.04532459988081</v>
      </c>
      <c r="AS45" s="76">
        <v>0</v>
      </c>
      <c r="AT45" s="76"/>
      <c r="AV45" s="81">
        <f t="shared" si="12"/>
        <v>8.7473008862517538E-3</v>
      </c>
      <c r="AW45" s="81">
        <f t="shared" si="13"/>
        <v>-2.4148567975719137E-4</v>
      </c>
      <c r="AX45" s="78">
        <f t="shared" si="2"/>
        <v>8.5058152064945627E-3</v>
      </c>
      <c r="AY45" s="73">
        <v>13159</v>
      </c>
      <c r="AZ45" s="82">
        <f t="shared" si="14"/>
        <v>111.92802230226195</v>
      </c>
      <c r="BA45" s="73">
        <v>7531.2619999999879</v>
      </c>
      <c r="BB45" s="73">
        <f t="shared" si="15"/>
        <v>7419.3339776977264</v>
      </c>
      <c r="BC45" s="74">
        <f t="shared" si="16"/>
        <v>563.82202125524168</v>
      </c>
      <c r="BE45" s="83">
        <v>40.978000000011889</v>
      </c>
      <c r="BF45" s="84">
        <v>28</v>
      </c>
      <c r="BH45" s="73">
        <v>46.271000000000001</v>
      </c>
      <c r="BI45" s="73">
        <v>8</v>
      </c>
      <c r="BK45" s="79">
        <f t="shared" si="17"/>
        <v>334411.37099999998</v>
      </c>
      <c r="BL45" s="434">
        <f t="shared" si="18"/>
        <v>334203.18591884081</v>
      </c>
      <c r="BM45" s="73">
        <f t="shared" si="3"/>
        <v>208.18508115921526</v>
      </c>
      <c r="BN45" s="85">
        <v>37377</v>
      </c>
      <c r="BO45" s="86">
        <v>334411.37099999998</v>
      </c>
      <c r="BP45" s="87">
        <f t="shared" si="19"/>
        <v>0</v>
      </c>
      <c r="BQ45" s="88">
        <v>21864.097482837529</v>
      </c>
      <c r="BR45" s="88">
        <v>21850.486166645362</v>
      </c>
      <c r="BS45" s="89">
        <f t="shared" si="20"/>
        <v>267538.54684209399</v>
      </c>
      <c r="BT45" s="89" t="b">
        <v>1</v>
      </c>
    </row>
    <row r="46" spans="1:72" s="77" customFormat="1" x14ac:dyDescent="0.2">
      <c r="A46" s="64">
        <v>2002</v>
      </c>
      <c r="B46" s="65">
        <v>6</v>
      </c>
      <c r="C46" s="66"/>
      <c r="D46" s="68"/>
      <c r="E46" s="67"/>
      <c r="F46" s="66"/>
      <c r="G46" s="68"/>
      <c r="H46" s="69"/>
      <c r="I46" s="70"/>
      <c r="J46" s="70"/>
      <c r="K46" s="71">
        <f t="shared" si="4"/>
        <v>0</v>
      </c>
      <c r="L46" s="72">
        <v>287</v>
      </c>
      <c r="M46" s="72">
        <f t="shared" si="5"/>
        <v>0</v>
      </c>
      <c r="N46" s="73">
        <v>309647.46899999998</v>
      </c>
      <c r="O46" s="72">
        <f t="shared" si="6"/>
        <v>309647.46899999998</v>
      </c>
      <c r="P46" s="74">
        <f t="shared" si="0"/>
        <v>1078911.0418118467</v>
      </c>
      <c r="Q46" s="65"/>
      <c r="R46" s="64">
        <v>2002</v>
      </c>
      <c r="S46" s="65">
        <v>6</v>
      </c>
      <c r="T46" s="75">
        <f t="shared" ref="T46:U61" si="23">T34</f>
        <v>0</v>
      </c>
      <c r="U46" s="75">
        <f t="shared" si="23"/>
        <v>273.79728737823223</v>
      </c>
      <c r="W46" s="76"/>
      <c r="X46" s="76">
        <v>0</v>
      </c>
      <c r="Y46" s="76">
        <v>227.94327452724102</v>
      </c>
      <c r="AC46" s="78">
        <f t="shared" si="7"/>
        <v>0</v>
      </c>
      <c r="AD46" s="78">
        <f t="shared" si="8"/>
        <v>-0.22500594309613672</v>
      </c>
      <c r="AE46" s="78">
        <f t="shared" si="1"/>
        <v>-0.22500594309613672</v>
      </c>
      <c r="AF46" s="73">
        <v>1804</v>
      </c>
      <c r="AG46" s="73">
        <f t="shared" si="9"/>
        <v>-405.91072134543066</v>
      </c>
      <c r="AH46" s="73">
        <v>40991.453999999998</v>
      </c>
      <c r="AI46" s="79">
        <f t="shared" si="10"/>
        <v>41397.364721345431</v>
      </c>
      <c r="AJ46" s="74">
        <f t="shared" si="11"/>
        <v>22947.541419814541</v>
      </c>
      <c r="AK46" s="80"/>
      <c r="AL46" s="64">
        <v>2002</v>
      </c>
      <c r="AM46" s="65">
        <v>6</v>
      </c>
      <c r="AN46" s="76">
        <f t="shared" ref="AN46:AO61" si="24">AN34</f>
        <v>273.79728737823223</v>
      </c>
      <c r="AO46" s="76">
        <f t="shared" si="24"/>
        <v>0</v>
      </c>
      <c r="AP46" s="76"/>
      <c r="AR46" s="76">
        <v>222.22037329429409</v>
      </c>
      <c r="AS46" s="76">
        <v>0</v>
      </c>
      <c r="AT46" s="76"/>
      <c r="AV46" s="81">
        <f t="shared" si="12"/>
        <v>-2.4825812760716801E-2</v>
      </c>
      <c r="AW46" s="81">
        <f t="shared" si="13"/>
        <v>0</v>
      </c>
      <c r="AX46" s="78">
        <f t="shared" si="2"/>
        <v>-2.4825812760716801E-2</v>
      </c>
      <c r="AY46" s="73">
        <v>13263</v>
      </c>
      <c r="AZ46" s="82">
        <f t="shared" si="14"/>
        <v>-329.26475464538692</v>
      </c>
      <c r="BA46" s="73">
        <v>7863.5569999999716</v>
      </c>
      <c r="BB46" s="73">
        <f t="shared" si="15"/>
        <v>8192.8217546453579</v>
      </c>
      <c r="BC46" s="74">
        <f t="shared" si="16"/>
        <v>617.72010515308443</v>
      </c>
      <c r="BE46" s="83">
        <v>33.806000000028689</v>
      </c>
      <c r="BF46" s="84">
        <v>26</v>
      </c>
      <c r="BH46" s="73">
        <v>44.566000000000003</v>
      </c>
      <c r="BI46" s="73">
        <v>8</v>
      </c>
      <c r="BK46" s="79">
        <f t="shared" si="17"/>
        <v>358580.85199999996</v>
      </c>
      <c r="BL46" s="434">
        <f t="shared" si="18"/>
        <v>359316.02747599082</v>
      </c>
      <c r="BM46" s="73">
        <f t="shared" si="3"/>
        <v>-735.17547599081763</v>
      </c>
      <c r="BN46" s="85">
        <v>37408</v>
      </c>
      <c r="BO46" s="86">
        <v>358580.85200000001</v>
      </c>
      <c r="BP46" s="87">
        <f t="shared" si="19"/>
        <v>0</v>
      </c>
      <c r="BQ46" s="88">
        <v>23302.628801663632</v>
      </c>
      <c r="BR46" s="88">
        <v>23350.404696906084</v>
      </c>
      <c r="BS46" s="89">
        <f t="shared" si="20"/>
        <v>269174.11698076956</v>
      </c>
      <c r="BT46" s="89" t="b">
        <v>1</v>
      </c>
    </row>
    <row r="47" spans="1:72" s="77" customFormat="1" x14ac:dyDescent="0.2">
      <c r="A47" s="64">
        <v>2002</v>
      </c>
      <c r="B47" s="65">
        <v>7</v>
      </c>
      <c r="C47" s="66"/>
      <c r="D47" s="68"/>
      <c r="E47" s="67"/>
      <c r="F47" s="66"/>
      <c r="G47" s="68"/>
      <c r="H47" s="69"/>
      <c r="I47" s="70"/>
      <c r="J47" s="70"/>
      <c r="K47" s="71">
        <f t="shared" si="4"/>
        <v>0</v>
      </c>
      <c r="L47" s="72">
        <v>286</v>
      </c>
      <c r="M47" s="72">
        <f t="shared" si="5"/>
        <v>0</v>
      </c>
      <c r="N47" s="73">
        <v>290998.79700000002</v>
      </c>
      <c r="O47" s="72">
        <f t="shared" si="6"/>
        <v>290998.79700000002</v>
      </c>
      <c r="P47" s="74">
        <f t="shared" si="0"/>
        <v>1017478.3111888113</v>
      </c>
      <c r="Q47" s="65"/>
      <c r="R47" s="64">
        <v>2002</v>
      </c>
      <c r="S47" s="65">
        <v>7</v>
      </c>
      <c r="T47" s="75">
        <f t="shared" si="23"/>
        <v>0</v>
      </c>
      <c r="U47" s="75">
        <f t="shared" si="23"/>
        <v>323.21495100202412</v>
      </c>
      <c r="W47" s="76"/>
      <c r="X47" s="76">
        <v>0</v>
      </c>
      <c r="Y47" s="76">
        <v>280.24593780270396</v>
      </c>
      <c r="AC47" s="78">
        <f t="shared" si="7"/>
        <v>0</v>
      </c>
      <c r="AD47" s="78">
        <f t="shared" si="8"/>
        <v>-0.2108492308021496</v>
      </c>
      <c r="AE47" s="78">
        <f t="shared" si="1"/>
        <v>-0.2108492308021496</v>
      </c>
      <c r="AF47" s="73">
        <v>1805</v>
      </c>
      <c r="AG47" s="73">
        <f t="shared" si="9"/>
        <v>-380.58286159788003</v>
      </c>
      <c r="AH47" s="73">
        <v>37160.739000000001</v>
      </c>
      <c r="AI47" s="79">
        <f t="shared" si="10"/>
        <v>37541.321861597884</v>
      </c>
      <c r="AJ47" s="74">
        <f t="shared" si="11"/>
        <v>20798.516266813229</v>
      </c>
      <c r="AK47" s="80"/>
      <c r="AL47" s="64">
        <v>2002</v>
      </c>
      <c r="AM47" s="65">
        <v>7</v>
      </c>
      <c r="AN47" s="76">
        <f t="shared" si="24"/>
        <v>323.21495100202412</v>
      </c>
      <c r="AO47" s="76">
        <f t="shared" si="24"/>
        <v>0</v>
      </c>
      <c r="AP47" s="76"/>
      <c r="AR47" s="76">
        <v>299.65574621922667</v>
      </c>
      <c r="AS47" s="76">
        <v>0</v>
      </c>
      <c r="AT47" s="76"/>
      <c r="AV47" s="81">
        <f t="shared" si="12"/>
        <v>-1.1339887566310467E-2</v>
      </c>
      <c r="AW47" s="81">
        <f t="shared" si="13"/>
        <v>0</v>
      </c>
      <c r="AX47" s="78">
        <f t="shared" si="2"/>
        <v>-1.1339887566310467E-2</v>
      </c>
      <c r="AY47" s="73">
        <v>12885</v>
      </c>
      <c r="AZ47" s="82">
        <f t="shared" si="14"/>
        <v>-146.11445129191037</v>
      </c>
      <c r="BA47" s="73">
        <v>8380.189000000013</v>
      </c>
      <c r="BB47" s="73">
        <f t="shared" si="15"/>
        <v>8526.3034512919239</v>
      </c>
      <c r="BC47" s="74">
        <f t="shared" si="16"/>
        <v>661.72320149723896</v>
      </c>
      <c r="BE47" s="83">
        <v>16.994999999986248</v>
      </c>
      <c r="BF47" s="84">
        <v>26</v>
      </c>
      <c r="BH47" s="73">
        <v>44.566000000000003</v>
      </c>
      <c r="BI47" s="73">
        <v>8</v>
      </c>
      <c r="BK47" s="79">
        <f t="shared" si="17"/>
        <v>336601.28600000002</v>
      </c>
      <c r="BL47" s="434">
        <f t="shared" si="18"/>
        <v>337127.98331288982</v>
      </c>
      <c r="BM47" s="73">
        <f t="shared" si="3"/>
        <v>-526.6973128897904</v>
      </c>
      <c r="BN47" s="85">
        <v>37438</v>
      </c>
      <c r="BO47" s="86">
        <v>336601.28599999996</v>
      </c>
      <c r="BP47" s="87">
        <f t="shared" si="19"/>
        <v>0</v>
      </c>
      <c r="BQ47" s="88">
        <v>22425.13564290473</v>
      </c>
      <c r="BR47" s="88">
        <v>22460.22540392337</v>
      </c>
      <c r="BS47" s="89">
        <f t="shared" si="20"/>
        <v>268040.64743024606</v>
      </c>
      <c r="BT47" s="89" t="b">
        <v>1</v>
      </c>
    </row>
    <row r="48" spans="1:72" s="77" customFormat="1" x14ac:dyDescent="0.2">
      <c r="A48" s="64">
        <v>2002</v>
      </c>
      <c r="B48" s="65">
        <v>8</v>
      </c>
      <c r="C48" s="66"/>
      <c r="D48" s="68"/>
      <c r="E48" s="67"/>
      <c r="F48" s="66"/>
      <c r="G48" s="68"/>
      <c r="H48" s="69"/>
      <c r="I48" s="70"/>
      <c r="J48" s="70"/>
      <c r="K48" s="71">
        <f t="shared" si="4"/>
        <v>0</v>
      </c>
      <c r="L48" s="72">
        <v>288</v>
      </c>
      <c r="M48" s="72">
        <f t="shared" si="5"/>
        <v>0</v>
      </c>
      <c r="N48" s="73">
        <v>290430.48100000003</v>
      </c>
      <c r="O48" s="72">
        <f t="shared" si="6"/>
        <v>290430.48100000003</v>
      </c>
      <c r="P48" s="74">
        <f t="shared" si="0"/>
        <v>1008439.170138889</v>
      </c>
      <c r="Q48" s="65"/>
      <c r="R48" s="64">
        <v>2002</v>
      </c>
      <c r="S48" s="65">
        <v>8</v>
      </c>
      <c r="T48" s="75">
        <f t="shared" si="23"/>
        <v>0</v>
      </c>
      <c r="U48" s="75">
        <f t="shared" si="23"/>
        <v>329.73144935858772</v>
      </c>
      <c r="W48" s="76"/>
      <c r="X48" s="76">
        <v>0</v>
      </c>
      <c r="Y48" s="76">
        <v>317.37555731004539</v>
      </c>
      <c r="AC48" s="78">
        <f t="shared" si="7"/>
        <v>0</v>
      </c>
      <c r="AD48" s="78">
        <f t="shared" si="8"/>
        <v>-6.0630443669364174E-2</v>
      </c>
      <c r="AE48" s="78">
        <f t="shared" si="1"/>
        <v>-6.0630443669364174E-2</v>
      </c>
      <c r="AF48" s="73">
        <v>1800</v>
      </c>
      <c r="AG48" s="73">
        <f t="shared" si="9"/>
        <v>-109.13479860485552</v>
      </c>
      <c r="AH48" s="73">
        <v>38024.082999999999</v>
      </c>
      <c r="AI48" s="79">
        <f t="shared" si="10"/>
        <v>38133.217798604855</v>
      </c>
      <c r="AJ48" s="74">
        <f t="shared" si="11"/>
        <v>21185.120999224921</v>
      </c>
      <c r="AK48" s="80"/>
      <c r="AL48" s="64">
        <v>2002</v>
      </c>
      <c r="AM48" s="65">
        <v>8</v>
      </c>
      <c r="AN48" s="76">
        <f t="shared" si="24"/>
        <v>329.73144935858772</v>
      </c>
      <c r="AO48" s="76">
        <f t="shared" si="24"/>
        <v>0</v>
      </c>
      <c r="AP48" s="76"/>
      <c r="AR48" s="76">
        <v>312.57058200820882</v>
      </c>
      <c r="AS48" s="76">
        <v>0</v>
      </c>
      <c r="AT48" s="76"/>
      <c r="AV48" s="81">
        <f t="shared" si="12"/>
        <v>-8.2601390024743312E-3</v>
      </c>
      <c r="AW48" s="81">
        <f t="shared" si="13"/>
        <v>0</v>
      </c>
      <c r="AX48" s="78">
        <f t="shared" si="2"/>
        <v>-8.2601390024743312E-3</v>
      </c>
      <c r="AY48" s="73">
        <v>12978</v>
      </c>
      <c r="AZ48" s="82">
        <f t="shared" si="14"/>
        <v>-107.20008397411188</v>
      </c>
      <c r="BA48" s="73">
        <v>8109.5140000000247</v>
      </c>
      <c r="BB48" s="73">
        <f t="shared" si="15"/>
        <v>8216.7140839741369</v>
      </c>
      <c r="BC48" s="74">
        <f t="shared" si="16"/>
        <v>633.12637416968232</v>
      </c>
      <c r="BE48" s="83">
        <v>25.593999999975495</v>
      </c>
      <c r="BF48" s="84">
        <v>26</v>
      </c>
      <c r="BH48" s="73">
        <v>44.856999999999999</v>
      </c>
      <c r="BI48" s="73">
        <v>8</v>
      </c>
      <c r="BK48" s="79">
        <f t="shared" si="17"/>
        <v>336634.52900000004</v>
      </c>
      <c r="BL48" s="434">
        <f t="shared" si="18"/>
        <v>336850.86388257903</v>
      </c>
      <c r="BM48" s="73">
        <f t="shared" si="3"/>
        <v>-216.33488257896738</v>
      </c>
      <c r="BN48" s="85">
        <v>37469</v>
      </c>
      <c r="BO48" s="86">
        <v>336634.52900000004</v>
      </c>
      <c r="BP48" s="87">
        <f t="shared" si="19"/>
        <v>0</v>
      </c>
      <c r="BQ48" s="88">
        <v>22293.677417218547</v>
      </c>
      <c r="BR48" s="88">
        <v>22308.004230634375</v>
      </c>
      <c r="BS48" s="89">
        <f t="shared" si="20"/>
        <v>268323.10296310484</v>
      </c>
      <c r="BT48" s="89" t="b">
        <v>1</v>
      </c>
    </row>
    <row r="49" spans="1:72" s="77" customFormat="1" x14ac:dyDescent="0.2">
      <c r="A49" s="64">
        <v>2002</v>
      </c>
      <c r="B49" s="65">
        <v>9</v>
      </c>
      <c r="C49" s="66"/>
      <c r="D49" s="68"/>
      <c r="E49" s="67"/>
      <c r="F49" s="66"/>
      <c r="G49" s="68"/>
      <c r="H49" s="69"/>
      <c r="I49" s="70"/>
      <c r="J49" s="70"/>
      <c r="K49" s="71">
        <f t="shared" si="4"/>
        <v>0</v>
      </c>
      <c r="L49" s="72">
        <v>287</v>
      </c>
      <c r="M49" s="72">
        <f t="shared" si="5"/>
        <v>0</v>
      </c>
      <c r="N49" s="73">
        <v>291520.08199999999</v>
      </c>
      <c r="O49" s="72">
        <f t="shared" si="6"/>
        <v>291520.08199999999</v>
      </c>
      <c r="P49" s="74">
        <f t="shared" si="0"/>
        <v>1015749.4146341463</v>
      </c>
      <c r="Q49" s="65"/>
      <c r="R49" s="64">
        <v>2002</v>
      </c>
      <c r="S49" s="65">
        <v>9</v>
      </c>
      <c r="T49" s="75">
        <f t="shared" si="23"/>
        <v>0</v>
      </c>
      <c r="U49" s="75">
        <f t="shared" si="23"/>
        <v>278.21093356333773</v>
      </c>
      <c r="W49" s="76"/>
      <c r="X49" s="76">
        <v>0</v>
      </c>
      <c r="Y49" s="76">
        <v>315.92030101212646</v>
      </c>
      <c r="AC49" s="78">
        <f t="shared" si="7"/>
        <v>0</v>
      </c>
      <c r="AD49" s="78">
        <f t="shared" si="8"/>
        <v>0.18504011445947097</v>
      </c>
      <c r="AE49" s="78">
        <f t="shared" ref="AE49:AE80" si="25">SUM(AC49:AD49)</f>
        <v>0.18504011445947097</v>
      </c>
      <c r="AF49" s="73">
        <v>1787</v>
      </c>
      <c r="AG49" s="73">
        <f t="shared" si="9"/>
        <v>330.66668453907459</v>
      </c>
      <c r="AH49" s="73">
        <v>38031.716</v>
      </c>
      <c r="AI49" s="79">
        <f t="shared" si="10"/>
        <v>37701.049315460928</v>
      </c>
      <c r="AJ49" s="74">
        <f t="shared" si="11"/>
        <v>21097.397490464984</v>
      </c>
      <c r="AK49" s="80"/>
      <c r="AL49" s="64">
        <v>2002</v>
      </c>
      <c r="AM49" s="65">
        <v>9</v>
      </c>
      <c r="AN49" s="76">
        <f t="shared" si="24"/>
        <v>278.21093356333773</v>
      </c>
      <c r="AO49" s="76">
        <f t="shared" si="24"/>
        <v>0</v>
      </c>
      <c r="AP49" s="76"/>
      <c r="AR49" s="76">
        <v>306.50023051590404</v>
      </c>
      <c r="AS49" s="76">
        <v>0</v>
      </c>
      <c r="AT49" s="76"/>
      <c r="AV49" s="81">
        <f t="shared" si="12"/>
        <v>1.3616650041019732E-2</v>
      </c>
      <c r="AW49" s="81">
        <f t="shared" si="13"/>
        <v>0</v>
      </c>
      <c r="AX49" s="78">
        <f t="shared" ref="AX49:AX112" si="26">SUM(AV49:AW49)</f>
        <v>1.3616650041019732E-2</v>
      </c>
      <c r="AY49" s="73">
        <v>13755</v>
      </c>
      <c r="AZ49" s="82">
        <f t="shared" si="14"/>
        <v>187.29702131422641</v>
      </c>
      <c r="BA49" s="73">
        <v>8482.2189999999828</v>
      </c>
      <c r="BB49" s="73">
        <f t="shared" si="15"/>
        <v>8294.9219786857557</v>
      </c>
      <c r="BC49" s="74">
        <f t="shared" si="16"/>
        <v>603.04776289972779</v>
      </c>
      <c r="BE49" s="83">
        <v>25.584000000017113</v>
      </c>
      <c r="BF49" s="84">
        <v>27</v>
      </c>
      <c r="BH49" s="73">
        <v>44.618000000000002</v>
      </c>
      <c r="BI49" s="73">
        <v>9</v>
      </c>
      <c r="BK49" s="79">
        <f t="shared" si="17"/>
        <v>338104.21899999998</v>
      </c>
      <c r="BL49" s="434">
        <f t="shared" si="18"/>
        <v>337586.25529414671</v>
      </c>
      <c r="BM49" s="73">
        <f t="shared" si="3"/>
        <v>517.96370585330101</v>
      </c>
      <c r="BN49" s="85">
        <v>37500</v>
      </c>
      <c r="BO49" s="86">
        <v>338104.21899999998</v>
      </c>
      <c r="BP49" s="87">
        <f t="shared" si="19"/>
        <v>0</v>
      </c>
      <c r="BQ49" s="88">
        <v>21311.32801764891</v>
      </c>
      <c r="BR49" s="88">
        <v>21278.679816838747</v>
      </c>
      <c r="BS49" s="89">
        <f t="shared" si="20"/>
        <v>267023.01824632345</v>
      </c>
      <c r="BT49" s="89" t="b">
        <v>1</v>
      </c>
    </row>
    <row r="50" spans="1:72" s="77" customFormat="1" x14ac:dyDescent="0.2">
      <c r="A50" s="64">
        <v>2002</v>
      </c>
      <c r="B50" s="65">
        <v>10</v>
      </c>
      <c r="C50" s="66"/>
      <c r="D50" s="68"/>
      <c r="E50" s="67"/>
      <c r="F50" s="66"/>
      <c r="G50" s="68"/>
      <c r="H50" s="69"/>
      <c r="I50" s="70"/>
      <c r="J50" s="70"/>
      <c r="K50" s="71">
        <f t="shared" si="4"/>
        <v>0</v>
      </c>
      <c r="L50" s="72">
        <v>282</v>
      </c>
      <c r="M50" s="72">
        <f t="shared" si="5"/>
        <v>0</v>
      </c>
      <c r="N50" s="73">
        <v>273509.72899999999</v>
      </c>
      <c r="O50" s="72">
        <f t="shared" si="6"/>
        <v>273509.72899999999</v>
      </c>
      <c r="P50" s="74">
        <f t="shared" si="0"/>
        <v>969892.65602836874</v>
      </c>
      <c r="Q50" s="65"/>
      <c r="R50" s="64">
        <v>2002</v>
      </c>
      <c r="S50" s="65">
        <v>10</v>
      </c>
      <c r="T50" s="75">
        <f t="shared" si="23"/>
        <v>0</v>
      </c>
      <c r="U50" s="75">
        <f t="shared" si="23"/>
        <v>198.83661390818892</v>
      </c>
      <c r="W50" s="76"/>
      <c r="X50" s="76">
        <v>0</v>
      </c>
      <c r="Y50" s="76">
        <v>241.29538448101567</v>
      </c>
      <c r="AC50" s="78">
        <f t="shared" si="7"/>
        <v>0</v>
      </c>
      <c r="AD50" s="78">
        <f t="shared" si="8"/>
        <v>0.20834546687302344</v>
      </c>
      <c r="AE50" s="78">
        <f t="shared" si="25"/>
        <v>0.20834546687302344</v>
      </c>
      <c r="AF50" s="73">
        <v>1786</v>
      </c>
      <c r="AG50" s="73">
        <f t="shared" si="9"/>
        <v>372.10500383521986</v>
      </c>
      <c r="AH50" s="73">
        <v>37317.78</v>
      </c>
      <c r="AI50" s="79">
        <f t="shared" si="10"/>
        <v>36945.67499616478</v>
      </c>
      <c r="AJ50" s="74">
        <f t="shared" si="11"/>
        <v>20686.268194941087</v>
      </c>
      <c r="AK50" s="80"/>
      <c r="AL50" s="64">
        <v>2002</v>
      </c>
      <c r="AM50" s="65">
        <v>10</v>
      </c>
      <c r="AN50" s="76">
        <f t="shared" si="24"/>
        <v>198.83661390818892</v>
      </c>
      <c r="AO50" s="76">
        <f t="shared" si="24"/>
        <v>3.8389772083761713</v>
      </c>
      <c r="AP50" s="76"/>
      <c r="AR50" s="76">
        <v>245.00286782658503</v>
      </c>
      <c r="AS50" s="76">
        <v>5.8611546840960926E-3</v>
      </c>
      <c r="AT50" s="76"/>
      <c r="AV50" s="81">
        <f t="shared" si="12"/>
        <v>2.2221468577522524E-2</v>
      </c>
      <c r="AW50" s="81">
        <f t="shared" si="13"/>
        <v>-7.409389211508172E-4</v>
      </c>
      <c r="AX50" s="78">
        <f t="shared" si="26"/>
        <v>2.1480529656371705E-2</v>
      </c>
      <c r="AY50" s="73">
        <v>14057</v>
      </c>
      <c r="AZ50" s="82">
        <f t="shared" si="14"/>
        <v>301.95180537961704</v>
      </c>
      <c r="BA50" s="73">
        <v>8511.7069999999949</v>
      </c>
      <c r="BB50" s="73">
        <f t="shared" si="15"/>
        <v>8209.7551946203785</v>
      </c>
      <c r="BC50" s="74">
        <f t="shared" si="16"/>
        <v>584.03323572742249</v>
      </c>
      <c r="BE50" s="83">
        <v>26.654000000005908</v>
      </c>
      <c r="BF50" s="84">
        <v>27</v>
      </c>
      <c r="BH50" s="73">
        <v>45.046999999999997</v>
      </c>
      <c r="BI50" s="73">
        <v>9</v>
      </c>
      <c r="BK50" s="79">
        <f t="shared" si="17"/>
        <v>319410.91700000002</v>
      </c>
      <c r="BL50" s="434">
        <f t="shared" si="18"/>
        <v>318736.86019078514</v>
      </c>
      <c r="BM50" s="73">
        <f t="shared" si="3"/>
        <v>674.0568092148369</v>
      </c>
      <c r="BN50" s="85">
        <v>37530</v>
      </c>
      <c r="BO50" s="86">
        <v>319410.91700000007</v>
      </c>
      <c r="BP50" s="87">
        <f t="shared" si="19"/>
        <v>0</v>
      </c>
      <c r="BQ50" s="88">
        <v>19764.304003465131</v>
      </c>
      <c r="BR50" s="88">
        <v>19722.595148244858</v>
      </c>
      <c r="BS50" s="89">
        <f t="shared" si="20"/>
        <v>264830.86735947325</v>
      </c>
      <c r="BT50" s="89" t="b">
        <v>1</v>
      </c>
    </row>
    <row r="51" spans="1:72" s="77" customFormat="1" x14ac:dyDescent="0.2">
      <c r="A51" s="64">
        <v>2002</v>
      </c>
      <c r="B51" s="65">
        <v>11</v>
      </c>
      <c r="C51" s="66"/>
      <c r="D51" s="68"/>
      <c r="E51" s="67"/>
      <c r="F51" s="66"/>
      <c r="G51" s="68"/>
      <c r="H51" s="69"/>
      <c r="I51" s="70"/>
      <c r="J51" s="70"/>
      <c r="K51" s="71">
        <f t="shared" si="4"/>
        <v>0</v>
      </c>
      <c r="L51" s="72">
        <v>281</v>
      </c>
      <c r="M51" s="72">
        <f t="shared" si="5"/>
        <v>0</v>
      </c>
      <c r="N51" s="73">
        <v>282189.36</v>
      </c>
      <c r="O51" s="72">
        <f t="shared" si="6"/>
        <v>282189.36</v>
      </c>
      <c r="P51" s="74">
        <f t="shared" si="0"/>
        <v>1004232.5978647687</v>
      </c>
      <c r="Q51" s="65"/>
      <c r="R51" s="64">
        <v>2002</v>
      </c>
      <c r="S51" s="65">
        <v>11</v>
      </c>
      <c r="T51" s="75">
        <f t="shared" si="23"/>
        <v>0</v>
      </c>
      <c r="U51" s="75">
        <f t="shared" si="23"/>
        <v>75.667245198869992</v>
      </c>
      <c r="W51" s="76"/>
      <c r="X51" s="76">
        <v>0</v>
      </c>
      <c r="Y51" s="76">
        <v>102.89650652395565</v>
      </c>
      <c r="AC51" s="78">
        <f t="shared" si="7"/>
        <v>0</v>
      </c>
      <c r="AD51" s="78">
        <f t="shared" si="8"/>
        <v>0.13361416467892887</v>
      </c>
      <c r="AE51" s="78">
        <f t="shared" si="25"/>
        <v>0.13361416467892887</v>
      </c>
      <c r="AF51" s="73">
        <v>1782</v>
      </c>
      <c r="AG51" s="73">
        <f t="shared" si="9"/>
        <v>238.10044145785125</v>
      </c>
      <c r="AH51" s="73">
        <v>36865.123</v>
      </c>
      <c r="AI51" s="79">
        <f t="shared" si="10"/>
        <v>36627.02255854215</v>
      </c>
      <c r="AJ51" s="74">
        <f t="shared" si="11"/>
        <v>20553.884712986615</v>
      </c>
      <c r="AK51" s="80"/>
      <c r="AL51" s="64">
        <v>2002</v>
      </c>
      <c r="AM51" s="65">
        <v>11</v>
      </c>
      <c r="AN51" s="76">
        <f t="shared" si="24"/>
        <v>75.667245198869992</v>
      </c>
      <c r="AO51" s="76">
        <f t="shared" si="24"/>
        <v>28.935219572893278</v>
      </c>
      <c r="AP51" s="76"/>
      <c r="AR51" s="76">
        <v>78.275514473188053</v>
      </c>
      <c r="AS51" s="76">
        <v>48.405521543470961</v>
      </c>
      <c r="AT51" s="76"/>
      <c r="AV51" s="81">
        <f t="shared" si="12"/>
        <v>1.2554532543061897E-3</v>
      </c>
      <c r="AW51" s="81">
        <f t="shared" si="13"/>
        <v>3.7635971190240836E-3</v>
      </c>
      <c r="AX51" s="78">
        <f t="shared" si="26"/>
        <v>5.0190503733302735E-3</v>
      </c>
      <c r="AY51" s="73">
        <v>14153</v>
      </c>
      <c r="AZ51" s="82">
        <f t="shared" si="14"/>
        <v>71.034619933743357</v>
      </c>
      <c r="BA51" s="73">
        <v>8035.3530000000028</v>
      </c>
      <c r="BB51" s="73">
        <f t="shared" si="15"/>
        <v>7964.3183800662591</v>
      </c>
      <c r="BC51" s="74">
        <f t="shared" si="16"/>
        <v>562.73004875759625</v>
      </c>
      <c r="BE51" s="83">
        <v>20.417999999996937</v>
      </c>
      <c r="BF51" s="84">
        <v>27</v>
      </c>
      <c r="BH51" s="73">
        <v>44.832000000000001</v>
      </c>
      <c r="BI51" s="73">
        <v>9</v>
      </c>
      <c r="BK51" s="79">
        <f t="shared" si="17"/>
        <v>327155.08600000001</v>
      </c>
      <c r="BL51" s="434">
        <f t="shared" si="18"/>
        <v>326845.95093860838</v>
      </c>
      <c r="BM51" s="73">
        <f t="shared" si="3"/>
        <v>309.1350613915946</v>
      </c>
      <c r="BN51" s="85">
        <v>37561</v>
      </c>
      <c r="BO51" s="86">
        <v>327155.08600000001</v>
      </c>
      <c r="BP51" s="87">
        <f t="shared" si="19"/>
        <v>0</v>
      </c>
      <c r="BQ51" s="88">
        <v>20130.143120846664</v>
      </c>
      <c r="BR51" s="88">
        <v>20111.121765850872</v>
      </c>
      <c r="BS51" s="89">
        <f t="shared" si="20"/>
        <v>262937.76114208763</v>
      </c>
      <c r="BT51" s="89" t="b">
        <v>1</v>
      </c>
    </row>
    <row r="52" spans="1:72" s="77" customFormat="1" x14ac:dyDescent="0.2">
      <c r="A52" s="64">
        <v>2002</v>
      </c>
      <c r="B52" s="65">
        <v>12</v>
      </c>
      <c r="C52" s="66"/>
      <c r="D52" s="68"/>
      <c r="E52" s="67"/>
      <c r="F52" s="66"/>
      <c r="G52" s="68"/>
      <c r="H52" s="69"/>
      <c r="I52" s="70"/>
      <c r="J52" s="70"/>
      <c r="K52" s="71">
        <f t="shared" si="4"/>
        <v>0</v>
      </c>
      <c r="L52" s="72">
        <v>277</v>
      </c>
      <c r="M52" s="72">
        <f t="shared" si="5"/>
        <v>0</v>
      </c>
      <c r="N52" s="73">
        <v>299888.36599999998</v>
      </c>
      <c r="O52" s="72">
        <f t="shared" si="6"/>
        <v>299888.36599999998</v>
      </c>
      <c r="P52" s="74">
        <f t="shared" si="0"/>
        <v>1082629.4801444041</v>
      </c>
      <c r="Q52" s="65"/>
      <c r="R52" s="64">
        <v>2002</v>
      </c>
      <c r="S52" s="65">
        <v>12</v>
      </c>
      <c r="T52" s="75">
        <f t="shared" si="23"/>
        <v>0</v>
      </c>
      <c r="U52" s="75">
        <f t="shared" si="23"/>
        <v>42.449672857488302</v>
      </c>
      <c r="W52" s="76"/>
      <c r="X52" s="76">
        <v>0</v>
      </c>
      <c r="Y52" s="76">
        <v>28.579105853441735</v>
      </c>
      <c r="AC52" s="78">
        <f t="shared" si="7"/>
        <v>0</v>
      </c>
      <c r="AD52" s="78">
        <f t="shared" si="8"/>
        <v>-6.8062963653053296E-2</v>
      </c>
      <c r="AE52" s="78">
        <f t="shared" si="25"/>
        <v>-6.8062963653053296E-2</v>
      </c>
      <c r="AF52" s="73">
        <v>1790</v>
      </c>
      <c r="AG52" s="73">
        <f t="shared" si="9"/>
        <v>-121.83270493896541</v>
      </c>
      <c r="AH52" s="73">
        <v>36677.252</v>
      </c>
      <c r="AI52" s="79">
        <f t="shared" si="10"/>
        <v>36799.084704938963</v>
      </c>
      <c r="AJ52" s="74">
        <f t="shared" si="11"/>
        <v>20558.147879854168</v>
      </c>
      <c r="AK52" s="80"/>
      <c r="AL52" s="64">
        <v>2002</v>
      </c>
      <c r="AM52" s="65">
        <v>12</v>
      </c>
      <c r="AN52" s="76">
        <f t="shared" si="24"/>
        <v>42.449672857488302</v>
      </c>
      <c r="AO52" s="76">
        <f t="shared" si="24"/>
        <v>82.304422731853208</v>
      </c>
      <c r="AP52" s="76"/>
      <c r="AR52" s="76">
        <v>31.416424684402418</v>
      </c>
      <c r="AS52" s="76">
        <v>99.430312114592738</v>
      </c>
      <c r="AT52" s="76"/>
      <c r="AV52" s="81">
        <f t="shared" si="12"/>
        <v>-5.3106968137291207E-3</v>
      </c>
      <c r="AW52" s="81">
        <f t="shared" si="13"/>
        <v>3.3104236410407997E-3</v>
      </c>
      <c r="AX52" s="78">
        <f t="shared" si="26"/>
        <v>-2.000273172688321E-3</v>
      </c>
      <c r="AY52" s="73">
        <v>14270</v>
      </c>
      <c r="AZ52" s="82">
        <f t="shared" si="14"/>
        <v>-28.543898174262342</v>
      </c>
      <c r="BA52" s="73">
        <v>7172.8670000000275</v>
      </c>
      <c r="BB52" s="73">
        <f t="shared" si="15"/>
        <v>7201.4108981742902</v>
      </c>
      <c r="BC52" s="74">
        <f t="shared" si="16"/>
        <v>504.65388214255711</v>
      </c>
      <c r="BE52" s="83">
        <v>23.750999999972919</v>
      </c>
      <c r="BF52" s="84">
        <v>29</v>
      </c>
      <c r="BH52" s="73">
        <v>44.97</v>
      </c>
      <c r="BI52" s="73">
        <v>9</v>
      </c>
      <c r="BK52" s="79">
        <f t="shared" si="17"/>
        <v>343807.20600000001</v>
      </c>
      <c r="BL52" s="434">
        <f t="shared" si="18"/>
        <v>343957.5826031132</v>
      </c>
      <c r="BM52" s="73">
        <f t="shared" si="3"/>
        <v>-150.37660311322776</v>
      </c>
      <c r="BN52" s="85">
        <v>37591</v>
      </c>
      <c r="BO52" s="86">
        <v>343807.20600000001</v>
      </c>
      <c r="BP52" s="87">
        <f t="shared" si="19"/>
        <v>0</v>
      </c>
      <c r="BQ52" s="88">
        <v>20995.859908396949</v>
      </c>
      <c r="BR52" s="88">
        <v>21005.04321240386</v>
      </c>
      <c r="BS52" s="89">
        <f t="shared" si="20"/>
        <v>261487.80459078631</v>
      </c>
      <c r="BT52" s="89" t="b">
        <v>1</v>
      </c>
    </row>
    <row r="53" spans="1:72" s="77" customFormat="1" x14ac:dyDescent="0.2">
      <c r="A53" s="64">
        <v>2003</v>
      </c>
      <c r="B53" s="65">
        <v>1</v>
      </c>
      <c r="C53" s="66"/>
      <c r="D53" s="68"/>
      <c r="E53" s="67"/>
      <c r="F53" s="66"/>
      <c r="G53" s="68"/>
      <c r="H53" s="69"/>
      <c r="I53" s="70"/>
      <c r="J53" s="70"/>
      <c r="K53" s="71">
        <f t="shared" si="4"/>
        <v>0</v>
      </c>
      <c r="L53" s="72">
        <v>278</v>
      </c>
      <c r="M53" s="72">
        <f t="shared" si="5"/>
        <v>0</v>
      </c>
      <c r="N53" s="73">
        <v>256883.59299999999</v>
      </c>
      <c r="O53" s="72">
        <f t="shared" si="6"/>
        <v>256883.59299999999</v>
      </c>
      <c r="P53" s="74">
        <f t="shared" si="0"/>
        <v>924041.70143884886</v>
      </c>
      <c r="Q53" s="65"/>
      <c r="R53" s="64">
        <v>2003</v>
      </c>
      <c r="S53" s="65">
        <v>1</v>
      </c>
      <c r="T53" s="75">
        <f t="shared" si="23"/>
        <v>104.01238027997351</v>
      </c>
      <c r="U53" s="75">
        <f t="shared" si="23"/>
        <v>26.872581391315055</v>
      </c>
      <c r="W53" s="76"/>
      <c r="X53" s="76">
        <v>215.46430599969369</v>
      </c>
      <c r="Y53" s="76">
        <v>7.42548173876561</v>
      </c>
      <c r="AC53" s="78">
        <f t="shared" si="7"/>
        <v>0.55272264141842609</v>
      </c>
      <c r="AD53" s="78">
        <f t="shared" si="8"/>
        <v>-9.5427046091383749E-2</v>
      </c>
      <c r="AE53" s="78">
        <f t="shared" si="25"/>
        <v>0.45729559532704234</v>
      </c>
      <c r="AF53" s="73">
        <v>1792</v>
      </c>
      <c r="AG53" s="73">
        <f t="shared" si="9"/>
        <v>819.47370682605992</v>
      </c>
      <c r="AH53" s="73">
        <v>35459.805</v>
      </c>
      <c r="AI53" s="79">
        <f t="shared" si="10"/>
        <v>34640.331293173942</v>
      </c>
      <c r="AJ53" s="74">
        <f t="shared" si="11"/>
        <v>19330.542016280102</v>
      </c>
      <c r="AK53" s="80"/>
      <c r="AL53" s="64">
        <v>2003</v>
      </c>
      <c r="AM53" s="65">
        <v>1</v>
      </c>
      <c r="AN53" s="76">
        <f t="shared" si="24"/>
        <v>26.872581391315055</v>
      </c>
      <c r="AO53" s="76">
        <f t="shared" si="24"/>
        <v>123.83441885147447</v>
      </c>
      <c r="AP53" s="76"/>
      <c r="AR53" s="76">
        <v>5.6824160056211177</v>
      </c>
      <c r="AS53" s="76">
        <v>239.42376754731617</v>
      </c>
      <c r="AT53" s="76"/>
      <c r="AV53" s="81">
        <f t="shared" si="12"/>
        <v>-1.0199584205013233E-2</v>
      </c>
      <c r="AW53" s="81">
        <f t="shared" si="13"/>
        <v>2.2343348367114858E-2</v>
      </c>
      <c r="AX53" s="78">
        <f t="shared" si="26"/>
        <v>1.2143764162101625E-2</v>
      </c>
      <c r="AY53" s="73">
        <v>14127</v>
      </c>
      <c r="AZ53" s="82">
        <f t="shared" si="14"/>
        <v>171.55495631800966</v>
      </c>
      <c r="BA53" s="73">
        <v>7674.4010000000126</v>
      </c>
      <c r="BB53" s="73">
        <f t="shared" si="15"/>
        <v>7502.8460436820033</v>
      </c>
      <c r="BC53" s="74">
        <f t="shared" si="16"/>
        <v>531.09974118227535</v>
      </c>
      <c r="BE53" s="83">
        <v>28.777999999987514</v>
      </c>
      <c r="BF53" s="84">
        <v>29</v>
      </c>
      <c r="BH53" s="73">
        <v>47.140999999999998</v>
      </c>
      <c r="BI53" s="73">
        <v>9</v>
      </c>
      <c r="BK53" s="79">
        <f t="shared" si="17"/>
        <v>300093.71799999999</v>
      </c>
      <c r="BL53" s="434">
        <f t="shared" si="18"/>
        <v>299102.6893368559</v>
      </c>
      <c r="BM53" s="73">
        <f t="shared" si="3"/>
        <v>991.02866314406958</v>
      </c>
      <c r="BN53" s="85">
        <v>37622</v>
      </c>
      <c r="BO53" s="86">
        <v>300093.71799999999</v>
      </c>
      <c r="BP53" s="87">
        <f t="shared" si="19"/>
        <v>0</v>
      </c>
      <c r="BQ53" s="88">
        <v>18484.368216815521</v>
      </c>
      <c r="BR53" s="88">
        <v>18423.325490413052</v>
      </c>
      <c r="BS53" s="89">
        <f t="shared" si="20"/>
        <v>256518.65005736888</v>
      </c>
      <c r="BT53" s="89" t="b">
        <v>1</v>
      </c>
    </row>
    <row r="54" spans="1:72" s="77" customFormat="1" x14ac:dyDescent="0.2">
      <c r="A54" s="64">
        <v>2003</v>
      </c>
      <c r="B54" s="65">
        <v>2</v>
      </c>
      <c r="C54" s="66"/>
      <c r="D54" s="68"/>
      <c r="E54" s="67"/>
      <c r="F54" s="66"/>
      <c r="G54" s="68"/>
      <c r="H54" s="69"/>
      <c r="I54" s="70"/>
      <c r="J54" s="70"/>
      <c r="K54" s="71">
        <f t="shared" si="4"/>
        <v>0</v>
      </c>
      <c r="L54" s="72">
        <v>278</v>
      </c>
      <c r="M54" s="72">
        <f t="shared" si="5"/>
        <v>0</v>
      </c>
      <c r="N54" s="73">
        <v>327156.58399999997</v>
      </c>
      <c r="O54" s="72">
        <f t="shared" si="6"/>
        <v>327156.58399999997</v>
      </c>
      <c r="P54" s="74">
        <f t="shared" si="0"/>
        <v>1176822.2446043165</v>
      </c>
      <c r="Q54" s="65"/>
      <c r="R54" s="64">
        <v>2003</v>
      </c>
      <c r="S54" s="65">
        <v>2</v>
      </c>
      <c r="T54" s="75">
        <f t="shared" si="23"/>
        <v>0</v>
      </c>
      <c r="U54" s="75">
        <f t="shared" si="23"/>
        <v>34.723950066840629</v>
      </c>
      <c r="W54" s="76"/>
      <c r="X54" s="76">
        <v>0</v>
      </c>
      <c r="Y54" s="76">
        <v>34.592667530009464</v>
      </c>
      <c r="AC54" s="78">
        <f t="shared" si="7"/>
        <v>0</v>
      </c>
      <c r="AD54" s="78">
        <f t="shared" si="8"/>
        <v>-6.4420427297697317E-4</v>
      </c>
      <c r="AE54" s="78">
        <f t="shared" si="25"/>
        <v>-6.4420427297697317E-4</v>
      </c>
      <c r="AF54" s="73">
        <v>1790</v>
      </c>
      <c r="AG54" s="73">
        <f t="shared" si="9"/>
        <v>-1.153125648628782</v>
      </c>
      <c r="AH54" s="73">
        <v>35942.76</v>
      </c>
      <c r="AI54" s="79">
        <f t="shared" si="10"/>
        <v>35943.913125648629</v>
      </c>
      <c r="AJ54" s="74">
        <f t="shared" si="11"/>
        <v>20080.398394217111</v>
      </c>
      <c r="AK54" s="80"/>
      <c r="AL54" s="64">
        <v>2003</v>
      </c>
      <c r="AM54" s="65">
        <v>2</v>
      </c>
      <c r="AN54" s="76">
        <f t="shared" si="24"/>
        <v>34.723950066840629</v>
      </c>
      <c r="AO54" s="76">
        <f t="shared" si="24"/>
        <v>77.741832906544204</v>
      </c>
      <c r="AP54" s="76"/>
      <c r="AR54" s="76">
        <v>42.273417333620841</v>
      </c>
      <c r="AS54" s="76">
        <v>52.296326670142221</v>
      </c>
      <c r="AT54" s="76"/>
      <c r="AV54" s="81">
        <f t="shared" si="12"/>
        <v>3.6338285090734431E-3</v>
      </c>
      <c r="AW54" s="81">
        <f t="shared" si="13"/>
        <v>-4.9186003436489309E-3</v>
      </c>
      <c r="AX54" s="78">
        <f t="shared" si="26"/>
        <v>-1.2847718345754878E-3</v>
      </c>
      <c r="AY54" s="73">
        <v>14254</v>
      </c>
      <c r="AZ54" s="82">
        <f t="shared" si="14"/>
        <v>-18.313137730039003</v>
      </c>
      <c r="BA54" s="73">
        <v>7452.0430000000051</v>
      </c>
      <c r="BB54" s="73">
        <f t="shared" si="15"/>
        <v>7470.3561377300439</v>
      </c>
      <c r="BC54" s="74">
        <f t="shared" si="16"/>
        <v>524.08840590220598</v>
      </c>
      <c r="BE54" s="83">
        <v>25.757999999995263</v>
      </c>
      <c r="BF54" s="84">
        <v>29</v>
      </c>
      <c r="BH54" s="73">
        <v>45.804000000000002</v>
      </c>
      <c r="BI54" s="73">
        <v>9</v>
      </c>
      <c r="BK54" s="79">
        <f t="shared" si="17"/>
        <v>370622.94899999996</v>
      </c>
      <c r="BL54" s="434">
        <f t="shared" si="18"/>
        <v>370642.41526337864</v>
      </c>
      <c r="BM54" s="73">
        <f t="shared" si="3"/>
        <v>-19.466263378667783</v>
      </c>
      <c r="BN54" s="85">
        <v>37653</v>
      </c>
      <c r="BO54" s="86">
        <v>370622.94900000002</v>
      </c>
      <c r="BP54" s="87">
        <f t="shared" si="19"/>
        <v>0</v>
      </c>
      <c r="BQ54" s="88">
        <v>22654.214486552566</v>
      </c>
      <c r="BR54" s="88">
        <v>22655.40435595224</v>
      </c>
      <c r="BS54" s="89">
        <f t="shared" si="20"/>
        <v>256806.06076986651</v>
      </c>
      <c r="BT54" s="89" t="b">
        <v>1</v>
      </c>
    </row>
    <row r="55" spans="1:72" s="77" customFormat="1" x14ac:dyDescent="0.2">
      <c r="A55" s="64">
        <v>2003</v>
      </c>
      <c r="B55" s="65">
        <v>3</v>
      </c>
      <c r="C55" s="66"/>
      <c r="D55" s="68"/>
      <c r="E55" s="67"/>
      <c r="F55" s="66"/>
      <c r="G55" s="68"/>
      <c r="H55" s="69"/>
      <c r="I55" s="70"/>
      <c r="J55" s="70"/>
      <c r="K55" s="71">
        <f t="shared" si="4"/>
        <v>0</v>
      </c>
      <c r="L55" s="72">
        <v>278</v>
      </c>
      <c r="M55" s="72">
        <f t="shared" si="5"/>
        <v>0</v>
      </c>
      <c r="N55" s="73">
        <v>309975.47700000001</v>
      </c>
      <c r="O55" s="72">
        <f t="shared" si="6"/>
        <v>309975.47700000001</v>
      </c>
      <c r="P55" s="74">
        <f t="shared" si="0"/>
        <v>1115019.7014388489</v>
      </c>
      <c r="Q55" s="65"/>
      <c r="R55" s="64">
        <v>2003</v>
      </c>
      <c r="S55" s="65">
        <v>3</v>
      </c>
      <c r="T55" s="75">
        <f t="shared" si="23"/>
        <v>0</v>
      </c>
      <c r="U55" s="75">
        <f t="shared" si="23"/>
        <v>67.088827391532973</v>
      </c>
      <c r="W55" s="76"/>
      <c r="X55" s="76">
        <v>0</v>
      </c>
      <c r="Y55" s="76">
        <v>126.72275025435472</v>
      </c>
      <c r="AC55" s="78">
        <f t="shared" si="7"/>
        <v>0</v>
      </c>
      <c r="AD55" s="78">
        <f t="shared" si="8"/>
        <v>0.29262405229123639</v>
      </c>
      <c r="AE55" s="78">
        <f t="shared" si="25"/>
        <v>0.29262405229123639</v>
      </c>
      <c r="AF55" s="73">
        <v>1790</v>
      </c>
      <c r="AG55" s="73">
        <f t="shared" si="9"/>
        <v>523.79705360131311</v>
      </c>
      <c r="AH55" s="73">
        <v>36562.067000000003</v>
      </c>
      <c r="AI55" s="79">
        <f t="shared" si="10"/>
        <v>36038.269946398686</v>
      </c>
      <c r="AJ55" s="74">
        <f t="shared" si="11"/>
        <v>20133.111701898706</v>
      </c>
      <c r="AK55" s="80"/>
      <c r="AL55" s="64">
        <v>2003</v>
      </c>
      <c r="AM55" s="65">
        <v>3</v>
      </c>
      <c r="AN55" s="76">
        <f t="shared" si="24"/>
        <v>67.088827391532973</v>
      </c>
      <c r="AO55" s="76">
        <f t="shared" si="24"/>
        <v>46.024503453365838</v>
      </c>
      <c r="AP55" s="76"/>
      <c r="AR55" s="76">
        <v>123.98002288269061</v>
      </c>
      <c r="AS55" s="76">
        <v>12.810277960128332</v>
      </c>
      <c r="AT55" s="76"/>
      <c r="AV55" s="81">
        <f t="shared" si="12"/>
        <v>2.7383766401733012E-2</v>
      </c>
      <c r="AW55" s="81">
        <f t="shared" si="13"/>
        <v>-6.4202888874484191E-3</v>
      </c>
      <c r="AX55" s="78">
        <f t="shared" si="26"/>
        <v>2.0963477514284592E-2</v>
      </c>
      <c r="AY55" s="73">
        <v>14494</v>
      </c>
      <c r="AZ55" s="82">
        <f t="shared" si="14"/>
        <v>303.84464309204088</v>
      </c>
      <c r="BA55" s="73">
        <v>7161.3260000000009</v>
      </c>
      <c r="BB55" s="73">
        <f t="shared" si="15"/>
        <v>6857.4813569079597</v>
      </c>
      <c r="BC55" s="74">
        <f t="shared" si="16"/>
        <v>473.1255248315137</v>
      </c>
      <c r="BE55" s="83">
        <v>27.097999999999047</v>
      </c>
      <c r="BF55" s="84">
        <v>29</v>
      </c>
      <c r="BH55" s="73">
        <v>45.783000000000001</v>
      </c>
      <c r="BI55" s="73">
        <v>10</v>
      </c>
      <c r="BK55" s="79">
        <f t="shared" si="17"/>
        <v>353771.75100000005</v>
      </c>
      <c r="BL55" s="434">
        <f t="shared" si="18"/>
        <v>352944.10930330667</v>
      </c>
      <c r="BM55" s="73">
        <f t="shared" si="3"/>
        <v>827.64169669335399</v>
      </c>
      <c r="BN55" s="85">
        <v>37681</v>
      </c>
      <c r="BO55" s="86">
        <v>353771.75100000005</v>
      </c>
      <c r="BP55" s="87">
        <f t="shared" si="19"/>
        <v>0</v>
      </c>
      <c r="BQ55" s="88">
        <v>21310.267514005183</v>
      </c>
      <c r="BR55" s="88">
        <v>21260.412583778489</v>
      </c>
      <c r="BS55" s="89">
        <f t="shared" si="20"/>
        <v>257067.29767801735</v>
      </c>
      <c r="BT55" s="89" t="b">
        <v>1</v>
      </c>
    </row>
    <row r="56" spans="1:72" s="77" customFormat="1" x14ac:dyDescent="0.2">
      <c r="A56" s="64">
        <v>2003</v>
      </c>
      <c r="B56" s="65">
        <v>4</v>
      </c>
      <c r="C56" s="66"/>
      <c r="D56" s="68"/>
      <c r="E56" s="67"/>
      <c r="F56" s="66"/>
      <c r="G56" s="68"/>
      <c r="H56" s="69"/>
      <c r="I56" s="70"/>
      <c r="J56" s="70"/>
      <c r="K56" s="71">
        <f t="shared" si="4"/>
        <v>0</v>
      </c>
      <c r="L56" s="72">
        <v>275</v>
      </c>
      <c r="M56" s="72">
        <f t="shared" si="5"/>
        <v>0</v>
      </c>
      <c r="N56" s="73">
        <v>274114.64799999999</v>
      </c>
      <c r="O56" s="72">
        <f t="shared" si="6"/>
        <v>274114.64799999999</v>
      </c>
      <c r="P56" s="74">
        <f t="shared" si="0"/>
        <v>996780.53818181809</v>
      </c>
      <c r="Q56" s="65"/>
      <c r="R56" s="64">
        <v>2003</v>
      </c>
      <c r="S56" s="65">
        <v>4</v>
      </c>
      <c r="T56" s="75">
        <f t="shared" si="23"/>
        <v>0</v>
      </c>
      <c r="U56" s="75">
        <f t="shared" si="23"/>
        <v>117.42864691479581</v>
      </c>
      <c r="W56" s="76"/>
      <c r="X56" s="76">
        <v>0</v>
      </c>
      <c r="Y56" s="76">
        <v>101.2392438205062</v>
      </c>
      <c r="AC56" s="78">
        <f t="shared" si="7"/>
        <v>0</v>
      </c>
      <c r="AD56" s="78">
        <f t="shared" si="8"/>
        <v>-7.944150762184389E-2</v>
      </c>
      <c r="AE56" s="78">
        <f t="shared" si="25"/>
        <v>-7.944150762184389E-2</v>
      </c>
      <c r="AF56" s="73">
        <v>1779</v>
      </c>
      <c r="AG56" s="73">
        <f t="shared" si="9"/>
        <v>-141.32644205926027</v>
      </c>
      <c r="AH56" s="73">
        <v>35345.714</v>
      </c>
      <c r="AI56" s="79">
        <f t="shared" si="10"/>
        <v>35487.04044205926</v>
      </c>
      <c r="AJ56" s="74">
        <f t="shared" si="11"/>
        <v>19947.746173164283</v>
      </c>
      <c r="AK56" s="80"/>
      <c r="AL56" s="64">
        <v>2003</v>
      </c>
      <c r="AM56" s="65">
        <v>4</v>
      </c>
      <c r="AN56" s="76">
        <f t="shared" si="24"/>
        <v>117.42864691479581</v>
      </c>
      <c r="AO56" s="76">
        <f t="shared" si="24"/>
        <v>10.764282951672801</v>
      </c>
      <c r="AP56" s="76"/>
      <c r="AR56" s="76">
        <v>101.75438723515984</v>
      </c>
      <c r="AS56" s="76">
        <v>20.634950365259584</v>
      </c>
      <c r="AT56" s="76"/>
      <c r="AV56" s="81">
        <f t="shared" si="12"/>
        <v>-7.5445815803601062E-3</v>
      </c>
      <c r="AW56" s="81">
        <f t="shared" si="13"/>
        <v>1.9079937998269219E-3</v>
      </c>
      <c r="AX56" s="78">
        <f t="shared" si="26"/>
        <v>-5.6365877805331843E-3</v>
      </c>
      <c r="AY56" s="73">
        <v>14558</v>
      </c>
      <c r="AZ56" s="82">
        <f t="shared" si="14"/>
        <v>-82.057444909002101</v>
      </c>
      <c r="BA56" s="73">
        <v>7519.2870000000112</v>
      </c>
      <c r="BB56" s="73">
        <f t="shared" si="15"/>
        <v>7601.344444909013</v>
      </c>
      <c r="BC56" s="74">
        <f t="shared" si="16"/>
        <v>522.14208304087185</v>
      </c>
      <c r="BE56" s="83">
        <v>23.456999999988511</v>
      </c>
      <c r="BF56" s="84">
        <v>30</v>
      </c>
      <c r="BH56" s="73">
        <v>45.89</v>
      </c>
      <c r="BI56" s="73">
        <v>10</v>
      </c>
      <c r="BK56" s="79">
        <f t="shared" si="17"/>
        <v>317048.99599999998</v>
      </c>
      <c r="BL56" s="434">
        <f t="shared" si="18"/>
        <v>317272.37988696824</v>
      </c>
      <c r="BM56" s="73">
        <f t="shared" si="3"/>
        <v>-223.38388696826237</v>
      </c>
      <c r="BN56" s="85">
        <v>37712</v>
      </c>
      <c r="BO56" s="86">
        <v>317048.99599999998</v>
      </c>
      <c r="BP56" s="87">
        <f t="shared" si="19"/>
        <v>0</v>
      </c>
      <c r="BQ56" s="88">
        <v>19039.694691328368</v>
      </c>
      <c r="BR56" s="88">
        <v>19053.109529604146</v>
      </c>
      <c r="BS56" s="89">
        <f t="shared" si="20"/>
        <v>253478.81240119546</v>
      </c>
      <c r="BT56" s="89" t="b">
        <v>1</v>
      </c>
    </row>
    <row r="57" spans="1:72" s="77" customFormat="1" x14ac:dyDescent="0.2">
      <c r="A57" s="64">
        <v>2003</v>
      </c>
      <c r="B57" s="65">
        <v>5</v>
      </c>
      <c r="C57" s="66"/>
      <c r="D57" s="68"/>
      <c r="E57" s="67"/>
      <c r="F57" s="66"/>
      <c r="G57" s="68"/>
      <c r="H57" s="69"/>
      <c r="I57" s="70"/>
      <c r="J57" s="70"/>
      <c r="K57" s="71">
        <f t="shared" si="4"/>
        <v>0</v>
      </c>
      <c r="L57" s="72">
        <v>274</v>
      </c>
      <c r="M57" s="72">
        <f t="shared" si="5"/>
        <v>0</v>
      </c>
      <c r="N57" s="73">
        <v>287674.29599999997</v>
      </c>
      <c r="O57" s="72">
        <f t="shared" si="6"/>
        <v>287674.29599999997</v>
      </c>
      <c r="P57" s="74">
        <f t="shared" si="0"/>
        <v>1049906.1897810218</v>
      </c>
      <c r="Q57" s="65"/>
      <c r="R57" s="64">
        <v>2003</v>
      </c>
      <c r="S57" s="65">
        <v>5</v>
      </c>
      <c r="T57" s="75">
        <f t="shared" si="23"/>
        <v>0</v>
      </c>
      <c r="U57" s="75">
        <f t="shared" si="23"/>
        <v>205.87235315982971</v>
      </c>
      <c r="W57" s="76"/>
      <c r="X57" s="76">
        <v>0</v>
      </c>
      <c r="Y57" s="76">
        <v>229.03849999085435</v>
      </c>
      <c r="AC57" s="78">
        <f t="shared" si="7"/>
        <v>0</v>
      </c>
      <c r="AD57" s="78">
        <f t="shared" si="8"/>
        <v>0.11367643509319597</v>
      </c>
      <c r="AE57" s="78">
        <f t="shared" si="25"/>
        <v>0.11367643509319597</v>
      </c>
      <c r="AF57" s="73">
        <v>1774</v>
      </c>
      <c r="AG57" s="73">
        <f t="shared" si="9"/>
        <v>201.66199585532965</v>
      </c>
      <c r="AH57" s="73">
        <v>36354.167000000001</v>
      </c>
      <c r="AI57" s="79">
        <f t="shared" si="10"/>
        <v>36152.505004144674</v>
      </c>
      <c r="AJ57" s="74">
        <f t="shared" si="11"/>
        <v>20379.089630295759</v>
      </c>
      <c r="AK57" s="80"/>
      <c r="AL57" s="64">
        <v>2003</v>
      </c>
      <c r="AM57" s="65">
        <v>5</v>
      </c>
      <c r="AN57" s="76">
        <f t="shared" si="24"/>
        <v>205.87235315982971</v>
      </c>
      <c r="AO57" s="76">
        <f t="shared" si="24"/>
        <v>1.2492833206498815</v>
      </c>
      <c r="AP57" s="76"/>
      <c r="AR57" s="76">
        <v>243.56069840722543</v>
      </c>
      <c r="AS57" s="76">
        <v>0</v>
      </c>
      <c r="AT57" s="76"/>
      <c r="AV57" s="81">
        <f t="shared" si="12"/>
        <v>1.8140748026343655E-2</v>
      </c>
      <c r="AW57" s="81">
        <f t="shared" si="13"/>
        <v>-2.4148567975719137E-4</v>
      </c>
      <c r="AX57" s="78">
        <f t="shared" si="26"/>
        <v>1.7899262346586464E-2</v>
      </c>
      <c r="AY57" s="73">
        <v>14703</v>
      </c>
      <c r="AZ57" s="82">
        <f t="shared" si="14"/>
        <v>263.17285428186079</v>
      </c>
      <c r="BA57" s="73">
        <v>8050.7359999999753</v>
      </c>
      <c r="BB57" s="73">
        <f t="shared" si="15"/>
        <v>7787.5631457181144</v>
      </c>
      <c r="BC57" s="74">
        <f t="shared" si="16"/>
        <v>529.65810689778368</v>
      </c>
      <c r="BE57" s="83">
        <v>30.609000000024935</v>
      </c>
      <c r="BF57" s="84">
        <v>31</v>
      </c>
      <c r="BH57" s="73">
        <v>45.877000000000002</v>
      </c>
      <c r="BI57" s="73">
        <v>10</v>
      </c>
      <c r="BK57" s="79">
        <f t="shared" si="17"/>
        <v>332155.685</v>
      </c>
      <c r="BL57" s="434">
        <f t="shared" si="18"/>
        <v>331690.85014986282</v>
      </c>
      <c r="BM57" s="73">
        <f t="shared" si="3"/>
        <v>464.83485013719041</v>
      </c>
      <c r="BN57" s="85">
        <v>37742</v>
      </c>
      <c r="BO57" s="86">
        <v>332155.68500000006</v>
      </c>
      <c r="BP57" s="87">
        <f t="shared" si="19"/>
        <v>0</v>
      </c>
      <c r="BQ57" s="88">
        <v>19780.591055264413</v>
      </c>
      <c r="BR57" s="88">
        <v>19752.909132316749</v>
      </c>
      <c r="BS57" s="89">
        <f t="shared" si="20"/>
        <v>251381.23536686684</v>
      </c>
      <c r="BT57" s="89" t="b">
        <v>1</v>
      </c>
    </row>
    <row r="58" spans="1:72" s="77" customFormat="1" x14ac:dyDescent="0.2">
      <c r="A58" s="64">
        <v>2003</v>
      </c>
      <c r="B58" s="65">
        <v>6</v>
      </c>
      <c r="C58" s="66"/>
      <c r="D58" s="68"/>
      <c r="E58" s="67"/>
      <c r="F58" s="66"/>
      <c r="G58" s="68"/>
      <c r="H58" s="69"/>
      <c r="I58" s="70"/>
      <c r="J58" s="70"/>
      <c r="K58" s="71">
        <f t="shared" si="4"/>
        <v>0</v>
      </c>
      <c r="L58" s="72">
        <v>277</v>
      </c>
      <c r="M58" s="72">
        <f t="shared" si="5"/>
        <v>0</v>
      </c>
      <c r="N58" s="73">
        <v>295515.87900000002</v>
      </c>
      <c r="O58" s="72">
        <f t="shared" si="6"/>
        <v>295515.87900000002</v>
      </c>
      <c r="P58" s="74">
        <f t="shared" si="0"/>
        <v>1066844.3285198556</v>
      </c>
      <c r="Q58" s="65"/>
      <c r="R58" s="64">
        <v>2003</v>
      </c>
      <c r="S58" s="65">
        <v>6</v>
      </c>
      <c r="T58" s="75">
        <f t="shared" si="23"/>
        <v>0</v>
      </c>
      <c r="U58" s="75">
        <f t="shared" si="23"/>
        <v>273.79728737823223</v>
      </c>
      <c r="W58" s="76"/>
      <c r="X58" s="76">
        <v>0</v>
      </c>
      <c r="Y58" s="76">
        <v>254.61767797986715</v>
      </c>
      <c r="AC58" s="78">
        <f t="shared" si="7"/>
        <v>0</v>
      </c>
      <c r="AD58" s="78">
        <f t="shared" si="8"/>
        <v>-9.411446965216641E-2</v>
      </c>
      <c r="AE58" s="78">
        <f t="shared" si="25"/>
        <v>-9.411446965216641E-2</v>
      </c>
      <c r="AF58" s="73">
        <v>1774</v>
      </c>
      <c r="AG58" s="73">
        <f t="shared" si="9"/>
        <v>-166.95906916294322</v>
      </c>
      <c r="AH58" s="73">
        <v>37711.421000000002</v>
      </c>
      <c r="AI58" s="79">
        <f t="shared" si="10"/>
        <v>37878.380069162944</v>
      </c>
      <c r="AJ58" s="74">
        <f t="shared" si="11"/>
        <v>21351.961707532664</v>
      </c>
      <c r="AK58" s="80"/>
      <c r="AL58" s="64">
        <v>2003</v>
      </c>
      <c r="AM58" s="65">
        <v>6</v>
      </c>
      <c r="AN58" s="76">
        <f t="shared" si="24"/>
        <v>273.79728737823223</v>
      </c>
      <c r="AO58" s="76">
        <f t="shared" si="24"/>
        <v>0</v>
      </c>
      <c r="AP58" s="76"/>
      <c r="AR58" s="76">
        <v>257.17336561223243</v>
      </c>
      <c r="AS58" s="76">
        <v>0</v>
      </c>
      <c r="AT58" s="76"/>
      <c r="AV58" s="81">
        <f t="shared" si="12"/>
        <v>-8.0016878954772049E-3</v>
      </c>
      <c r="AW58" s="81">
        <f t="shared" si="13"/>
        <v>0</v>
      </c>
      <c r="AX58" s="78">
        <f t="shared" si="26"/>
        <v>-8.0016878954772049E-3</v>
      </c>
      <c r="AY58" s="73">
        <v>14910</v>
      </c>
      <c r="AZ58" s="82">
        <f t="shared" si="14"/>
        <v>-119.30516652156513</v>
      </c>
      <c r="BA58" s="73">
        <v>9109.9099999999744</v>
      </c>
      <c r="BB58" s="73">
        <f t="shared" si="15"/>
        <v>9229.2151665215388</v>
      </c>
      <c r="BC58" s="74">
        <f t="shared" si="16"/>
        <v>618.99498098736001</v>
      </c>
      <c r="BE58" s="83">
        <v>13.912000000025728</v>
      </c>
      <c r="BF58" s="84">
        <v>29</v>
      </c>
      <c r="BH58" s="73">
        <v>45.540999999999997</v>
      </c>
      <c r="BI58" s="73">
        <v>9</v>
      </c>
      <c r="BK58" s="79">
        <f t="shared" si="17"/>
        <v>342396.663</v>
      </c>
      <c r="BL58" s="434">
        <f t="shared" si="18"/>
        <v>342682.92723568453</v>
      </c>
      <c r="BM58" s="73">
        <f t="shared" si="3"/>
        <v>-286.26423568450832</v>
      </c>
      <c r="BN58" s="85">
        <v>37773</v>
      </c>
      <c r="BO58" s="86">
        <v>342396.663</v>
      </c>
      <c r="BP58" s="87">
        <f t="shared" si="19"/>
        <v>0</v>
      </c>
      <c r="BQ58" s="88">
        <v>20390.463494521198</v>
      </c>
      <c r="BR58" s="88">
        <v>20407.511150290884</v>
      </c>
      <c r="BS58" s="89">
        <f t="shared" si="20"/>
        <v>248438.3418202516</v>
      </c>
      <c r="BT58" s="89" t="b">
        <v>0</v>
      </c>
    </row>
    <row r="59" spans="1:72" s="77" customFormat="1" x14ac:dyDescent="0.2">
      <c r="A59" s="64">
        <v>2003</v>
      </c>
      <c r="B59" s="65">
        <v>7</v>
      </c>
      <c r="C59" s="66"/>
      <c r="D59" s="68"/>
      <c r="E59" s="67"/>
      <c r="F59" s="66"/>
      <c r="G59" s="68"/>
      <c r="H59" s="69"/>
      <c r="I59" s="70"/>
      <c r="J59" s="70"/>
      <c r="K59" s="71">
        <f t="shared" si="4"/>
        <v>0</v>
      </c>
      <c r="L59" s="72">
        <v>279</v>
      </c>
      <c r="M59" s="72">
        <f t="shared" si="5"/>
        <v>0</v>
      </c>
      <c r="N59" s="73">
        <v>291239.45600000001</v>
      </c>
      <c r="O59" s="72">
        <f t="shared" si="6"/>
        <v>291239.45600000001</v>
      </c>
      <c r="P59" s="74">
        <f t="shared" si="0"/>
        <v>1043869.0179211469</v>
      </c>
      <c r="Q59" s="65"/>
      <c r="R59" s="64">
        <v>2003</v>
      </c>
      <c r="S59" s="65">
        <v>7</v>
      </c>
      <c r="T59" s="75">
        <f t="shared" si="23"/>
        <v>0</v>
      </c>
      <c r="U59" s="75">
        <f t="shared" si="23"/>
        <v>323.21495100202412</v>
      </c>
      <c r="W59" s="76"/>
      <c r="X59" s="76">
        <v>0</v>
      </c>
      <c r="Y59" s="76">
        <v>325.17725222560273</v>
      </c>
      <c r="AC59" s="78">
        <f t="shared" si="7"/>
        <v>0</v>
      </c>
      <c r="AD59" s="78">
        <f t="shared" si="8"/>
        <v>9.6290250296046428E-3</v>
      </c>
      <c r="AE59" s="78">
        <f t="shared" si="25"/>
        <v>9.6290250296046428E-3</v>
      </c>
      <c r="AF59" s="73">
        <v>1759</v>
      </c>
      <c r="AG59" s="73">
        <f t="shared" si="9"/>
        <v>16.937455027074567</v>
      </c>
      <c r="AH59" s="73">
        <v>36707.218999999997</v>
      </c>
      <c r="AI59" s="79">
        <f t="shared" si="10"/>
        <v>36690.281544972924</v>
      </c>
      <c r="AJ59" s="74">
        <f t="shared" si="11"/>
        <v>20858.602356437139</v>
      </c>
      <c r="AK59" s="80"/>
      <c r="AL59" s="64">
        <v>2003</v>
      </c>
      <c r="AM59" s="65">
        <v>7</v>
      </c>
      <c r="AN59" s="76">
        <f t="shared" si="24"/>
        <v>323.21495100202412</v>
      </c>
      <c r="AO59" s="76">
        <f t="shared" si="24"/>
        <v>0</v>
      </c>
      <c r="AP59" s="76"/>
      <c r="AR59" s="76">
        <v>328.3448332666955</v>
      </c>
      <c r="AS59" s="76">
        <v>0</v>
      </c>
      <c r="AT59" s="76"/>
      <c r="AV59" s="81">
        <f t="shared" si="12"/>
        <v>2.469195740947081E-3</v>
      </c>
      <c r="AW59" s="81">
        <f t="shared" si="13"/>
        <v>0</v>
      </c>
      <c r="AX59" s="78">
        <f t="shared" si="26"/>
        <v>2.469195740947081E-3</v>
      </c>
      <c r="AY59" s="73">
        <v>14972</v>
      </c>
      <c r="AZ59" s="82">
        <f t="shared" si="14"/>
        <v>36.968798633459699</v>
      </c>
      <c r="BA59" s="73">
        <v>9119.5349999999744</v>
      </c>
      <c r="BB59" s="73">
        <f t="shared" si="15"/>
        <v>9082.5662013665151</v>
      </c>
      <c r="BC59" s="74">
        <f t="shared" si="16"/>
        <v>606.63680212172824</v>
      </c>
      <c r="BE59" s="83">
        <v>25.217000000026019</v>
      </c>
      <c r="BF59" s="84">
        <v>30</v>
      </c>
      <c r="BH59" s="73">
        <v>45.789000000000001</v>
      </c>
      <c r="BI59" s="73">
        <v>10</v>
      </c>
      <c r="BK59" s="79">
        <f t="shared" si="17"/>
        <v>337137.21600000001</v>
      </c>
      <c r="BL59" s="434">
        <f t="shared" si="18"/>
        <v>337083.30974633945</v>
      </c>
      <c r="BM59" s="73">
        <f t="shared" si="3"/>
        <v>53.906253660534261</v>
      </c>
      <c r="BN59" s="85">
        <v>37803</v>
      </c>
      <c r="BO59" s="86">
        <v>337137.21600000001</v>
      </c>
      <c r="BP59" s="87">
        <f t="shared" si="19"/>
        <v>0</v>
      </c>
      <c r="BQ59" s="88">
        <v>19773.443753665688</v>
      </c>
      <c r="BR59" s="88">
        <v>19770.282096559498</v>
      </c>
      <c r="BS59" s="89">
        <f t="shared" si="20"/>
        <v>245748.39851288774</v>
      </c>
      <c r="BT59" s="89" t="b">
        <v>1</v>
      </c>
    </row>
    <row r="60" spans="1:72" s="77" customFormat="1" x14ac:dyDescent="0.2">
      <c r="A60" s="64">
        <v>2003</v>
      </c>
      <c r="B60" s="65">
        <v>8</v>
      </c>
      <c r="C60" s="66"/>
      <c r="D60" s="68"/>
      <c r="E60" s="67"/>
      <c r="F60" s="66"/>
      <c r="G60" s="68"/>
      <c r="H60" s="69"/>
      <c r="I60" s="70"/>
      <c r="J60" s="70"/>
      <c r="K60" s="71">
        <f t="shared" si="4"/>
        <v>0</v>
      </c>
      <c r="L60" s="72">
        <v>278</v>
      </c>
      <c r="M60" s="72">
        <f t="shared" si="5"/>
        <v>0</v>
      </c>
      <c r="N60" s="73">
        <v>267360.71299999999</v>
      </c>
      <c r="O60" s="72">
        <f t="shared" si="6"/>
        <v>267360.71299999999</v>
      </c>
      <c r="P60" s="74">
        <f t="shared" si="0"/>
        <v>961729.18345323741</v>
      </c>
      <c r="Q60" s="65"/>
      <c r="R60" s="64">
        <v>2003</v>
      </c>
      <c r="S60" s="65">
        <v>8</v>
      </c>
      <c r="T60" s="75">
        <f t="shared" si="23"/>
        <v>0</v>
      </c>
      <c r="U60" s="75">
        <f t="shared" si="23"/>
        <v>329.73144935858772</v>
      </c>
      <c r="W60" s="76"/>
      <c r="X60" s="76">
        <v>0</v>
      </c>
      <c r="Y60" s="76">
        <v>286.78712558059607</v>
      </c>
      <c r="AC60" s="78">
        <f t="shared" si="7"/>
        <v>0</v>
      </c>
      <c r="AD60" s="78">
        <f t="shared" si="8"/>
        <v>-0.21072807964906359</v>
      </c>
      <c r="AE60" s="78">
        <f t="shared" si="25"/>
        <v>-0.21072807964906359</v>
      </c>
      <c r="AF60" s="73">
        <v>1766</v>
      </c>
      <c r="AG60" s="73">
        <f t="shared" si="9"/>
        <v>-372.1457886602463</v>
      </c>
      <c r="AH60" s="73">
        <v>35721.114000000001</v>
      </c>
      <c r="AI60" s="79">
        <f t="shared" si="10"/>
        <v>36093.259788660245</v>
      </c>
      <c r="AJ60" s="74">
        <f t="shared" si="11"/>
        <v>20437.859449977488</v>
      </c>
      <c r="AK60" s="80"/>
      <c r="AL60" s="64">
        <v>2003</v>
      </c>
      <c r="AM60" s="65">
        <v>8</v>
      </c>
      <c r="AN60" s="76">
        <f t="shared" si="24"/>
        <v>329.73144935858772</v>
      </c>
      <c r="AO60" s="76">
        <f t="shared" si="24"/>
        <v>0</v>
      </c>
      <c r="AP60" s="76"/>
      <c r="AR60" s="76">
        <v>293.6272611790373</v>
      </c>
      <c r="AS60" s="76">
        <v>0</v>
      </c>
      <c r="AT60" s="76"/>
      <c r="AV60" s="81">
        <f t="shared" si="12"/>
        <v>-1.7378236591753176E-2</v>
      </c>
      <c r="AW60" s="81">
        <f t="shared" si="13"/>
        <v>0</v>
      </c>
      <c r="AX60" s="78">
        <f t="shared" si="26"/>
        <v>-1.7378236591753176E-2</v>
      </c>
      <c r="AY60" s="73">
        <v>15159</v>
      </c>
      <c r="AZ60" s="82">
        <f t="shared" si="14"/>
        <v>-263.43668849438637</v>
      </c>
      <c r="BA60" s="73">
        <v>9379.179999999993</v>
      </c>
      <c r="BB60" s="73">
        <f t="shared" si="15"/>
        <v>9642.6166884943796</v>
      </c>
      <c r="BC60" s="74">
        <f t="shared" si="16"/>
        <v>636.09846879704332</v>
      </c>
      <c r="BE60" s="83">
        <v>13.275000000006912</v>
      </c>
      <c r="BF60" s="84">
        <v>30</v>
      </c>
      <c r="BH60" s="73">
        <v>46.372999999999998</v>
      </c>
      <c r="BI60" s="73">
        <v>10</v>
      </c>
      <c r="BK60" s="79">
        <f t="shared" si="17"/>
        <v>312520.65499999997</v>
      </c>
      <c r="BL60" s="434">
        <f t="shared" si="18"/>
        <v>313156.23747715459</v>
      </c>
      <c r="BM60" s="73">
        <f t="shared" si="3"/>
        <v>-635.58247715463267</v>
      </c>
      <c r="BN60" s="85">
        <v>37834</v>
      </c>
      <c r="BO60" s="86">
        <v>312520.65499999997</v>
      </c>
      <c r="BP60" s="87">
        <f t="shared" si="19"/>
        <v>0</v>
      </c>
      <c r="BQ60" s="88">
        <v>18124.494287536967</v>
      </c>
      <c r="BR60" s="88">
        <v>18161.354606341971</v>
      </c>
      <c r="BS60" s="89">
        <f t="shared" si="20"/>
        <v>241601.74888859535</v>
      </c>
      <c r="BT60" s="89" t="b">
        <v>1</v>
      </c>
    </row>
    <row r="61" spans="1:72" s="77" customFormat="1" x14ac:dyDescent="0.2">
      <c r="A61" s="64">
        <v>2003</v>
      </c>
      <c r="B61" s="65">
        <v>9</v>
      </c>
      <c r="C61" s="66"/>
      <c r="D61" s="68"/>
      <c r="E61" s="67"/>
      <c r="F61" s="66"/>
      <c r="G61" s="68"/>
      <c r="H61" s="69"/>
      <c r="I61" s="70"/>
      <c r="J61" s="70"/>
      <c r="K61" s="71">
        <f t="shared" si="4"/>
        <v>0</v>
      </c>
      <c r="L61" s="72">
        <v>277</v>
      </c>
      <c r="M61" s="72">
        <f t="shared" si="5"/>
        <v>0</v>
      </c>
      <c r="N61" s="73">
        <v>301125.73200000002</v>
      </c>
      <c r="O61" s="72">
        <f t="shared" si="6"/>
        <v>301125.73200000002</v>
      </c>
      <c r="P61" s="74">
        <f t="shared" si="0"/>
        <v>1087096.5054151625</v>
      </c>
      <c r="Q61" s="65"/>
      <c r="R61" s="64">
        <v>2003</v>
      </c>
      <c r="S61" s="65">
        <v>9</v>
      </c>
      <c r="T61" s="75">
        <f t="shared" si="23"/>
        <v>0</v>
      </c>
      <c r="U61" s="75">
        <f t="shared" si="23"/>
        <v>278.21093356333773</v>
      </c>
      <c r="W61" s="76"/>
      <c r="X61" s="76">
        <v>0</v>
      </c>
      <c r="Y61" s="76">
        <v>283.47610045413137</v>
      </c>
      <c r="AC61" s="78">
        <f t="shared" si="7"/>
        <v>0</v>
      </c>
      <c r="AD61" s="78">
        <f t="shared" si="8"/>
        <v>2.583620861431252E-2</v>
      </c>
      <c r="AE61" s="78">
        <f t="shared" si="25"/>
        <v>2.583620861431252E-2</v>
      </c>
      <c r="AF61" s="73">
        <v>1775</v>
      </c>
      <c r="AG61" s="73">
        <f t="shared" si="9"/>
        <v>45.859270290404723</v>
      </c>
      <c r="AH61" s="73">
        <v>36307.311999999998</v>
      </c>
      <c r="AI61" s="79">
        <f t="shared" si="10"/>
        <v>36261.452729709592</v>
      </c>
      <c r="AJ61" s="74">
        <f t="shared" si="11"/>
        <v>20428.987453357517</v>
      </c>
      <c r="AK61" s="80"/>
      <c r="AL61" s="64">
        <v>2003</v>
      </c>
      <c r="AM61" s="65">
        <v>9</v>
      </c>
      <c r="AN61" s="76">
        <f t="shared" si="24"/>
        <v>278.21093356333773</v>
      </c>
      <c r="AO61" s="76">
        <f t="shared" si="24"/>
        <v>0</v>
      </c>
      <c r="AP61" s="76"/>
      <c r="AR61" s="76">
        <v>261.27800787140688</v>
      </c>
      <c r="AS61" s="76">
        <v>0</v>
      </c>
      <c r="AT61" s="76"/>
      <c r="AV61" s="81">
        <f t="shared" si="12"/>
        <v>-8.1504225327415861E-3</v>
      </c>
      <c r="AW61" s="81">
        <f t="shared" si="13"/>
        <v>0</v>
      </c>
      <c r="AX61" s="78">
        <f t="shared" si="26"/>
        <v>-8.1504225327415861E-3</v>
      </c>
      <c r="AY61" s="73">
        <v>15266</v>
      </c>
      <c r="AZ61" s="82">
        <f t="shared" si="14"/>
        <v>-124.42435038483305</v>
      </c>
      <c r="BA61" s="73">
        <v>9651.0109999999986</v>
      </c>
      <c r="BB61" s="73">
        <f t="shared" si="15"/>
        <v>9775.4353503848324</v>
      </c>
      <c r="BC61" s="74">
        <f t="shared" si="16"/>
        <v>640.34032165497399</v>
      </c>
      <c r="BE61" s="83">
        <v>14.972000000001572</v>
      </c>
      <c r="BF61" s="84">
        <v>30</v>
      </c>
      <c r="BH61" s="73">
        <v>64.471000000000004</v>
      </c>
      <c r="BI61" s="73">
        <v>10</v>
      </c>
      <c r="BK61" s="79">
        <f t="shared" si="17"/>
        <v>347163.49800000002</v>
      </c>
      <c r="BL61" s="434">
        <f t="shared" si="18"/>
        <v>347242.06308009446</v>
      </c>
      <c r="BM61" s="73">
        <f t="shared" si="3"/>
        <v>-78.565080094428325</v>
      </c>
      <c r="BN61" s="85">
        <v>37865</v>
      </c>
      <c r="BO61" s="86">
        <v>347163.49799999996</v>
      </c>
      <c r="BP61" s="87">
        <f t="shared" si="19"/>
        <v>0</v>
      </c>
      <c r="BQ61" s="88">
        <v>20000.201520912546</v>
      </c>
      <c r="BR61" s="88">
        <v>20004.727680613807</v>
      </c>
      <c r="BS61" s="89">
        <f t="shared" si="20"/>
        <v>240327.7967523704</v>
      </c>
      <c r="BT61" s="89" t="b">
        <v>1</v>
      </c>
    </row>
    <row r="62" spans="1:72" s="77" customFormat="1" x14ac:dyDescent="0.2">
      <c r="A62" s="64">
        <v>2003</v>
      </c>
      <c r="B62" s="65">
        <v>10</v>
      </c>
      <c r="C62" s="66"/>
      <c r="D62" s="68"/>
      <c r="E62" s="67"/>
      <c r="F62" s="66"/>
      <c r="G62" s="68"/>
      <c r="H62" s="69"/>
      <c r="I62" s="70"/>
      <c r="J62" s="70"/>
      <c r="K62" s="71">
        <f t="shared" si="4"/>
        <v>0</v>
      </c>
      <c r="L62" s="72">
        <v>273</v>
      </c>
      <c r="M62" s="72">
        <f t="shared" si="5"/>
        <v>0</v>
      </c>
      <c r="N62" s="73">
        <v>283261.598</v>
      </c>
      <c r="O62" s="72">
        <f t="shared" si="6"/>
        <v>283261.598</v>
      </c>
      <c r="P62" s="74">
        <f t="shared" si="0"/>
        <v>1037588.2710622711</v>
      </c>
      <c r="Q62" s="65"/>
      <c r="R62" s="64">
        <v>2003</v>
      </c>
      <c r="S62" s="65">
        <v>10</v>
      </c>
      <c r="T62" s="75">
        <f t="shared" ref="T62:U77" si="27">T50</f>
        <v>0</v>
      </c>
      <c r="U62" s="75">
        <f t="shared" si="27"/>
        <v>198.83661390818892</v>
      </c>
      <c r="W62" s="76"/>
      <c r="X62" s="76">
        <v>0</v>
      </c>
      <c r="Y62" s="76">
        <v>218.72197193363721</v>
      </c>
      <c r="AC62" s="78">
        <f t="shared" si="7"/>
        <v>0</v>
      </c>
      <c r="AD62" s="78">
        <f t="shared" si="8"/>
        <v>9.7577582813967445E-2</v>
      </c>
      <c r="AE62" s="78">
        <f t="shared" si="25"/>
        <v>9.7577582813967445E-2</v>
      </c>
      <c r="AF62" s="73">
        <v>1778</v>
      </c>
      <c r="AG62" s="73">
        <f t="shared" si="9"/>
        <v>173.49294224323413</v>
      </c>
      <c r="AH62" s="73">
        <v>35613.603000000003</v>
      </c>
      <c r="AI62" s="79">
        <f t="shared" si="10"/>
        <v>35440.11005775677</v>
      </c>
      <c r="AJ62" s="74">
        <f t="shared" si="11"/>
        <v>19932.570336196157</v>
      </c>
      <c r="AK62" s="80"/>
      <c r="AL62" s="64">
        <v>2003</v>
      </c>
      <c r="AM62" s="65">
        <v>10</v>
      </c>
      <c r="AN62" s="76">
        <f t="shared" ref="AN62:AO77" si="28">AN50</f>
        <v>198.83661390818892</v>
      </c>
      <c r="AO62" s="76">
        <f t="shared" si="28"/>
        <v>3.8389772083761713</v>
      </c>
      <c r="AP62" s="76"/>
      <c r="AR62" s="76">
        <v>222.19060310226058</v>
      </c>
      <c r="AS62" s="76">
        <v>0</v>
      </c>
      <c r="AT62" s="76"/>
      <c r="AV62" s="81">
        <f t="shared" si="12"/>
        <v>1.1241109966452601E-2</v>
      </c>
      <c r="AW62" s="81">
        <f t="shared" si="13"/>
        <v>-7.4207187866306089E-4</v>
      </c>
      <c r="AX62" s="78">
        <f t="shared" si="26"/>
        <v>1.049903808778954E-2</v>
      </c>
      <c r="AY62" s="73">
        <v>15508</v>
      </c>
      <c r="AZ62" s="82">
        <f t="shared" si="14"/>
        <v>162.81908266544019</v>
      </c>
      <c r="BA62" s="73">
        <v>8894.4650000000256</v>
      </c>
      <c r="BB62" s="73">
        <f t="shared" si="15"/>
        <v>8731.6459173345847</v>
      </c>
      <c r="BC62" s="74">
        <f t="shared" si="16"/>
        <v>563.04139265763376</v>
      </c>
      <c r="BE62" s="83">
        <v>19.019999999974971</v>
      </c>
      <c r="BF62" s="84">
        <v>30</v>
      </c>
      <c r="BH62" s="73">
        <v>48.609000000000002</v>
      </c>
      <c r="BI62" s="73">
        <v>7</v>
      </c>
      <c r="BK62" s="79">
        <f t="shared" si="17"/>
        <v>327837.29499999998</v>
      </c>
      <c r="BL62" s="434">
        <f t="shared" si="18"/>
        <v>327500.98297509132</v>
      </c>
      <c r="BM62" s="73">
        <f t="shared" si="3"/>
        <v>336.31202490867429</v>
      </c>
      <c r="BN62" s="85">
        <v>37895</v>
      </c>
      <c r="BO62" s="86">
        <v>327837.29500000004</v>
      </c>
      <c r="BP62" s="87">
        <f t="shared" si="19"/>
        <v>0</v>
      </c>
      <c r="BQ62" s="88">
        <v>18631.353432598316</v>
      </c>
      <c r="BR62" s="88">
        <v>18612.240450959951</v>
      </c>
      <c r="BS62" s="89">
        <f t="shared" si="20"/>
        <v>239217.44205508553</v>
      </c>
      <c r="BT62" s="89" t="b">
        <v>1</v>
      </c>
    </row>
    <row r="63" spans="1:72" s="77" customFormat="1" x14ac:dyDescent="0.2">
      <c r="A63" s="64">
        <v>2003</v>
      </c>
      <c r="B63" s="65">
        <v>11</v>
      </c>
      <c r="C63" s="66"/>
      <c r="D63" s="68"/>
      <c r="E63" s="67"/>
      <c r="F63" s="66"/>
      <c r="G63" s="68"/>
      <c r="H63" s="69"/>
      <c r="I63" s="70"/>
      <c r="J63" s="70"/>
      <c r="K63" s="71">
        <f t="shared" si="4"/>
        <v>0</v>
      </c>
      <c r="L63" s="72">
        <v>271</v>
      </c>
      <c r="M63" s="72">
        <f t="shared" si="5"/>
        <v>0</v>
      </c>
      <c r="N63" s="73">
        <v>283320.44900000002</v>
      </c>
      <c r="O63" s="72">
        <f t="shared" si="6"/>
        <v>283320.44900000002</v>
      </c>
      <c r="P63" s="74">
        <f t="shared" si="0"/>
        <v>1045462.9114391146</v>
      </c>
      <c r="Q63" s="65"/>
      <c r="R63" s="64">
        <v>2003</v>
      </c>
      <c r="S63" s="65">
        <v>11</v>
      </c>
      <c r="T63" s="75">
        <f t="shared" si="27"/>
        <v>0</v>
      </c>
      <c r="U63" s="75">
        <f t="shared" si="27"/>
        <v>75.667245198869992</v>
      </c>
      <c r="W63" s="76"/>
      <c r="X63" s="76">
        <v>0</v>
      </c>
      <c r="Y63" s="76">
        <v>127.68754275169724</v>
      </c>
      <c r="AC63" s="78">
        <f t="shared" si="7"/>
        <v>0</v>
      </c>
      <c r="AD63" s="78">
        <f t="shared" si="8"/>
        <v>0.25526394274481751</v>
      </c>
      <c r="AE63" s="78">
        <f t="shared" si="25"/>
        <v>0.25526394274481751</v>
      </c>
      <c r="AF63" s="73">
        <v>1787</v>
      </c>
      <c r="AG63" s="73">
        <f t="shared" si="9"/>
        <v>456.15666568498887</v>
      </c>
      <c r="AH63" s="73">
        <v>36498.834999999999</v>
      </c>
      <c r="AI63" s="79">
        <f t="shared" si="10"/>
        <v>36042.678334315009</v>
      </c>
      <c r="AJ63" s="74">
        <f t="shared" si="11"/>
        <v>20169.377915117522</v>
      </c>
      <c r="AK63" s="80"/>
      <c r="AL63" s="64">
        <v>2003</v>
      </c>
      <c r="AM63" s="65">
        <v>11</v>
      </c>
      <c r="AN63" s="76">
        <f t="shared" si="28"/>
        <v>75.667245198869992</v>
      </c>
      <c r="AO63" s="76">
        <f t="shared" si="28"/>
        <v>28.935219572893278</v>
      </c>
      <c r="AP63" s="76"/>
      <c r="AR63" s="76">
        <v>112.80371055034574</v>
      </c>
      <c r="AS63" s="76">
        <v>17.508083401156334</v>
      </c>
      <c r="AT63" s="76"/>
      <c r="AV63" s="81">
        <f t="shared" si="12"/>
        <v>1.7875108501260482E-2</v>
      </c>
      <c r="AW63" s="81">
        <f t="shared" si="13"/>
        <v>-2.2088582313533082E-3</v>
      </c>
      <c r="AX63" s="78">
        <f t="shared" si="26"/>
        <v>1.5666250269907173E-2</v>
      </c>
      <c r="AY63" s="73">
        <v>15737</v>
      </c>
      <c r="AZ63" s="82">
        <f t="shared" si="14"/>
        <v>246.53978049752916</v>
      </c>
      <c r="BA63" s="73">
        <v>8365.6450000000186</v>
      </c>
      <c r="BB63" s="73">
        <f t="shared" si="15"/>
        <v>8119.1052195024895</v>
      </c>
      <c r="BC63" s="74">
        <f t="shared" si="16"/>
        <v>515.92458661132935</v>
      </c>
      <c r="BE63" s="83">
        <v>20.147999999981039</v>
      </c>
      <c r="BF63" s="84">
        <v>30</v>
      </c>
      <c r="BH63" s="73">
        <v>48.274999999999999</v>
      </c>
      <c r="BI63" s="73">
        <v>5</v>
      </c>
      <c r="BK63" s="79">
        <f t="shared" si="17"/>
        <v>328253.35200000001</v>
      </c>
      <c r="BL63" s="434">
        <f t="shared" si="18"/>
        <v>327550.65555381752</v>
      </c>
      <c r="BM63" s="73">
        <f t="shared" si="3"/>
        <v>702.696446182518</v>
      </c>
      <c r="BN63" s="85">
        <v>37926</v>
      </c>
      <c r="BO63" s="86">
        <v>328253.35200000001</v>
      </c>
      <c r="BP63" s="87">
        <f t="shared" si="19"/>
        <v>0</v>
      </c>
      <c r="BQ63" s="88">
        <v>18410.171172181716</v>
      </c>
      <c r="BR63" s="88">
        <v>18370.76026661904</v>
      </c>
      <c r="BS63" s="89">
        <f t="shared" si="20"/>
        <v>237477.0805558537</v>
      </c>
      <c r="BT63" s="89" t="b">
        <v>1</v>
      </c>
    </row>
    <row r="64" spans="1:72" s="77" customFormat="1" x14ac:dyDescent="0.2">
      <c r="A64" s="64">
        <v>2003</v>
      </c>
      <c r="B64" s="65">
        <v>12</v>
      </c>
      <c r="C64" s="66"/>
      <c r="D64" s="68"/>
      <c r="E64" s="67"/>
      <c r="F64" s="66"/>
      <c r="G64" s="68"/>
      <c r="H64" s="69"/>
      <c r="I64" s="70"/>
      <c r="J64" s="70"/>
      <c r="K64" s="71">
        <f t="shared" si="4"/>
        <v>0</v>
      </c>
      <c r="L64" s="72">
        <v>269</v>
      </c>
      <c r="M64" s="72">
        <f t="shared" si="5"/>
        <v>0</v>
      </c>
      <c r="N64" s="73">
        <v>290410.10700000002</v>
      </c>
      <c r="O64" s="72">
        <f t="shared" si="6"/>
        <v>290410.10700000002</v>
      </c>
      <c r="P64" s="74">
        <f t="shared" si="0"/>
        <v>1079591.4758364314</v>
      </c>
      <c r="Q64" s="65"/>
      <c r="R64" s="64">
        <v>2003</v>
      </c>
      <c r="S64" s="65">
        <v>12</v>
      </c>
      <c r="T64" s="75">
        <f t="shared" si="27"/>
        <v>0</v>
      </c>
      <c r="U64" s="75">
        <f t="shared" si="27"/>
        <v>42.449672857488302</v>
      </c>
      <c r="W64" s="76"/>
      <c r="X64" s="76">
        <v>0</v>
      </c>
      <c r="Y64" s="76">
        <v>14.074497750597361</v>
      </c>
      <c r="AC64" s="78">
        <f t="shared" si="7"/>
        <v>0</v>
      </c>
      <c r="AD64" s="78">
        <f t="shared" si="8"/>
        <v>-0.13923717115428003</v>
      </c>
      <c r="AE64" s="78">
        <f t="shared" si="25"/>
        <v>-0.13923717115428003</v>
      </c>
      <c r="AF64" s="73">
        <v>1785</v>
      </c>
      <c r="AG64" s="73">
        <f t="shared" si="9"/>
        <v>-248.53835051038985</v>
      </c>
      <c r="AH64" s="73">
        <v>36808.915999999997</v>
      </c>
      <c r="AI64" s="79">
        <f t="shared" si="10"/>
        <v>37057.454350510387</v>
      </c>
      <c r="AJ64" s="74">
        <f t="shared" si="11"/>
        <v>20760.478627736913</v>
      </c>
      <c r="AK64" s="80"/>
      <c r="AL64" s="64">
        <v>2003</v>
      </c>
      <c r="AM64" s="65">
        <v>12</v>
      </c>
      <c r="AN64" s="76">
        <f t="shared" si="28"/>
        <v>42.449672857488302</v>
      </c>
      <c r="AO64" s="76">
        <f t="shared" si="28"/>
        <v>82.304422731853208</v>
      </c>
      <c r="AP64" s="76"/>
      <c r="AR64" s="76">
        <v>18.284108651512064</v>
      </c>
      <c r="AS64" s="76">
        <v>122.87309479653393</v>
      </c>
      <c r="AT64" s="76"/>
      <c r="AV64" s="81">
        <f t="shared" si="12"/>
        <v>-1.1631750035651584E-2</v>
      </c>
      <c r="AW64" s="81">
        <f t="shared" si="13"/>
        <v>7.8418987818469395E-3</v>
      </c>
      <c r="AX64" s="78">
        <f t="shared" si="26"/>
        <v>-3.7898512538046443E-3</v>
      </c>
      <c r="AY64" s="73">
        <v>15748</v>
      </c>
      <c r="AZ64" s="82">
        <f t="shared" si="14"/>
        <v>-59.682577544915539</v>
      </c>
      <c r="BA64" s="73">
        <v>7831.2029999999795</v>
      </c>
      <c r="BB64" s="73">
        <f t="shared" si="15"/>
        <v>7890.8855775448947</v>
      </c>
      <c r="BC64" s="74">
        <f t="shared" si="16"/>
        <v>501.07223631857346</v>
      </c>
      <c r="BE64" s="83">
        <v>20.557000000020707</v>
      </c>
      <c r="BF64" s="84">
        <v>28</v>
      </c>
      <c r="BH64" s="73">
        <v>48.356000000000002</v>
      </c>
      <c r="BI64" s="73">
        <v>5</v>
      </c>
      <c r="BK64" s="79">
        <f t="shared" si="17"/>
        <v>335119.13900000002</v>
      </c>
      <c r="BL64" s="434">
        <f t="shared" si="18"/>
        <v>335427.35992805532</v>
      </c>
      <c r="BM64" s="73">
        <f t="shared" si="3"/>
        <v>-308.22092805530536</v>
      </c>
      <c r="BN64" s="85">
        <v>37956</v>
      </c>
      <c r="BO64" s="86">
        <v>335119.13900000002</v>
      </c>
      <c r="BP64" s="87">
        <f t="shared" si="19"/>
        <v>0</v>
      </c>
      <c r="BQ64" s="88">
        <v>18789.971348472107</v>
      </c>
      <c r="BR64" s="88">
        <v>18807.253149876946</v>
      </c>
      <c r="BS64" s="89">
        <f t="shared" si="20"/>
        <v>235279.29049332679</v>
      </c>
      <c r="BT64" s="89" t="b">
        <v>1</v>
      </c>
    </row>
    <row r="65" spans="1:72" s="77" customFormat="1" x14ac:dyDescent="0.2">
      <c r="A65" s="64">
        <v>2004</v>
      </c>
      <c r="B65" s="65">
        <v>1</v>
      </c>
      <c r="C65" s="66"/>
      <c r="D65" s="68"/>
      <c r="E65" s="67"/>
      <c r="F65" s="66"/>
      <c r="G65" s="68"/>
      <c r="H65" s="69"/>
      <c r="I65" s="70"/>
      <c r="J65" s="70"/>
      <c r="K65" s="71">
        <f t="shared" si="4"/>
        <v>0</v>
      </c>
      <c r="L65" s="72">
        <v>267</v>
      </c>
      <c r="M65" s="72">
        <f t="shared" si="5"/>
        <v>0</v>
      </c>
      <c r="N65" s="73">
        <v>304127.89500000002</v>
      </c>
      <c r="O65" s="72">
        <f t="shared" si="6"/>
        <v>304127.89500000002</v>
      </c>
      <c r="P65" s="74">
        <f t="shared" si="0"/>
        <v>1139055.7865168538</v>
      </c>
      <c r="Q65" s="65"/>
      <c r="R65" s="64">
        <v>2004</v>
      </c>
      <c r="S65" s="65">
        <v>1</v>
      </c>
      <c r="T65" s="75">
        <f t="shared" si="27"/>
        <v>104.01238027997351</v>
      </c>
      <c r="U65" s="75">
        <f t="shared" si="27"/>
        <v>26.872581391315055</v>
      </c>
      <c r="W65" s="76"/>
      <c r="X65" s="76">
        <v>113.45242668644025</v>
      </c>
      <c r="Y65" s="76">
        <v>20.031091646428688</v>
      </c>
      <c r="AC65" s="78">
        <f t="shared" si="7"/>
        <v>4.6815946437896279E-2</v>
      </c>
      <c r="AD65" s="78">
        <f t="shared" si="8"/>
        <v>-3.3571235242444625E-2</v>
      </c>
      <c r="AE65" s="78">
        <f t="shared" si="25"/>
        <v>1.3244711195451654E-2</v>
      </c>
      <c r="AF65" s="73">
        <v>1768</v>
      </c>
      <c r="AG65" s="73">
        <f t="shared" si="9"/>
        <v>23.416649393558526</v>
      </c>
      <c r="AH65" s="73">
        <v>35495.574000000001</v>
      </c>
      <c r="AI65" s="79">
        <f t="shared" si="10"/>
        <v>35472.157350606445</v>
      </c>
      <c r="AJ65" s="74">
        <f t="shared" si="11"/>
        <v>20063.437415501383</v>
      </c>
      <c r="AK65" s="80"/>
      <c r="AL65" s="64">
        <v>2004</v>
      </c>
      <c r="AM65" s="65">
        <v>1</v>
      </c>
      <c r="AN65" s="76">
        <f t="shared" si="28"/>
        <v>26.872581391315055</v>
      </c>
      <c r="AO65" s="76">
        <f t="shared" si="28"/>
        <v>123.83441885147447</v>
      </c>
      <c r="AP65" s="76"/>
      <c r="AR65" s="76">
        <v>15.801752728279354</v>
      </c>
      <c r="AS65" s="76">
        <v>137.90244219038576</v>
      </c>
      <c r="AT65" s="76"/>
      <c r="AV65" s="81">
        <f t="shared" si="12"/>
        <v>-5.328785647144626E-3</v>
      </c>
      <c r="AW65" s="81">
        <f t="shared" si="13"/>
        <v>2.7193400589625872E-3</v>
      </c>
      <c r="AX65" s="78">
        <f t="shared" si="26"/>
        <v>-2.6094455881820388E-3</v>
      </c>
      <c r="AY65" s="73">
        <v>15680</v>
      </c>
      <c r="AZ65" s="82">
        <f t="shared" si="14"/>
        <v>-40.916106822694367</v>
      </c>
      <c r="BA65" s="73">
        <v>8001.5650000000023</v>
      </c>
      <c r="BB65" s="73">
        <f t="shared" si="15"/>
        <v>8042.4811068226963</v>
      </c>
      <c r="BC65" s="74">
        <f t="shared" si="16"/>
        <v>512.91333589430462</v>
      </c>
      <c r="BE65" s="83">
        <v>23.50999999999749</v>
      </c>
      <c r="BF65" s="84">
        <v>29</v>
      </c>
      <c r="BH65" s="73">
        <v>48.622999999999998</v>
      </c>
      <c r="BI65" s="73">
        <v>5</v>
      </c>
      <c r="BK65" s="79">
        <f t="shared" si="17"/>
        <v>347697.16700000002</v>
      </c>
      <c r="BL65" s="434">
        <f t="shared" si="18"/>
        <v>347714.66645742918</v>
      </c>
      <c r="BM65" s="73">
        <f t="shared" si="3"/>
        <v>-17.499457429135841</v>
      </c>
      <c r="BN65" s="85">
        <v>37987</v>
      </c>
      <c r="BO65" s="86">
        <v>347697.16699999996</v>
      </c>
      <c r="BP65" s="87">
        <f t="shared" si="19"/>
        <v>0</v>
      </c>
      <c r="BQ65" s="88">
        <v>19589.676432475069</v>
      </c>
      <c r="BR65" s="88">
        <v>19590.662372946601</v>
      </c>
      <c r="BS65" s="89">
        <f t="shared" si="20"/>
        <v>236446.62737586032</v>
      </c>
      <c r="BT65" s="89" t="b">
        <v>1</v>
      </c>
    </row>
    <row r="66" spans="1:72" s="77" customFormat="1" x14ac:dyDescent="0.2">
      <c r="A66" s="64">
        <v>2004</v>
      </c>
      <c r="B66" s="65">
        <v>2</v>
      </c>
      <c r="C66" s="66"/>
      <c r="D66" s="68"/>
      <c r="E66" s="67"/>
      <c r="F66" s="66"/>
      <c r="G66" s="68"/>
      <c r="H66" s="69"/>
      <c r="I66" s="70"/>
      <c r="J66" s="70"/>
      <c r="K66" s="71">
        <f t="shared" si="4"/>
        <v>0</v>
      </c>
      <c r="L66" s="72">
        <v>268</v>
      </c>
      <c r="M66" s="72">
        <f t="shared" si="5"/>
        <v>0</v>
      </c>
      <c r="N66" s="73">
        <v>283829.36499999999</v>
      </c>
      <c r="O66" s="72">
        <f t="shared" si="6"/>
        <v>283829.36499999999</v>
      </c>
      <c r="P66" s="74">
        <f t="shared" si="0"/>
        <v>1059064.7947761195</v>
      </c>
      <c r="Q66" s="65"/>
      <c r="R66" s="64">
        <v>2004</v>
      </c>
      <c r="S66" s="65">
        <v>2</v>
      </c>
      <c r="T66" s="75">
        <f t="shared" si="27"/>
        <v>0</v>
      </c>
      <c r="U66" s="75">
        <f t="shared" si="27"/>
        <v>34.723950066840629</v>
      </c>
      <c r="W66" s="76"/>
      <c r="X66" s="76">
        <v>0</v>
      </c>
      <c r="Y66" s="76">
        <v>31.475698022794575</v>
      </c>
      <c r="AC66" s="78">
        <f t="shared" si="7"/>
        <v>0</v>
      </c>
      <c r="AD66" s="78">
        <f t="shared" si="8"/>
        <v>-1.5939194176082611E-2</v>
      </c>
      <c r="AE66" s="78">
        <f t="shared" si="25"/>
        <v>-1.5939194176082611E-2</v>
      </c>
      <c r="AF66" s="73">
        <v>1760</v>
      </c>
      <c r="AG66" s="73">
        <f t="shared" si="9"/>
        <v>-28.052981749905396</v>
      </c>
      <c r="AH66" s="73">
        <v>34837.271000000001</v>
      </c>
      <c r="AI66" s="79">
        <f t="shared" si="10"/>
        <v>34865.323981749905</v>
      </c>
      <c r="AJ66" s="74">
        <f t="shared" si="11"/>
        <v>19809.843171448811</v>
      </c>
      <c r="AK66" s="80"/>
      <c r="AL66" s="64">
        <v>2004</v>
      </c>
      <c r="AM66" s="65">
        <v>2</v>
      </c>
      <c r="AN66" s="76">
        <f t="shared" si="28"/>
        <v>34.723950066840629</v>
      </c>
      <c r="AO66" s="76">
        <f t="shared" si="28"/>
        <v>77.741832906544204</v>
      </c>
      <c r="AP66" s="76"/>
      <c r="AR66" s="76">
        <v>31.731051773128002</v>
      </c>
      <c r="AS66" s="76">
        <v>70.40387864669573</v>
      </c>
      <c r="AT66" s="76"/>
      <c r="AV66" s="81">
        <f t="shared" si="12"/>
        <v>-1.4405889528531727E-3</v>
      </c>
      <c r="AW66" s="81">
        <f t="shared" si="13"/>
        <v>-1.4184219409452137E-3</v>
      </c>
      <c r="AX66" s="78">
        <f t="shared" si="26"/>
        <v>-2.8590108937983864E-3</v>
      </c>
      <c r="AY66" s="73">
        <v>15726</v>
      </c>
      <c r="AZ66" s="82">
        <f t="shared" si="14"/>
        <v>-44.960805315873422</v>
      </c>
      <c r="BA66" s="73">
        <v>7255.7050000000163</v>
      </c>
      <c r="BB66" s="73">
        <f t="shared" si="15"/>
        <v>7300.6658053158899</v>
      </c>
      <c r="BC66" s="74">
        <f t="shared" si="16"/>
        <v>464.24175284979583</v>
      </c>
      <c r="BE66" s="83">
        <v>20.300999999984015</v>
      </c>
      <c r="BF66" s="84">
        <v>31</v>
      </c>
      <c r="BH66" s="73">
        <v>48.591000000000001</v>
      </c>
      <c r="BI66" s="73">
        <v>5</v>
      </c>
      <c r="BK66" s="79">
        <f t="shared" si="17"/>
        <v>325991.23300000001</v>
      </c>
      <c r="BL66" s="434">
        <f t="shared" si="18"/>
        <v>326064.24678706576</v>
      </c>
      <c r="BM66" s="73">
        <f t="shared" si="3"/>
        <v>-73.013787065778814</v>
      </c>
      <c r="BN66" s="85">
        <v>38018</v>
      </c>
      <c r="BO66" s="86">
        <v>325991.23300000001</v>
      </c>
      <c r="BP66" s="87">
        <f t="shared" si="19"/>
        <v>0</v>
      </c>
      <c r="BQ66" s="88">
        <v>18324.408825182687</v>
      </c>
      <c r="BR66" s="88">
        <v>18328.513029064969</v>
      </c>
      <c r="BS66" s="89">
        <f t="shared" si="20"/>
        <v>232119.73604897305</v>
      </c>
      <c r="BT66" s="89" t="b">
        <v>1</v>
      </c>
    </row>
    <row r="67" spans="1:72" s="77" customFormat="1" x14ac:dyDescent="0.2">
      <c r="A67" s="64">
        <v>2004</v>
      </c>
      <c r="B67" s="65">
        <v>3</v>
      </c>
      <c r="C67" s="66"/>
      <c r="D67" s="68"/>
      <c r="E67" s="67"/>
      <c r="F67" s="66"/>
      <c r="G67" s="68"/>
      <c r="H67" s="69"/>
      <c r="I67" s="70"/>
      <c r="J67" s="70"/>
      <c r="K67" s="71">
        <f t="shared" si="4"/>
        <v>0</v>
      </c>
      <c r="L67" s="72">
        <v>268</v>
      </c>
      <c r="M67" s="72">
        <f t="shared" si="5"/>
        <v>0</v>
      </c>
      <c r="N67" s="73">
        <v>277615.68400000001</v>
      </c>
      <c r="O67" s="72">
        <f t="shared" si="6"/>
        <v>277615.68400000001</v>
      </c>
      <c r="P67" s="74">
        <f t="shared" si="0"/>
        <v>1035879.4179104477</v>
      </c>
      <c r="Q67" s="65"/>
      <c r="R67" s="64">
        <v>2004</v>
      </c>
      <c r="S67" s="65">
        <v>3</v>
      </c>
      <c r="T67" s="75">
        <f t="shared" si="27"/>
        <v>0</v>
      </c>
      <c r="U67" s="75">
        <f t="shared" si="27"/>
        <v>67.088827391532973</v>
      </c>
      <c r="W67" s="76"/>
      <c r="X67" s="76">
        <v>0</v>
      </c>
      <c r="Y67" s="76">
        <v>47.378988834675638</v>
      </c>
      <c r="AC67" s="78">
        <f t="shared" si="7"/>
        <v>0</v>
      </c>
      <c r="AD67" s="78">
        <f t="shared" si="8"/>
        <v>-9.6716307625460449E-2</v>
      </c>
      <c r="AE67" s="78">
        <f t="shared" si="25"/>
        <v>-9.6716307625460449E-2</v>
      </c>
      <c r="AF67" s="73">
        <v>1758</v>
      </c>
      <c r="AG67" s="73">
        <f t="shared" si="9"/>
        <v>-170.02726880555946</v>
      </c>
      <c r="AH67" s="73">
        <v>34558.612999999998</v>
      </c>
      <c r="AI67" s="79">
        <f t="shared" si="10"/>
        <v>34728.64026880556</v>
      </c>
      <c r="AJ67" s="74">
        <f t="shared" si="11"/>
        <v>19754.630414565167</v>
      </c>
      <c r="AK67" s="80"/>
      <c r="AL67" s="64">
        <v>2004</v>
      </c>
      <c r="AM67" s="65">
        <v>3</v>
      </c>
      <c r="AN67" s="76">
        <f t="shared" si="28"/>
        <v>67.088827391532973</v>
      </c>
      <c r="AO67" s="76">
        <f t="shared" si="28"/>
        <v>46.024503453365838</v>
      </c>
      <c r="AP67" s="76"/>
      <c r="AR67" s="76">
        <v>51.52483163857061</v>
      </c>
      <c r="AS67" s="76">
        <v>27.76113393207001</v>
      </c>
      <c r="AT67" s="76"/>
      <c r="AV67" s="81">
        <f t="shared" si="12"/>
        <v>-7.4915076102228979E-3</v>
      </c>
      <c r="AW67" s="81">
        <f t="shared" si="13"/>
        <v>-3.5302978360526086E-3</v>
      </c>
      <c r="AX67" s="78">
        <f t="shared" si="26"/>
        <v>-1.1021805446275507E-2</v>
      </c>
      <c r="AY67" s="73">
        <v>15911</v>
      </c>
      <c r="AZ67" s="82">
        <f t="shared" si="14"/>
        <v>-175.36794645568961</v>
      </c>
      <c r="BA67" s="73">
        <v>7275.7679999999818</v>
      </c>
      <c r="BB67" s="73">
        <f t="shared" si="15"/>
        <v>7451.1359464556717</v>
      </c>
      <c r="BC67" s="74">
        <f t="shared" si="16"/>
        <v>468.30092052389364</v>
      </c>
      <c r="BE67" s="83">
        <v>29.334000000018023</v>
      </c>
      <c r="BF67" s="84">
        <v>33</v>
      </c>
      <c r="BH67" s="73">
        <v>49.534999999999997</v>
      </c>
      <c r="BI67" s="73">
        <v>5</v>
      </c>
      <c r="BK67" s="79">
        <f t="shared" si="17"/>
        <v>319528.93400000001</v>
      </c>
      <c r="BL67" s="434">
        <f t="shared" si="18"/>
        <v>319874.32921526127</v>
      </c>
      <c r="BM67" s="73">
        <f t="shared" si="3"/>
        <v>-345.39521526124906</v>
      </c>
      <c r="BN67" s="85">
        <v>38047</v>
      </c>
      <c r="BO67" s="86">
        <v>319528.93400000001</v>
      </c>
      <c r="BP67" s="87">
        <f t="shared" si="19"/>
        <v>0</v>
      </c>
      <c r="BQ67" s="88">
        <v>17776.296745479834</v>
      </c>
      <c r="BR67" s="88">
        <v>17795.51205648185</v>
      </c>
      <c r="BS67" s="89">
        <f t="shared" si="20"/>
        <v>228654.8355216764</v>
      </c>
      <c r="BT67" s="89" t="b">
        <v>1</v>
      </c>
    </row>
    <row r="68" spans="1:72" s="77" customFormat="1" x14ac:dyDescent="0.2">
      <c r="A68" s="64">
        <v>2004</v>
      </c>
      <c r="B68" s="65">
        <v>4</v>
      </c>
      <c r="C68" s="66"/>
      <c r="D68" s="68"/>
      <c r="E68" s="67"/>
      <c r="F68" s="66"/>
      <c r="G68" s="68"/>
      <c r="H68" s="69"/>
      <c r="I68" s="70"/>
      <c r="J68" s="70"/>
      <c r="K68" s="71">
        <f t="shared" si="4"/>
        <v>0</v>
      </c>
      <c r="L68" s="72">
        <v>268</v>
      </c>
      <c r="M68" s="72">
        <f t="shared" si="5"/>
        <v>0</v>
      </c>
      <c r="N68" s="73">
        <v>287666.13900000002</v>
      </c>
      <c r="O68" s="72">
        <f t="shared" si="6"/>
        <v>287666.13900000002</v>
      </c>
      <c r="P68" s="74">
        <f t="shared" si="0"/>
        <v>1073381.1156716419</v>
      </c>
      <c r="Q68" s="65"/>
      <c r="R68" s="64">
        <v>2004</v>
      </c>
      <c r="S68" s="65">
        <v>4</v>
      </c>
      <c r="T68" s="75">
        <f t="shared" si="27"/>
        <v>0</v>
      </c>
      <c r="U68" s="75">
        <f t="shared" si="27"/>
        <v>117.42864691479581</v>
      </c>
      <c r="W68" s="76"/>
      <c r="X68" s="76">
        <v>0</v>
      </c>
      <c r="Y68" s="76">
        <v>76.623329848907844</v>
      </c>
      <c r="AC68" s="78">
        <f t="shared" si="7"/>
        <v>0</v>
      </c>
      <c r="AD68" s="78">
        <f t="shared" si="8"/>
        <v>-0.20023195962332294</v>
      </c>
      <c r="AE68" s="78">
        <f t="shared" si="25"/>
        <v>-0.20023195962332294</v>
      </c>
      <c r="AF68" s="73">
        <v>1747</v>
      </c>
      <c r="AG68" s="73">
        <f t="shared" si="9"/>
        <v>-349.80523346194519</v>
      </c>
      <c r="AH68" s="73">
        <v>33457.567999999999</v>
      </c>
      <c r="AI68" s="79">
        <f t="shared" si="10"/>
        <v>33807.373233461942</v>
      </c>
      <c r="AJ68" s="74">
        <f t="shared" si="11"/>
        <v>19351.673287614161</v>
      </c>
      <c r="AK68" s="80"/>
      <c r="AL68" s="64">
        <v>2004</v>
      </c>
      <c r="AM68" s="65">
        <v>4</v>
      </c>
      <c r="AN68" s="76">
        <f t="shared" si="28"/>
        <v>117.42864691479581</v>
      </c>
      <c r="AO68" s="76">
        <f t="shared" si="28"/>
        <v>10.764282951672801</v>
      </c>
      <c r="AP68" s="76"/>
      <c r="AR68" s="76">
        <v>77.472133294679452</v>
      </c>
      <c r="AS68" s="76">
        <v>30.060598342342008</v>
      </c>
      <c r="AT68" s="76"/>
      <c r="AV68" s="81">
        <f t="shared" si="12"/>
        <v>-1.9232498557197494E-2</v>
      </c>
      <c r="AW68" s="81">
        <f t="shared" si="13"/>
        <v>3.7299656226106271E-3</v>
      </c>
      <c r="AX68" s="78">
        <f t="shared" si="26"/>
        <v>-1.5502532934586866E-2</v>
      </c>
      <c r="AY68" s="73">
        <v>16216</v>
      </c>
      <c r="AZ68" s="82">
        <f t="shared" si="14"/>
        <v>-251.38907406726062</v>
      </c>
      <c r="BA68" s="73">
        <v>7376.9610000000102</v>
      </c>
      <c r="BB68" s="73">
        <f t="shared" si="15"/>
        <v>7628.3500740672707</v>
      </c>
      <c r="BC68" s="74">
        <f t="shared" si="16"/>
        <v>470.42119351672858</v>
      </c>
      <c r="BE68" s="83">
        <v>34.780999999989945</v>
      </c>
      <c r="BF68" s="84">
        <v>31</v>
      </c>
      <c r="BH68" s="73">
        <v>49.527999999999999</v>
      </c>
      <c r="BI68" s="73">
        <v>5</v>
      </c>
      <c r="BK68" s="79">
        <f t="shared" si="17"/>
        <v>328584.97700000001</v>
      </c>
      <c r="BL68" s="434">
        <f t="shared" si="18"/>
        <v>329186.17130752921</v>
      </c>
      <c r="BM68" s="73">
        <f t="shared" si="3"/>
        <v>-601.19430752920584</v>
      </c>
      <c r="BN68" s="85">
        <v>38078</v>
      </c>
      <c r="BO68" s="86">
        <v>328584.97699999996</v>
      </c>
      <c r="BP68" s="87">
        <f t="shared" si="19"/>
        <v>0</v>
      </c>
      <c r="BQ68" s="88">
        <v>17987.900421525155</v>
      </c>
      <c r="BR68" s="88">
        <v>18020.81191807791</v>
      </c>
      <c r="BS68" s="89">
        <f t="shared" si="20"/>
        <v>227622.53791015016</v>
      </c>
      <c r="BT68" s="89" t="b">
        <v>1</v>
      </c>
    </row>
    <row r="69" spans="1:72" s="77" customFormat="1" x14ac:dyDescent="0.2">
      <c r="A69" s="64">
        <v>2004</v>
      </c>
      <c r="B69" s="65">
        <v>5</v>
      </c>
      <c r="C69" s="66"/>
      <c r="D69" s="68"/>
      <c r="E69" s="67"/>
      <c r="F69" s="66"/>
      <c r="G69" s="68"/>
      <c r="H69" s="69"/>
      <c r="I69" s="70"/>
      <c r="J69" s="70"/>
      <c r="K69" s="71">
        <f t="shared" si="4"/>
        <v>0</v>
      </c>
      <c r="L69" s="72">
        <v>271</v>
      </c>
      <c r="M69" s="72">
        <f t="shared" si="5"/>
        <v>0</v>
      </c>
      <c r="N69" s="73">
        <v>284176.61599999998</v>
      </c>
      <c r="O69" s="72">
        <f t="shared" si="6"/>
        <v>284176.61599999998</v>
      </c>
      <c r="P69" s="74">
        <f t="shared" si="0"/>
        <v>1048622.1992619927</v>
      </c>
      <c r="Q69" s="65"/>
      <c r="R69" s="64">
        <v>2004</v>
      </c>
      <c r="S69" s="65">
        <v>5</v>
      </c>
      <c r="T69" s="75">
        <f t="shared" si="27"/>
        <v>0</v>
      </c>
      <c r="U69" s="75">
        <f t="shared" si="27"/>
        <v>205.87235315982971</v>
      </c>
      <c r="W69" s="76"/>
      <c r="X69" s="76">
        <v>0</v>
      </c>
      <c r="Y69" s="76">
        <v>132.54166666666666</v>
      </c>
      <c r="AC69" s="78">
        <f t="shared" si="7"/>
        <v>0</v>
      </c>
      <c r="AD69" s="78">
        <f t="shared" si="8"/>
        <v>-0.35983416164469051</v>
      </c>
      <c r="AE69" s="78">
        <f t="shared" si="25"/>
        <v>-0.35983416164469051</v>
      </c>
      <c r="AF69" s="73">
        <v>1723</v>
      </c>
      <c r="AG69" s="73">
        <f t="shared" si="9"/>
        <v>-619.99426051380169</v>
      </c>
      <c r="AH69" s="73">
        <v>34265.945</v>
      </c>
      <c r="AI69" s="79">
        <f t="shared" si="10"/>
        <v>34885.939260513798</v>
      </c>
      <c r="AJ69" s="74">
        <f t="shared" si="11"/>
        <v>20247.207928330703</v>
      </c>
      <c r="AK69" s="80"/>
      <c r="AL69" s="64">
        <v>2004</v>
      </c>
      <c r="AM69" s="65">
        <v>5</v>
      </c>
      <c r="AN69" s="76">
        <f t="shared" si="28"/>
        <v>205.87235315982971</v>
      </c>
      <c r="AO69" s="76">
        <f t="shared" si="28"/>
        <v>1.2492833206498815</v>
      </c>
      <c r="AP69" s="76"/>
      <c r="AR69" s="76">
        <v>160.55805014192359</v>
      </c>
      <c r="AS69" s="76">
        <v>13.833333333333332</v>
      </c>
      <c r="AT69" s="76"/>
      <c r="AV69" s="81">
        <f t="shared" si="12"/>
        <v>-2.1811394149601777E-2</v>
      </c>
      <c r="AW69" s="81">
        <f t="shared" si="13"/>
        <v>2.4324889488082863E-3</v>
      </c>
      <c r="AX69" s="78">
        <f t="shared" si="26"/>
        <v>-1.9378905200793491E-2</v>
      </c>
      <c r="AY69" s="73">
        <v>16230</v>
      </c>
      <c r="AZ69" s="82">
        <f t="shared" si="14"/>
        <v>-314.51963140887835</v>
      </c>
      <c r="BA69" s="73">
        <v>8147.3190000000177</v>
      </c>
      <c r="BB69" s="73">
        <f t="shared" si="15"/>
        <v>8461.8386314088966</v>
      </c>
      <c r="BC69" s="74">
        <f t="shared" si="16"/>
        <v>521.37021758526782</v>
      </c>
      <c r="BE69" s="83">
        <v>38.694999999982429</v>
      </c>
      <c r="BF69" s="84">
        <v>33</v>
      </c>
      <c r="BH69" s="73">
        <v>49.55</v>
      </c>
      <c r="BI69" s="73">
        <v>5</v>
      </c>
      <c r="BK69" s="79">
        <f t="shared" si="17"/>
        <v>326678.125</v>
      </c>
      <c r="BL69" s="434">
        <f t="shared" si="18"/>
        <v>327612.63889192266</v>
      </c>
      <c r="BM69" s="73">
        <f t="shared" si="3"/>
        <v>-934.51389192268005</v>
      </c>
      <c r="BN69" s="85">
        <v>38108</v>
      </c>
      <c r="BO69" s="86">
        <v>326678.125</v>
      </c>
      <c r="BP69" s="87">
        <f t="shared" si="19"/>
        <v>0</v>
      </c>
      <c r="BQ69" s="88">
        <v>17888.408991348155</v>
      </c>
      <c r="BR69" s="88">
        <v>17939.581584269119</v>
      </c>
      <c r="BS69" s="89">
        <f t="shared" si="20"/>
        <v>225809.21036210252</v>
      </c>
      <c r="BT69" s="89" t="b">
        <v>1</v>
      </c>
    </row>
    <row r="70" spans="1:72" s="77" customFormat="1" x14ac:dyDescent="0.2">
      <c r="A70" s="64">
        <v>2004</v>
      </c>
      <c r="B70" s="65">
        <v>6</v>
      </c>
      <c r="C70" s="66"/>
      <c r="D70" s="68"/>
      <c r="E70" s="67"/>
      <c r="F70" s="66"/>
      <c r="G70" s="68"/>
      <c r="H70" s="69"/>
      <c r="I70" s="70"/>
      <c r="J70" s="70"/>
      <c r="K70" s="71">
        <f t="shared" si="4"/>
        <v>0</v>
      </c>
      <c r="L70" s="72">
        <v>270</v>
      </c>
      <c r="M70" s="72">
        <f t="shared" si="5"/>
        <v>0</v>
      </c>
      <c r="N70" s="73">
        <v>270981.15299999999</v>
      </c>
      <c r="O70" s="72">
        <f t="shared" si="6"/>
        <v>270981.15299999999</v>
      </c>
      <c r="P70" s="74">
        <f t="shared" si="0"/>
        <v>1003633.8999999999</v>
      </c>
      <c r="Q70" s="65"/>
      <c r="R70" s="64">
        <v>2004</v>
      </c>
      <c r="S70" s="65">
        <v>6</v>
      </c>
      <c r="T70" s="75">
        <f t="shared" si="27"/>
        <v>0</v>
      </c>
      <c r="U70" s="75">
        <f t="shared" si="27"/>
        <v>273.79728737823223</v>
      </c>
      <c r="W70" s="76"/>
      <c r="X70" s="76">
        <v>0</v>
      </c>
      <c r="Y70" s="76">
        <v>321.97639370827625</v>
      </c>
      <c r="AC70" s="78">
        <f t="shared" si="7"/>
        <v>0</v>
      </c>
      <c r="AD70" s="78">
        <f t="shared" si="8"/>
        <v>0.23641519211303375</v>
      </c>
      <c r="AE70" s="78">
        <f t="shared" si="25"/>
        <v>0.23641519211303375</v>
      </c>
      <c r="AF70" s="73">
        <v>1726</v>
      </c>
      <c r="AG70" s="73">
        <f t="shared" si="9"/>
        <v>408.05262158709627</v>
      </c>
      <c r="AH70" s="73">
        <v>37691.885000000002</v>
      </c>
      <c r="AI70" s="79">
        <f t="shared" si="10"/>
        <v>37283.832378412902</v>
      </c>
      <c r="AJ70" s="74">
        <f t="shared" si="11"/>
        <v>21601.293382626245</v>
      </c>
      <c r="AK70" s="80"/>
      <c r="AL70" s="64">
        <v>2004</v>
      </c>
      <c r="AM70" s="65">
        <v>6</v>
      </c>
      <c r="AN70" s="76">
        <f t="shared" si="28"/>
        <v>273.79728737823223</v>
      </c>
      <c r="AO70" s="76">
        <f t="shared" si="28"/>
        <v>0</v>
      </c>
      <c r="AP70" s="76"/>
      <c r="AR70" s="76">
        <v>309.17739656496775</v>
      </c>
      <c r="AS70" s="76">
        <v>0</v>
      </c>
      <c r="AT70" s="76"/>
      <c r="AV70" s="81">
        <f t="shared" si="12"/>
        <v>1.7029711484757896E-2</v>
      </c>
      <c r="AW70" s="81">
        <f t="shared" si="13"/>
        <v>0</v>
      </c>
      <c r="AX70" s="78">
        <f t="shared" si="26"/>
        <v>1.7029711484757896E-2</v>
      </c>
      <c r="AY70" s="73">
        <v>16398</v>
      </c>
      <c r="AZ70" s="82">
        <f t="shared" si="14"/>
        <v>279.25320892705997</v>
      </c>
      <c r="BA70" s="73">
        <v>9892.2490000000107</v>
      </c>
      <c r="BB70" s="73">
        <f t="shared" si="15"/>
        <v>9612.9957910729499</v>
      </c>
      <c r="BC70" s="74">
        <f t="shared" si="16"/>
        <v>586.22977137900659</v>
      </c>
      <c r="BE70" s="83">
        <v>32.92299999998977</v>
      </c>
      <c r="BF70" s="84">
        <v>32</v>
      </c>
      <c r="BH70" s="73">
        <v>49.82</v>
      </c>
      <c r="BI70" s="73">
        <v>5</v>
      </c>
      <c r="BK70" s="79">
        <f t="shared" si="17"/>
        <v>318648.02999999997</v>
      </c>
      <c r="BL70" s="434">
        <f t="shared" si="18"/>
        <v>317960.72416948585</v>
      </c>
      <c r="BM70" s="73">
        <f t="shared" si="3"/>
        <v>687.30583051415624</v>
      </c>
      <c r="BN70" s="85">
        <v>38139</v>
      </c>
      <c r="BO70" s="86">
        <v>318648.03000000003</v>
      </c>
      <c r="BP70" s="87">
        <f t="shared" si="19"/>
        <v>0</v>
      </c>
      <c r="BQ70" s="88">
        <v>17288.700016276922</v>
      </c>
      <c r="BR70" s="88">
        <v>17251.409265340237</v>
      </c>
      <c r="BS70" s="89">
        <f t="shared" si="20"/>
        <v>222653.10847715192</v>
      </c>
      <c r="BT70" s="89" t="b">
        <v>1</v>
      </c>
    </row>
    <row r="71" spans="1:72" s="77" customFormat="1" x14ac:dyDescent="0.2">
      <c r="A71" s="64">
        <v>2004</v>
      </c>
      <c r="B71" s="65">
        <v>7</v>
      </c>
      <c r="C71" s="66"/>
      <c r="D71" s="68"/>
      <c r="E71" s="67"/>
      <c r="F71" s="66"/>
      <c r="G71" s="68"/>
      <c r="H71" s="69"/>
      <c r="I71" s="70"/>
      <c r="J71" s="70"/>
      <c r="K71" s="71">
        <f t="shared" si="4"/>
        <v>0</v>
      </c>
      <c r="L71" s="72">
        <v>269</v>
      </c>
      <c r="M71" s="72">
        <f t="shared" si="5"/>
        <v>0</v>
      </c>
      <c r="N71" s="73">
        <v>320549.90000000002</v>
      </c>
      <c r="O71" s="72">
        <f t="shared" si="6"/>
        <v>320549.90000000002</v>
      </c>
      <c r="P71" s="74">
        <f t="shared" si="0"/>
        <v>1191635.3159851301</v>
      </c>
      <c r="Q71" s="65"/>
      <c r="R71" s="64">
        <v>2004</v>
      </c>
      <c r="S71" s="65">
        <v>7</v>
      </c>
      <c r="T71" s="75">
        <f t="shared" si="27"/>
        <v>0</v>
      </c>
      <c r="U71" s="75">
        <f t="shared" si="27"/>
        <v>323.21495100202412</v>
      </c>
      <c r="W71" s="76"/>
      <c r="X71" s="76">
        <v>0</v>
      </c>
      <c r="Y71" s="76">
        <v>310.78597872370335</v>
      </c>
      <c r="AC71" s="78">
        <f t="shared" si="7"/>
        <v>0</v>
      </c>
      <c r="AD71" s="78">
        <f t="shared" si="8"/>
        <v>-6.0989048838259986E-2</v>
      </c>
      <c r="AE71" s="78">
        <f t="shared" si="25"/>
        <v>-6.0989048838259986E-2</v>
      </c>
      <c r="AF71" s="73">
        <v>1735</v>
      </c>
      <c r="AG71" s="73">
        <f t="shared" si="9"/>
        <v>-105.81599973438108</v>
      </c>
      <c r="AH71" s="73">
        <v>37213.809000000001</v>
      </c>
      <c r="AI71" s="79">
        <f t="shared" si="10"/>
        <v>37319.624999734384</v>
      </c>
      <c r="AJ71" s="74">
        <f t="shared" si="11"/>
        <v>21509.870316849789</v>
      </c>
      <c r="AK71" s="80"/>
      <c r="AL71" s="64">
        <v>2004</v>
      </c>
      <c r="AM71" s="65">
        <v>7</v>
      </c>
      <c r="AN71" s="76">
        <f t="shared" si="28"/>
        <v>323.21495100202412</v>
      </c>
      <c r="AO71" s="76">
        <f t="shared" si="28"/>
        <v>0</v>
      </c>
      <c r="AP71" s="76"/>
      <c r="AR71" s="76">
        <v>317.88462704051551</v>
      </c>
      <c r="AS71" s="76">
        <v>0</v>
      </c>
      <c r="AT71" s="76"/>
      <c r="AV71" s="81">
        <f t="shared" si="12"/>
        <v>-2.5656754959596266E-3</v>
      </c>
      <c r="AW71" s="81">
        <f t="shared" si="13"/>
        <v>0</v>
      </c>
      <c r="AX71" s="78">
        <f t="shared" si="26"/>
        <v>-2.5656754959596266E-3</v>
      </c>
      <c r="AY71" s="73">
        <v>16936</v>
      </c>
      <c r="AZ71" s="82">
        <f t="shared" si="14"/>
        <v>-43.452280199572236</v>
      </c>
      <c r="BA71" s="73">
        <v>10605.014000000025</v>
      </c>
      <c r="BB71" s="73">
        <f t="shared" si="15"/>
        <v>10648.466280199596</v>
      </c>
      <c r="BC71" s="74">
        <f t="shared" si="16"/>
        <v>628.74741852855436</v>
      </c>
      <c r="BE71" s="83">
        <v>22.085999999975684</v>
      </c>
      <c r="BF71" s="84">
        <v>30</v>
      </c>
      <c r="BH71" s="73">
        <v>49.878999999999998</v>
      </c>
      <c r="BI71" s="73">
        <v>29</v>
      </c>
      <c r="BK71" s="79">
        <f t="shared" si="17"/>
        <v>368440.68800000002</v>
      </c>
      <c r="BL71" s="434">
        <f t="shared" si="18"/>
        <v>368589.95627993398</v>
      </c>
      <c r="BM71" s="73">
        <f t="shared" si="3"/>
        <v>-149.26827993395332</v>
      </c>
      <c r="BN71" s="85">
        <v>38169</v>
      </c>
      <c r="BO71" s="86">
        <v>368440.68800000002</v>
      </c>
      <c r="BP71" s="87">
        <f t="shared" si="19"/>
        <v>0</v>
      </c>
      <c r="BQ71" s="88">
        <v>19392.635822938049</v>
      </c>
      <c r="BR71" s="88">
        <v>19400.492461705035</v>
      </c>
      <c r="BS71" s="89">
        <f t="shared" si="20"/>
        <v>222283.31884229742</v>
      </c>
      <c r="BT71" s="89" t="b">
        <v>1</v>
      </c>
    </row>
    <row r="72" spans="1:72" s="77" customFormat="1" x14ac:dyDescent="0.2">
      <c r="A72" s="64">
        <v>2004</v>
      </c>
      <c r="B72" s="65">
        <v>8</v>
      </c>
      <c r="C72" s="66"/>
      <c r="D72" s="68"/>
      <c r="E72" s="67"/>
      <c r="F72" s="66"/>
      <c r="G72" s="68"/>
      <c r="H72" s="69"/>
      <c r="I72" s="70"/>
      <c r="J72" s="70"/>
      <c r="K72" s="71">
        <f t="shared" si="4"/>
        <v>0</v>
      </c>
      <c r="L72" s="72">
        <v>265</v>
      </c>
      <c r="M72" s="72">
        <f t="shared" si="5"/>
        <v>0</v>
      </c>
      <c r="N72" s="73">
        <v>276030.38099999999</v>
      </c>
      <c r="O72" s="72">
        <f t="shared" si="6"/>
        <v>276030.38099999999</v>
      </c>
      <c r="P72" s="74">
        <f t="shared" si="0"/>
        <v>1041624.0792452829</v>
      </c>
      <c r="Q72" s="65"/>
      <c r="R72" s="64">
        <v>2004</v>
      </c>
      <c r="S72" s="65">
        <v>8</v>
      </c>
      <c r="T72" s="75">
        <f t="shared" si="27"/>
        <v>0</v>
      </c>
      <c r="U72" s="75">
        <f t="shared" si="27"/>
        <v>329.73144935858772</v>
      </c>
      <c r="W72" s="76"/>
      <c r="X72" s="76">
        <v>0</v>
      </c>
      <c r="Y72" s="76">
        <v>298.97119275729199</v>
      </c>
      <c r="AC72" s="78">
        <f t="shared" si="7"/>
        <v>0</v>
      </c>
      <c r="AD72" s="78">
        <f t="shared" si="8"/>
        <v>-0.15094078175764497</v>
      </c>
      <c r="AE72" s="78">
        <f t="shared" si="25"/>
        <v>-0.15094078175764497</v>
      </c>
      <c r="AF72" s="73">
        <v>1723</v>
      </c>
      <c r="AG72" s="73">
        <f t="shared" si="9"/>
        <v>-260.07096696842228</v>
      </c>
      <c r="AH72" s="73">
        <v>34639.67</v>
      </c>
      <c r="AI72" s="79">
        <f t="shared" si="10"/>
        <v>34899.74096696842</v>
      </c>
      <c r="AJ72" s="74">
        <f t="shared" si="11"/>
        <v>20255.218204856887</v>
      </c>
      <c r="AK72" s="80"/>
      <c r="AL72" s="64">
        <v>2004</v>
      </c>
      <c r="AM72" s="65">
        <v>8</v>
      </c>
      <c r="AN72" s="76">
        <f t="shared" si="28"/>
        <v>329.73144935858772</v>
      </c>
      <c r="AO72" s="76">
        <f t="shared" si="28"/>
        <v>0</v>
      </c>
      <c r="AP72" s="76"/>
      <c r="AR72" s="76">
        <v>306.52890135415782</v>
      </c>
      <c r="AS72" s="76">
        <v>0</v>
      </c>
      <c r="AT72" s="76"/>
      <c r="AV72" s="81">
        <f t="shared" si="12"/>
        <v>-1.1168215907451942E-2</v>
      </c>
      <c r="AW72" s="81">
        <f t="shared" si="13"/>
        <v>0</v>
      </c>
      <c r="AX72" s="78">
        <f t="shared" si="26"/>
        <v>-1.1168215907451942E-2</v>
      </c>
      <c r="AY72" s="73">
        <v>17354</v>
      </c>
      <c r="AZ72" s="82">
        <f t="shared" si="14"/>
        <v>-193.81321885792102</v>
      </c>
      <c r="BA72" s="73">
        <v>9079.6830000000191</v>
      </c>
      <c r="BB72" s="73">
        <f t="shared" si="15"/>
        <v>9273.4962188579393</v>
      </c>
      <c r="BC72" s="74">
        <f t="shared" si="16"/>
        <v>534.37226108435743</v>
      </c>
      <c r="BE72" s="83">
        <v>20.574999999980719</v>
      </c>
      <c r="BF72" s="84">
        <v>31</v>
      </c>
      <c r="BH72" s="73">
        <v>48.709000000000003</v>
      </c>
      <c r="BI72" s="73">
        <v>36</v>
      </c>
      <c r="BK72" s="79">
        <f t="shared" si="17"/>
        <v>319819.01799999998</v>
      </c>
      <c r="BL72" s="434">
        <f t="shared" si="18"/>
        <v>320272.90218582633</v>
      </c>
      <c r="BM72" s="73">
        <f t="shared" si="3"/>
        <v>-453.8841858263433</v>
      </c>
      <c r="BN72" s="85">
        <v>38200</v>
      </c>
      <c r="BO72" s="86">
        <v>319819.01799999998</v>
      </c>
      <c r="BP72" s="87">
        <f t="shared" si="19"/>
        <v>0</v>
      </c>
      <c r="BQ72" s="88">
        <v>16477.872018135917</v>
      </c>
      <c r="BR72" s="88">
        <v>16501.257261364644</v>
      </c>
      <c r="BS72" s="89">
        <f t="shared" si="20"/>
        <v>220623.22149732008</v>
      </c>
      <c r="BT72" s="89" t="b">
        <v>1</v>
      </c>
    </row>
    <row r="73" spans="1:72" s="77" customFormat="1" x14ac:dyDescent="0.2">
      <c r="A73" s="64">
        <v>2004</v>
      </c>
      <c r="B73" s="65">
        <v>9</v>
      </c>
      <c r="C73" s="66"/>
      <c r="D73" s="68"/>
      <c r="E73" s="67"/>
      <c r="F73" s="66"/>
      <c r="G73" s="68"/>
      <c r="H73" s="69"/>
      <c r="I73" s="70"/>
      <c r="J73" s="70"/>
      <c r="K73" s="71">
        <f t="shared" si="4"/>
        <v>0</v>
      </c>
      <c r="L73" s="72">
        <v>265</v>
      </c>
      <c r="M73" s="72">
        <f t="shared" si="5"/>
        <v>0</v>
      </c>
      <c r="N73" s="73">
        <v>271896.67099999997</v>
      </c>
      <c r="O73" s="72">
        <f t="shared" si="6"/>
        <v>271896.67099999997</v>
      </c>
      <c r="P73" s="74">
        <f t="shared" si="0"/>
        <v>1026025.1735849056</v>
      </c>
      <c r="Q73" s="65"/>
      <c r="R73" s="64">
        <v>2004</v>
      </c>
      <c r="S73" s="65">
        <v>9</v>
      </c>
      <c r="T73" s="75">
        <f t="shared" si="27"/>
        <v>0</v>
      </c>
      <c r="U73" s="75">
        <f t="shared" si="27"/>
        <v>278.21093356333773</v>
      </c>
      <c r="W73" s="76"/>
      <c r="X73" s="76">
        <v>0</v>
      </c>
      <c r="Y73" s="76">
        <v>298.37371125733682</v>
      </c>
      <c r="AC73" s="78">
        <f t="shared" si="7"/>
        <v>0</v>
      </c>
      <c r="AD73" s="78">
        <f t="shared" si="8"/>
        <v>9.8938882954885038E-2</v>
      </c>
      <c r="AE73" s="78">
        <f t="shared" si="25"/>
        <v>9.8938882954885038E-2</v>
      </c>
      <c r="AF73" s="73">
        <v>1742</v>
      </c>
      <c r="AG73" s="73">
        <f t="shared" si="9"/>
        <v>172.35153410740975</v>
      </c>
      <c r="AH73" s="73">
        <v>34184.442999999999</v>
      </c>
      <c r="AI73" s="79">
        <f t="shared" si="10"/>
        <v>34012.09146589259</v>
      </c>
      <c r="AJ73" s="74">
        <f t="shared" si="11"/>
        <v>19524.73677720585</v>
      </c>
      <c r="AK73" s="80"/>
      <c r="AL73" s="64">
        <v>2004</v>
      </c>
      <c r="AM73" s="65">
        <v>9</v>
      </c>
      <c r="AN73" s="76">
        <f t="shared" si="28"/>
        <v>278.21093356333773</v>
      </c>
      <c r="AO73" s="76">
        <f t="shared" si="28"/>
        <v>0</v>
      </c>
      <c r="AP73" s="76"/>
      <c r="AR73" s="76">
        <v>280.10546486045519</v>
      </c>
      <c r="AS73" s="76">
        <v>0</v>
      </c>
      <c r="AT73" s="76"/>
      <c r="AV73" s="81">
        <f t="shared" si="12"/>
        <v>9.1190564784492838E-4</v>
      </c>
      <c r="AW73" s="81">
        <f t="shared" si="13"/>
        <v>0</v>
      </c>
      <c r="AX73" s="78">
        <f t="shared" si="26"/>
        <v>9.1190564784492838E-4</v>
      </c>
      <c r="AY73" s="73">
        <v>17095</v>
      </c>
      <c r="AZ73" s="82">
        <f t="shared" si="14"/>
        <v>15.589027049909051</v>
      </c>
      <c r="BA73" s="73">
        <v>10141.980999999971</v>
      </c>
      <c r="BB73" s="73">
        <f t="shared" si="15"/>
        <v>10126.391972950061</v>
      </c>
      <c r="BC73" s="74">
        <f t="shared" si="16"/>
        <v>592.35986972506942</v>
      </c>
      <c r="BE73" s="83">
        <v>5.6140000000286818</v>
      </c>
      <c r="BF73" s="84">
        <v>30</v>
      </c>
      <c r="BH73" s="73">
        <v>47.981000000000002</v>
      </c>
      <c r="BI73" s="73">
        <v>36</v>
      </c>
      <c r="BK73" s="79">
        <f t="shared" si="17"/>
        <v>316276.68999999994</v>
      </c>
      <c r="BL73" s="434">
        <f t="shared" si="18"/>
        <v>316088.74943884264</v>
      </c>
      <c r="BM73" s="73">
        <f t="shared" si="3"/>
        <v>187.9405611573188</v>
      </c>
      <c r="BN73" s="85">
        <v>38231</v>
      </c>
      <c r="BO73" s="86">
        <v>316276.69</v>
      </c>
      <c r="BP73" s="87">
        <f t="shared" si="19"/>
        <v>0</v>
      </c>
      <c r="BQ73" s="88">
        <v>16500.24467863105</v>
      </c>
      <c r="BR73" s="88">
        <v>16490.43976621675</v>
      </c>
      <c r="BS73" s="89">
        <f t="shared" si="20"/>
        <v>217108.93358292305</v>
      </c>
      <c r="BT73" s="89" t="b">
        <v>1</v>
      </c>
    </row>
    <row r="74" spans="1:72" s="77" customFormat="1" x14ac:dyDescent="0.2">
      <c r="A74" s="64">
        <v>2004</v>
      </c>
      <c r="B74" s="65">
        <v>10</v>
      </c>
      <c r="C74" s="66"/>
      <c r="D74" s="68"/>
      <c r="E74" s="67"/>
      <c r="F74" s="66"/>
      <c r="G74" s="68"/>
      <c r="H74" s="69"/>
      <c r="I74" s="70"/>
      <c r="J74" s="70"/>
      <c r="K74" s="71">
        <f t="shared" si="4"/>
        <v>0</v>
      </c>
      <c r="L74" s="72">
        <v>265</v>
      </c>
      <c r="M74" s="72">
        <f t="shared" si="5"/>
        <v>0</v>
      </c>
      <c r="N74" s="73">
        <v>169107.201</v>
      </c>
      <c r="O74" s="72">
        <f t="shared" si="6"/>
        <v>169107.201</v>
      </c>
      <c r="P74" s="74">
        <f t="shared" si="0"/>
        <v>638140.38113207545</v>
      </c>
      <c r="Q74" s="65"/>
      <c r="R74" s="64">
        <v>2004</v>
      </c>
      <c r="S74" s="65">
        <v>10</v>
      </c>
      <c r="T74" s="75">
        <f t="shared" si="27"/>
        <v>0</v>
      </c>
      <c r="U74" s="75">
        <f t="shared" si="27"/>
        <v>198.83661390818892</v>
      </c>
      <c r="W74" s="76"/>
      <c r="X74" s="76">
        <v>0</v>
      </c>
      <c r="Y74" s="76">
        <v>180.78962868373969</v>
      </c>
      <c r="AC74" s="78">
        <f t="shared" si="7"/>
        <v>0</v>
      </c>
      <c r="AD74" s="78">
        <f t="shared" si="8"/>
        <v>-8.8556675370266208E-2</v>
      </c>
      <c r="AE74" s="78">
        <f t="shared" si="25"/>
        <v>-8.8556675370266208E-2</v>
      </c>
      <c r="AF74" s="73">
        <v>1760</v>
      </c>
      <c r="AG74" s="73">
        <f t="shared" si="9"/>
        <v>-155.85974865166853</v>
      </c>
      <c r="AH74" s="73">
        <v>33774.434000000001</v>
      </c>
      <c r="AI74" s="79">
        <f t="shared" si="10"/>
        <v>33930.293748651668</v>
      </c>
      <c r="AJ74" s="74">
        <f t="shared" si="11"/>
        <v>19278.575993552084</v>
      </c>
      <c r="AK74" s="80"/>
      <c r="AL74" s="64">
        <v>2004</v>
      </c>
      <c r="AM74" s="65">
        <v>10</v>
      </c>
      <c r="AN74" s="76">
        <f t="shared" si="28"/>
        <v>198.83661390818892</v>
      </c>
      <c r="AO74" s="76">
        <f t="shared" si="28"/>
        <v>3.8389772083761713</v>
      </c>
      <c r="AP74" s="76"/>
      <c r="AR74" s="76">
        <v>177.94711282218276</v>
      </c>
      <c r="AS74" s="76">
        <v>1.548301337043291</v>
      </c>
      <c r="AT74" s="76"/>
      <c r="AV74" s="81">
        <f t="shared" si="12"/>
        <v>-1.0054863728023604E-2</v>
      </c>
      <c r="AW74" s="81">
        <f t="shared" si="13"/>
        <v>-4.4278620449719817E-4</v>
      </c>
      <c r="AX74" s="78">
        <f t="shared" si="26"/>
        <v>-1.0497649932520801E-2</v>
      </c>
      <c r="AY74" s="73">
        <v>17044</v>
      </c>
      <c r="AZ74" s="82">
        <f t="shared" si="14"/>
        <v>-178.92194544988453</v>
      </c>
      <c r="BA74" s="73">
        <v>10006.67</v>
      </c>
      <c r="BB74" s="73">
        <f t="shared" si="15"/>
        <v>10185.591945449885</v>
      </c>
      <c r="BC74" s="74">
        <f t="shared" si="16"/>
        <v>597.60572315476907</v>
      </c>
      <c r="BE74" s="83">
        <v>15.42200000000048</v>
      </c>
      <c r="BF74" s="84">
        <v>30</v>
      </c>
      <c r="BH74" s="73">
        <v>44.576000000000001</v>
      </c>
      <c r="BI74" s="73">
        <v>36</v>
      </c>
      <c r="BK74" s="79">
        <f t="shared" si="17"/>
        <v>212948.30300000001</v>
      </c>
      <c r="BL74" s="434">
        <f t="shared" si="18"/>
        <v>213283.08469410156</v>
      </c>
      <c r="BM74" s="73">
        <f t="shared" si="3"/>
        <v>-334.78169410155306</v>
      </c>
      <c r="BN74" s="85">
        <v>38261</v>
      </c>
      <c r="BO74" s="86">
        <v>212948.30300000001</v>
      </c>
      <c r="BP74" s="87">
        <f t="shared" si="19"/>
        <v>0</v>
      </c>
      <c r="BQ74" s="88">
        <v>11128.732845570945</v>
      </c>
      <c r="BR74" s="88">
        <v>11146.228622633998</v>
      </c>
      <c r="BS74" s="89">
        <f t="shared" si="20"/>
        <v>209642.9217545971</v>
      </c>
      <c r="BT74" s="89" t="b">
        <v>1</v>
      </c>
    </row>
    <row r="75" spans="1:72" s="77" customFormat="1" x14ac:dyDescent="0.2">
      <c r="A75" s="64">
        <v>2004</v>
      </c>
      <c r="B75" s="65">
        <v>11</v>
      </c>
      <c r="C75" s="66"/>
      <c r="D75" s="68"/>
      <c r="E75" s="67"/>
      <c r="F75" s="66"/>
      <c r="G75" s="68"/>
      <c r="H75" s="69"/>
      <c r="I75" s="70"/>
      <c r="J75" s="70"/>
      <c r="K75" s="71">
        <f t="shared" si="4"/>
        <v>0</v>
      </c>
      <c r="L75" s="72">
        <v>262</v>
      </c>
      <c r="M75" s="72">
        <f t="shared" si="5"/>
        <v>0</v>
      </c>
      <c r="N75" s="73">
        <v>361974.06199999998</v>
      </c>
      <c r="O75" s="72">
        <f t="shared" si="6"/>
        <v>361974.06199999998</v>
      </c>
      <c r="P75" s="74">
        <f t="shared" si="0"/>
        <v>1381580.3893129772</v>
      </c>
      <c r="Q75" s="65"/>
      <c r="R75" s="64">
        <v>2004</v>
      </c>
      <c r="S75" s="65">
        <v>11</v>
      </c>
      <c r="T75" s="75">
        <f t="shared" si="27"/>
        <v>0</v>
      </c>
      <c r="U75" s="75">
        <f t="shared" si="27"/>
        <v>75.667245198869992</v>
      </c>
      <c r="W75" s="76"/>
      <c r="X75" s="76">
        <v>0</v>
      </c>
      <c r="Y75" s="76">
        <v>89.155191325227875</v>
      </c>
      <c r="AC75" s="78">
        <f t="shared" si="7"/>
        <v>0</v>
      </c>
      <c r="AD75" s="78">
        <f t="shared" si="8"/>
        <v>6.6185440485945074E-2</v>
      </c>
      <c r="AE75" s="78">
        <f t="shared" si="25"/>
        <v>6.6185440485945074E-2</v>
      </c>
      <c r="AF75" s="73">
        <v>1763</v>
      </c>
      <c r="AG75" s="73">
        <f t="shared" si="9"/>
        <v>116.68493157672117</v>
      </c>
      <c r="AH75" s="73">
        <v>34792.042999999998</v>
      </c>
      <c r="AI75" s="79">
        <f t="shared" si="10"/>
        <v>34675.35806842328</v>
      </c>
      <c r="AJ75" s="74">
        <f t="shared" si="11"/>
        <v>19668.382341703506</v>
      </c>
      <c r="AK75" s="80"/>
      <c r="AL75" s="64">
        <v>2004</v>
      </c>
      <c r="AM75" s="65">
        <v>11</v>
      </c>
      <c r="AN75" s="76">
        <f t="shared" si="28"/>
        <v>75.667245198869992</v>
      </c>
      <c r="AO75" s="76">
        <f t="shared" si="28"/>
        <v>28.935219572893278</v>
      </c>
      <c r="AP75" s="76"/>
      <c r="AR75" s="76">
        <v>78.63759262162813</v>
      </c>
      <c r="AS75" s="76">
        <v>10.341012356657325</v>
      </c>
      <c r="AT75" s="76"/>
      <c r="AV75" s="81">
        <f t="shared" si="12"/>
        <v>1.4297344124090481E-3</v>
      </c>
      <c r="AW75" s="81">
        <f t="shared" si="13"/>
        <v>-3.5942485543014983E-3</v>
      </c>
      <c r="AX75" s="78">
        <f t="shared" si="26"/>
        <v>-2.1645141418924502E-3</v>
      </c>
      <c r="AY75" s="73">
        <v>16593</v>
      </c>
      <c r="AZ75" s="82">
        <f t="shared" si="14"/>
        <v>-35.915783156421426</v>
      </c>
      <c r="BA75" s="73">
        <v>9023.8570000000182</v>
      </c>
      <c r="BB75" s="73">
        <f t="shared" si="15"/>
        <v>9059.7727831564389</v>
      </c>
      <c r="BC75" s="74">
        <f t="shared" si="16"/>
        <v>545.99968559973718</v>
      </c>
      <c r="BE75" s="83">
        <v>17.807999999982712</v>
      </c>
      <c r="BF75" s="84">
        <v>28</v>
      </c>
      <c r="BH75" s="73">
        <v>50.119</v>
      </c>
      <c r="BI75" s="73">
        <v>36</v>
      </c>
      <c r="BK75" s="79">
        <f t="shared" si="17"/>
        <v>405857.88899999997</v>
      </c>
      <c r="BL75" s="434">
        <f t="shared" si="18"/>
        <v>405777.11985157966</v>
      </c>
      <c r="BM75" s="73">
        <f t="shared" si="3"/>
        <v>80.769148420299743</v>
      </c>
      <c r="BN75" s="85">
        <v>38292</v>
      </c>
      <c r="BO75" s="86">
        <v>405857.88900000002</v>
      </c>
      <c r="BP75" s="87">
        <f t="shared" si="19"/>
        <v>0</v>
      </c>
      <c r="BQ75" s="88">
        <v>21724.541751418474</v>
      </c>
      <c r="BR75" s="88">
        <v>21720.218384090549</v>
      </c>
      <c r="BS75" s="89">
        <f t="shared" si="20"/>
        <v>212992.37987206862</v>
      </c>
      <c r="BT75" s="89" t="b">
        <v>1</v>
      </c>
    </row>
    <row r="76" spans="1:72" s="77" customFormat="1" x14ac:dyDescent="0.2">
      <c r="A76" s="64">
        <v>2004</v>
      </c>
      <c r="B76" s="65">
        <v>12</v>
      </c>
      <c r="C76" s="66"/>
      <c r="D76" s="68"/>
      <c r="E76" s="67"/>
      <c r="F76" s="66"/>
      <c r="G76" s="68"/>
      <c r="H76" s="69"/>
      <c r="I76" s="70"/>
      <c r="J76" s="70"/>
      <c r="K76" s="71">
        <f t="shared" si="4"/>
        <v>0</v>
      </c>
      <c r="L76" s="72">
        <v>261</v>
      </c>
      <c r="M76" s="72">
        <f t="shared" si="5"/>
        <v>0</v>
      </c>
      <c r="N76" s="73">
        <v>330296.76500000001</v>
      </c>
      <c r="O76" s="72">
        <f t="shared" si="6"/>
        <v>330296.76500000001</v>
      </c>
      <c r="P76" s="74">
        <f t="shared" si="0"/>
        <v>1265504.846743295</v>
      </c>
      <c r="Q76" s="65"/>
      <c r="R76" s="64">
        <v>2004</v>
      </c>
      <c r="S76" s="65">
        <v>12</v>
      </c>
      <c r="T76" s="75">
        <f t="shared" si="27"/>
        <v>0</v>
      </c>
      <c r="U76" s="75">
        <f t="shared" si="27"/>
        <v>42.449672857488302</v>
      </c>
      <c r="W76" s="76"/>
      <c r="X76" s="76">
        <v>0</v>
      </c>
      <c r="Y76" s="76">
        <v>28.518350539545956</v>
      </c>
      <c r="AC76" s="78">
        <f t="shared" si="7"/>
        <v>0</v>
      </c>
      <c r="AD76" s="78">
        <f t="shared" si="8"/>
        <v>-6.8361090378529749E-2</v>
      </c>
      <c r="AE76" s="78">
        <f t="shared" si="25"/>
        <v>-6.8361090378529749E-2</v>
      </c>
      <c r="AF76" s="73">
        <v>1759</v>
      </c>
      <c r="AG76" s="73">
        <f t="shared" si="9"/>
        <v>-120.24715797583383</v>
      </c>
      <c r="AH76" s="73">
        <v>34916.239999999998</v>
      </c>
      <c r="AI76" s="79">
        <f t="shared" si="10"/>
        <v>35036.487157975833</v>
      </c>
      <c r="AJ76" s="74">
        <f t="shared" si="11"/>
        <v>19918.412255813437</v>
      </c>
      <c r="AK76" s="80"/>
      <c r="AL76" s="64">
        <v>2004</v>
      </c>
      <c r="AM76" s="65">
        <v>12</v>
      </c>
      <c r="AN76" s="76">
        <f t="shared" si="28"/>
        <v>42.449672857488302</v>
      </c>
      <c r="AO76" s="76">
        <f t="shared" si="28"/>
        <v>82.304422731853208</v>
      </c>
      <c r="AP76" s="76"/>
      <c r="AR76" s="76">
        <v>25.903341112343071</v>
      </c>
      <c r="AS76" s="76">
        <v>105.91333305409978</v>
      </c>
      <c r="AT76" s="76"/>
      <c r="AV76" s="81">
        <f t="shared" si="12"/>
        <v>-7.9643410443898995E-3</v>
      </c>
      <c r="AW76" s="81">
        <f t="shared" si="13"/>
        <v>4.5635875091396359E-3</v>
      </c>
      <c r="AX76" s="78">
        <f t="shared" si="26"/>
        <v>-3.4007535352502637E-3</v>
      </c>
      <c r="AY76" s="73">
        <v>16185</v>
      </c>
      <c r="AZ76" s="82">
        <f t="shared" si="14"/>
        <v>-55.041195968025519</v>
      </c>
      <c r="BA76" s="73">
        <v>8384.1680000000051</v>
      </c>
      <c r="BB76" s="73">
        <f t="shared" si="15"/>
        <v>8439.2091959680311</v>
      </c>
      <c r="BC76" s="74">
        <f t="shared" si="16"/>
        <v>521.4216370693872</v>
      </c>
      <c r="BE76" s="83">
        <v>31.082999999995081</v>
      </c>
      <c r="BF76" s="84">
        <v>30</v>
      </c>
      <c r="BH76" s="73">
        <v>49.311</v>
      </c>
      <c r="BI76" s="73">
        <v>36</v>
      </c>
      <c r="BK76" s="79">
        <f t="shared" si="17"/>
        <v>373677.56700000004</v>
      </c>
      <c r="BL76" s="434">
        <f t="shared" si="18"/>
        <v>373852.85535394389</v>
      </c>
      <c r="BM76" s="73">
        <f t="shared" si="3"/>
        <v>-175.28835394385936</v>
      </c>
      <c r="BN76" s="85">
        <v>38322</v>
      </c>
      <c r="BO76" s="86">
        <v>373677.56700000004</v>
      </c>
      <c r="BP76" s="87">
        <f t="shared" si="19"/>
        <v>0</v>
      </c>
      <c r="BQ76" s="88">
        <v>20451.949373323849</v>
      </c>
      <c r="BR76" s="88">
        <v>20461.543175192597</v>
      </c>
      <c r="BS76" s="89">
        <f t="shared" si="20"/>
        <v>214646.66989738427</v>
      </c>
      <c r="BT76" s="89" t="b">
        <v>1</v>
      </c>
    </row>
    <row r="77" spans="1:72" s="77" customFormat="1" x14ac:dyDescent="0.2">
      <c r="A77" s="64">
        <v>2005</v>
      </c>
      <c r="B77" s="65">
        <v>1</v>
      </c>
      <c r="C77" s="66"/>
      <c r="D77" s="68"/>
      <c r="E77" s="67"/>
      <c r="F77" s="66"/>
      <c r="G77" s="68"/>
      <c r="H77" s="69"/>
      <c r="I77" s="70"/>
      <c r="J77" s="70"/>
      <c r="K77" s="71">
        <f t="shared" si="4"/>
        <v>0</v>
      </c>
      <c r="L77" s="72">
        <v>261</v>
      </c>
      <c r="M77" s="72">
        <f t="shared" si="5"/>
        <v>0</v>
      </c>
      <c r="N77" s="73">
        <v>299271.06300000002</v>
      </c>
      <c r="O77" s="72">
        <f t="shared" si="6"/>
        <v>299271.06300000002</v>
      </c>
      <c r="P77" s="74">
        <f t="shared" si="0"/>
        <v>1146632.4252873564</v>
      </c>
      <c r="Q77" s="65"/>
      <c r="R77" s="64">
        <v>2005</v>
      </c>
      <c r="S77" s="65">
        <v>1</v>
      </c>
      <c r="T77" s="75">
        <f t="shared" si="27"/>
        <v>104.01238027997351</v>
      </c>
      <c r="U77" s="75">
        <f t="shared" si="27"/>
        <v>26.872581391315055</v>
      </c>
      <c r="W77" s="76"/>
      <c r="X77" s="76">
        <v>94.8945994272392</v>
      </c>
      <c r="Y77" s="76">
        <v>23.876085463629714</v>
      </c>
      <c r="AC77" s="78">
        <f t="shared" si="7"/>
        <v>-4.5217737461722085E-2</v>
      </c>
      <c r="AD77" s="78">
        <f t="shared" si="8"/>
        <v>-1.4703825254805344E-2</v>
      </c>
      <c r="AE77" s="78">
        <f t="shared" si="25"/>
        <v>-5.9921562716527432E-2</v>
      </c>
      <c r="AF77" s="73">
        <v>1764</v>
      </c>
      <c r="AG77" s="73">
        <f t="shared" si="9"/>
        <v>-105.70163663195439</v>
      </c>
      <c r="AH77" s="73">
        <v>38487.351000000002</v>
      </c>
      <c r="AI77" s="79">
        <f t="shared" si="10"/>
        <v>38593.052636631954</v>
      </c>
      <c r="AJ77" s="74">
        <f t="shared" si="11"/>
        <v>21878.147753192716</v>
      </c>
      <c r="AK77" s="80"/>
      <c r="AL77" s="64">
        <v>2005</v>
      </c>
      <c r="AM77" s="65">
        <v>1</v>
      </c>
      <c r="AN77" s="76">
        <f t="shared" si="28"/>
        <v>26.872581391315055</v>
      </c>
      <c r="AO77" s="76">
        <f t="shared" si="28"/>
        <v>123.83441885147447</v>
      </c>
      <c r="AP77" s="76"/>
      <c r="AR77" s="76">
        <v>23.472308723910274</v>
      </c>
      <c r="AS77" s="76">
        <v>108.25462120951046</v>
      </c>
      <c r="AT77" s="76"/>
      <c r="AV77" s="81">
        <f t="shared" si="12"/>
        <v>-1.6366728036306111E-3</v>
      </c>
      <c r="AW77" s="81">
        <f t="shared" si="13"/>
        <v>-3.0115650804430853E-3</v>
      </c>
      <c r="AX77" s="78">
        <f t="shared" si="26"/>
        <v>-4.6482378840736966E-3</v>
      </c>
      <c r="AY77" s="73">
        <v>17107</v>
      </c>
      <c r="AZ77" s="82">
        <f t="shared" si="14"/>
        <v>-79.51740548284873</v>
      </c>
      <c r="BA77" s="73">
        <v>8482.1630000000005</v>
      </c>
      <c r="BB77" s="73">
        <f t="shared" si="15"/>
        <v>8561.6804054828499</v>
      </c>
      <c r="BC77" s="74">
        <f t="shared" si="16"/>
        <v>500.47819053503537</v>
      </c>
      <c r="BE77" s="83">
        <v>26.690999999998894</v>
      </c>
      <c r="BF77" s="84">
        <v>29</v>
      </c>
      <c r="BH77" s="73">
        <v>49.459000000000003</v>
      </c>
      <c r="BI77" s="73">
        <v>36</v>
      </c>
      <c r="BK77" s="79">
        <f t="shared" si="17"/>
        <v>346316.72700000001</v>
      </c>
      <c r="BL77" s="434">
        <f t="shared" si="18"/>
        <v>346501.94604211481</v>
      </c>
      <c r="BM77" s="73">
        <f t="shared" si="3"/>
        <v>-185.21904211480313</v>
      </c>
      <c r="BN77" s="85">
        <v>38353</v>
      </c>
      <c r="BO77" s="86">
        <v>346316.72700000001</v>
      </c>
      <c r="BP77" s="87">
        <f t="shared" si="19"/>
        <v>0</v>
      </c>
      <c r="BQ77" s="88">
        <v>18040.148304422564</v>
      </c>
      <c r="BR77" s="88">
        <v>18049.796637084688</v>
      </c>
      <c r="BS77" s="89">
        <f t="shared" si="20"/>
        <v>213105.80416152233</v>
      </c>
      <c r="BT77" s="89" t="b">
        <v>1</v>
      </c>
    </row>
    <row r="78" spans="1:72" s="77" customFormat="1" x14ac:dyDescent="0.2">
      <c r="A78" s="64">
        <v>2005</v>
      </c>
      <c r="B78" s="65">
        <v>2</v>
      </c>
      <c r="C78" s="66"/>
      <c r="D78" s="68"/>
      <c r="E78" s="67"/>
      <c r="F78" s="66"/>
      <c r="G78" s="68"/>
      <c r="H78" s="69"/>
      <c r="I78" s="70"/>
      <c r="J78" s="70"/>
      <c r="K78" s="71">
        <f t="shared" si="4"/>
        <v>0</v>
      </c>
      <c r="L78" s="72">
        <v>261</v>
      </c>
      <c r="M78" s="72">
        <f t="shared" si="5"/>
        <v>0</v>
      </c>
      <c r="N78" s="73">
        <v>264274.52399999998</v>
      </c>
      <c r="O78" s="72">
        <f t="shared" si="6"/>
        <v>264274.52399999998</v>
      </c>
      <c r="P78" s="74">
        <f t="shared" si="0"/>
        <v>1012546.0689655172</v>
      </c>
      <c r="Q78" s="65"/>
      <c r="R78" s="64">
        <v>2005</v>
      </c>
      <c r="S78" s="65">
        <v>2</v>
      </c>
      <c r="T78" s="75">
        <f t="shared" ref="T78:U93" si="29">T66</f>
        <v>0</v>
      </c>
      <c r="U78" s="75">
        <f t="shared" si="29"/>
        <v>34.723950066840629</v>
      </c>
      <c r="W78" s="76"/>
      <c r="X78" s="76">
        <v>0</v>
      </c>
      <c r="Y78" s="76">
        <v>14.779573371448068</v>
      </c>
      <c r="AC78" s="78">
        <f t="shared" si="7"/>
        <v>0</v>
      </c>
      <c r="AD78" s="78">
        <f t="shared" si="8"/>
        <v>-9.7867187816134765E-2</v>
      </c>
      <c r="AE78" s="78">
        <f t="shared" si="25"/>
        <v>-9.7867187816134765E-2</v>
      </c>
      <c r="AF78" s="73">
        <v>1762</v>
      </c>
      <c r="AG78" s="73">
        <f t="shared" si="9"/>
        <v>-172.44198493202947</v>
      </c>
      <c r="AH78" s="73">
        <v>41547.455999999998</v>
      </c>
      <c r="AI78" s="79">
        <f t="shared" si="10"/>
        <v>41719.897984932031</v>
      </c>
      <c r="AJ78" s="74">
        <f t="shared" si="11"/>
        <v>23677.581149223628</v>
      </c>
      <c r="AK78" s="80"/>
      <c r="AL78" s="64">
        <v>2005</v>
      </c>
      <c r="AM78" s="65">
        <v>2</v>
      </c>
      <c r="AN78" s="76">
        <f t="shared" ref="AN78:AO93" si="30">AN66</f>
        <v>34.723950066840629</v>
      </c>
      <c r="AO78" s="76">
        <f t="shared" si="30"/>
        <v>77.741832906544204</v>
      </c>
      <c r="AP78" s="76"/>
      <c r="AR78" s="76">
        <v>18.741238924773285</v>
      </c>
      <c r="AS78" s="76">
        <v>82.234857787785231</v>
      </c>
      <c r="AT78" s="76"/>
      <c r="AV78" s="81">
        <f t="shared" si="12"/>
        <v>-7.6930502971900528E-3</v>
      </c>
      <c r="AW78" s="81">
        <f t="shared" si="13"/>
        <v>8.6849888226158507E-4</v>
      </c>
      <c r="AX78" s="78">
        <f t="shared" si="26"/>
        <v>-6.8245514149284682E-3</v>
      </c>
      <c r="AY78" s="73">
        <v>17539</v>
      </c>
      <c r="AZ78" s="82">
        <f t="shared" si="14"/>
        <v>-119.69580726643041</v>
      </c>
      <c r="BA78" s="73">
        <v>7804.2010000000009</v>
      </c>
      <c r="BB78" s="73">
        <f t="shared" si="15"/>
        <v>7923.8968072664311</v>
      </c>
      <c r="BC78" s="74">
        <f t="shared" si="16"/>
        <v>451.78726308606144</v>
      </c>
      <c r="BE78" s="83">
        <v>33.080999999999221</v>
      </c>
      <c r="BF78" s="84">
        <v>29</v>
      </c>
      <c r="BH78" s="73">
        <v>49.670999999999999</v>
      </c>
      <c r="BI78" s="73">
        <v>35</v>
      </c>
      <c r="BK78" s="79">
        <f t="shared" si="17"/>
        <v>313708.93299999996</v>
      </c>
      <c r="BL78" s="434">
        <f t="shared" si="18"/>
        <v>314001.07079219841</v>
      </c>
      <c r="BM78" s="73">
        <f t="shared" si="3"/>
        <v>-292.13779219845986</v>
      </c>
      <c r="BN78" s="85">
        <v>38384</v>
      </c>
      <c r="BO78" s="86">
        <v>313708.93299999996</v>
      </c>
      <c r="BP78" s="87">
        <f t="shared" si="19"/>
        <v>0</v>
      </c>
      <c r="BQ78" s="88">
        <v>15984.35407113013</v>
      </c>
      <c r="BR78" s="88">
        <v>15999.239314796618</v>
      </c>
      <c r="BS78" s="89">
        <f t="shared" si="20"/>
        <v>210776.53044725399</v>
      </c>
      <c r="BT78" s="89" t="b">
        <v>1</v>
      </c>
    </row>
    <row r="79" spans="1:72" s="77" customFormat="1" x14ac:dyDescent="0.2">
      <c r="A79" s="64">
        <v>2005</v>
      </c>
      <c r="B79" s="65">
        <v>3</v>
      </c>
      <c r="C79" s="66"/>
      <c r="D79" s="68"/>
      <c r="E79" s="67"/>
      <c r="F79" s="66"/>
      <c r="G79" s="68"/>
      <c r="H79" s="69"/>
      <c r="I79" s="70"/>
      <c r="J79" s="70"/>
      <c r="K79" s="71">
        <f t="shared" si="4"/>
        <v>0</v>
      </c>
      <c r="L79" s="72">
        <v>260</v>
      </c>
      <c r="M79" s="72">
        <f t="shared" si="5"/>
        <v>0</v>
      </c>
      <c r="N79" s="73">
        <v>280157.59000000003</v>
      </c>
      <c r="O79" s="72">
        <f t="shared" si="6"/>
        <v>280157.59000000003</v>
      </c>
      <c r="P79" s="74">
        <f t="shared" si="0"/>
        <v>1077529.1923076925</v>
      </c>
      <c r="Q79" s="65"/>
      <c r="R79" s="64">
        <v>2005</v>
      </c>
      <c r="S79" s="65">
        <v>3</v>
      </c>
      <c r="T79" s="75">
        <f t="shared" si="29"/>
        <v>0</v>
      </c>
      <c r="U79" s="75">
        <f t="shared" si="29"/>
        <v>67.088827391532973</v>
      </c>
      <c r="W79" s="76"/>
      <c r="X79" s="76">
        <v>0</v>
      </c>
      <c r="Y79" s="76">
        <v>55.0400394605428</v>
      </c>
      <c r="AC79" s="78">
        <f t="shared" si="7"/>
        <v>0</v>
      </c>
      <c r="AD79" s="78">
        <f t="shared" si="8"/>
        <v>-5.9123481741668107E-2</v>
      </c>
      <c r="AE79" s="78">
        <f t="shared" si="25"/>
        <v>-5.9123481741668107E-2</v>
      </c>
      <c r="AF79" s="73">
        <v>1767</v>
      </c>
      <c r="AG79" s="73">
        <f t="shared" si="9"/>
        <v>-104.47119223752755</v>
      </c>
      <c r="AH79" s="73">
        <v>35932.358</v>
      </c>
      <c r="AI79" s="79">
        <f t="shared" si="10"/>
        <v>36036.829192237528</v>
      </c>
      <c r="AJ79" s="74">
        <f t="shared" si="11"/>
        <v>20394.357211226674</v>
      </c>
      <c r="AK79" s="80"/>
      <c r="AL79" s="64">
        <v>2005</v>
      </c>
      <c r="AM79" s="65">
        <v>3</v>
      </c>
      <c r="AN79" s="76">
        <f t="shared" si="30"/>
        <v>67.088827391532973</v>
      </c>
      <c r="AO79" s="76">
        <f t="shared" si="30"/>
        <v>46.024503453365838</v>
      </c>
      <c r="AP79" s="76"/>
      <c r="AR79" s="76">
        <v>59.816978305441737</v>
      </c>
      <c r="AS79" s="76">
        <v>81.532908675781599</v>
      </c>
      <c r="AT79" s="76"/>
      <c r="AV79" s="81">
        <f t="shared" si="12"/>
        <v>-3.5002009531181003E-3</v>
      </c>
      <c r="AW79" s="81">
        <f t="shared" si="13"/>
        <v>6.8637523854622887E-3</v>
      </c>
      <c r="AX79" s="78">
        <f t="shared" si="26"/>
        <v>3.3635514323441884E-3</v>
      </c>
      <c r="AY79" s="73">
        <v>17754</v>
      </c>
      <c r="AZ79" s="82">
        <f t="shared" si="14"/>
        <v>59.71649212983872</v>
      </c>
      <c r="BA79" s="73">
        <v>7765.4409999999916</v>
      </c>
      <c r="BB79" s="73">
        <f t="shared" si="15"/>
        <v>7705.7245078701526</v>
      </c>
      <c r="BC79" s="74">
        <f t="shared" si="16"/>
        <v>434.02751536950279</v>
      </c>
      <c r="BE79" s="83">
        <v>23.53500000000804</v>
      </c>
      <c r="BF79" s="84">
        <v>28</v>
      </c>
      <c r="BH79" s="73">
        <v>50.273000000000003</v>
      </c>
      <c r="BI79" s="73">
        <v>34</v>
      </c>
      <c r="BK79" s="79">
        <f t="shared" si="17"/>
        <v>323929.19700000004</v>
      </c>
      <c r="BL79" s="434">
        <f t="shared" si="18"/>
        <v>323973.95170010772</v>
      </c>
      <c r="BM79" s="73">
        <f t="shared" si="3"/>
        <v>-44.754700107688826</v>
      </c>
      <c r="BN79" s="85">
        <v>38412</v>
      </c>
      <c r="BO79" s="86">
        <v>323929.19700000004</v>
      </c>
      <c r="BP79" s="87">
        <f t="shared" si="19"/>
        <v>0</v>
      </c>
      <c r="BQ79" s="88">
        <v>16324.608022980399</v>
      </c>
      <c r="BR79" s="88">
        <v>16326.863463191441</v>
      </c>
      <c r="BS79" s="89">
        <f t="shared" si="20"/>
        <v>209307.88185396357</v>
      </c>
      <c r="BT79" s="89" t="b">
        <v>1</v>
      </c>
    </row>
    <row r="80" spans="1:72" s="77" customFormat="1" x14ac:dyDescent="0.2">
      <c r="A80" s="64">
        <v>2005</v>
      </c>
      <c r="B80" s="65">
        <v>4</v>
      </c>
      <c r="C80" s="66"/>
      <c r="D80" s="68"/>
      <c r="E80" s="67"/>
      <c r="F80" s="66"/>
      <c r="G80" s="68"/>
      <c r="H80" s="69"/>
      <c r="I80" s="70"/>
      <c r="J80" s="70"/>
      <c r="K80" s="71">
        <f t="shared" si="4"/>
        <v>0</v>
      </c>
      <c r="L80" s="72">
        <v>257</v>
      </c>
      <c r="M80" s="72">
        <f t="shared" si="5"/>
        <v>0</v>
      </c>
      <c r="N80" s="73">
        <v>278450.658</v>
      </c>
      <c r="O80" s="72">
        <f t="shared" si="6"/>
        <v>278450.658</v>
      </c>
      <c r="P80" s="74">
        <f t="shared" si="0"/>
        <v>1083465.5953307392</v>
      </c>
      <c r="Q80" s="65"/>
      <c r="R80" s="64">
        <v>2005</v>
      </c>
      <c r="S80" s="65">
        <v>4</v>
      </c>
      <c r="T80" s="75">
        <f t="shared" si="29"/>
        <v>0</v>
      </c>
      <c r="U80" s="75">
        <f t="shared" si="29"/>
        <v>117.42864691479581</v>
      </c>
      <c r="W80" s="76"/>
      <c r="X80" s="76">
        <v>0</v>
      </c>
      <c r="Y80" s="76">
        <v>68.851319402389478</v>
      </c>
      <c r="AC80" s="78">
        <f t="shared" si="7"/>
        <v>0</v>
      </c>
      <c r="AD80" s="78">
        <f t="shared" si="8"/>
        <v>-0.23836926607793324</v>
      </c>
      <c r="AE80" s="78">
        <f t="shared" si="25"/>
        <v>-0.23836926607793324</v>
      </c>
      <c r="AF80" s="73">
        <v>1763</v>
      </c>
      <c r="AG80" s="73">
        <f t="shared" si="9"/>
        <v>-420.24501609539629</v>
      </c>
      <c r="AH80" s="73">
        <v>35571.962</v>
      </c>
      <c r="AI80" s="79">
        <f t="shared" si="10"/>
        <v>35992.207016095395</v>
      </c>
      <c r="AJ80" s="74">
        <f t="shared" si="11"/>
        <v>20415.318783945204</v>
      </c>
      <c r="AK80" s="80"/>
      <c r="AL80" s="64">
        <v>2005</v>
      </c>
      <c r="AM80" s="65">
        <v>4</v>
      </c>
      <c r="AN80" s="76">
        <f t="shared" si="30"/>
        <v>117.42864691479581</v>
      </c>
      <c r="AO80" s="76">
        <f t="shared" si="30"/>
        <v>10.764282951672801</v>
      </c>
      <c r="AP80" s="76"/>
      <c r="AR80" s="76">
        <v>68.09057008808503</v>
      </c>
      <c r="AS80" s="76">
        <v>24.351188514930797</v>
      </c>
      <c r="AT80" s="76"/>
      <c r="AV80" s="81">
        <f t="shared" si="12"/>
        <v>-2.3748180344415417E-2</v>
      </c>
      <c r="AW80" s="81">
        <f t="shared" si="13"/>
        <v>2.6263402956771347E-3</v>
      </c>
      <c r="AX80" s="78">
        <f t="shared" si="26"/>
        <v>-2.1121840048738284E-2</v>
      </c>
      <c r="AY80" s="73">
        <v>17974</v>
      </c>
      <c r="AZ80" s="82">
        <f t="shared" si="14"/>
        <v>-379.64395303602191</v>
      </c>
      <c r="BA80" s="73">
        <v>7680.1699999999837</v>
      </c>
      <c r="BB80" s="73">
        <f t="shared" si="15"/>
        <v>8059.8139530360058</v>
      </c>
      <c r="BC80" s="74">
        <f t="shared" si="16"/>
        <v>448.41515261132781</v>
      </c>
      <c r="BE80" s="83">
        <v>22.105000000015934</v>
      </c>
      <c r="BF80" s="84">
        <v>29</v>
      </c>
      <c r="BH80" s="73">
        <v>50.576000000000001</v>
      </c>
      <c r="BI80" s="73">
        <v>34</v>
      </c>
      <c r="BK80" s="79">
        <f t="shared" si="17"/>
        <v>321775.47100000002</v>
      </c>
      <c r="BL80" s="434">
        <f t="shared" si="18"/>
        <v>322575.35996913142</v>
      </c>
      <c r="BM80" s="73">
        <f t="shared" si="3"/>
        <v>-799.88896913141821</v>
      </c>
      <c r="BN80" s="85">
        <v>38443</v>
      </c>
      <c r="BO80" s="86">
        <v>321775.47100000002</v>
      </c>
      <c r="BP80" s="87">
        <f t="shared" si="19"/>
        <v>0</v>
      </c>
      <c r="BQ80" s="88">
        <v>16043.050855063071</v>
      </c>
      <c r="BR80" s="88">
        <v>16082.931643273241</v>
      </c>
      <c r="BS80" s="89">
        <f t="shared" si="20"/>
        <v>207370.00157915888</v>
      </c>
      <c r="BT80" s="89" t="b">
        <v>1</v>
      </c>
    </row>
    <row r="81" spans="1:72" s="77" customFormat="1" x14ac:dyDescent="0.2">
      <c r="A81" s="64">
        <v>2005</v>
      </c>
      <c r="B81" s="65">
        <v>5</v>
      </c>
      <c r="C81" s="66"/>
      <c r="D81" s="68"/>
      <c r="E81" s="67"/>
      <c r="F81" s="66"/>
      <c r="G81" s="68"/>
      <c r="H81" s="69"/>
      <c r="I81" s="70"/>
      <c r="J81" s="70"/>
      <c r="K81" s="71">
        <f t="shared" si="4"/>
        <v>0</v>
      </c>
      <c r="L81" s="72">
        <v>256</v>
      </c>
      <c r="M81" s="72">
        <f t="shared" si="5"/>
        <v>0</v>
      </c>
      <c r="N81" s="73">
        <v>261214.58600000001</v>
      </c>
      <c r="O81" s="72">
        <f t="shared" si="6"/>
        <v>261214.58600000001</v>
      </c>
      <c r="P81" s="74">
        <f t="shared" ref="P81:P144" si="31">+O81/L81*1000</f>
        <v>1020369.4765625</v>
      </c>
      <c r="Q81" s="65"/>
      <c r="R81" s="64">
        <v>2005</v>
      </c>
      <c r="S81" s="65">
        <v>5</v>
      </c>
      <c r="T81" s="75">
        <f t="shared" si="29"/>
        <v>0</v>
      </c>
      <c r="U81" s="75">
        <f t="shared" si="29"/>
        <v>205.87235315982971</v>
      </c>
      <c r="W81" s="76"/>
      <c r="X81" s="76">
        <v>0</v>
      </c>
      <c r="Y81" s="76">
        <v>151.25206791620673</v>
      </c>
      <c r="AC81" s="78">
        <f t="shared" si="7"/>
        <v>0</v>
      </c>
      <c r="AD81" s="78">
        <f t="shared" si="8"/>
        <v>-0.26802209946944094</v>
      </c>
      <c r="AE81" s="78">
        <f t="shared" ref="AE81:AE112" si="32">SUM(AC81:AD81)</f>
        <v>-0.26802209946944094</v>
      </c>
      <c r="AF81" s="73">
        <v>1765</v>
      </c>
      <c r="AG81" s="73">
        <f t="shared" si="9"/>
        <v>-473.05900556356329</v>
      </c>
      <c r="AH81" s="73">
        <v>36209.847999999998</v>
      </c>
      <c r="AI81" s="79">
        <f t="shared" si="10"/>
        <v>36682.90700556356</v>
      </c>
      <c r="AJ81" s="74">
        <f t="shared" si="11"/>
        <v>20783.516717033181</v>
      </c>
      <c r="AK81" s="80"/>
      <c r="AL81" s="64">
        <v>2005</v>
      </c>
      <c r="AM81" s="65">
        <v>5</v>
      </c>
      <c r="AN81" s="76">
        <f t="shared" si="30"/>
        <v>205.87235315982971</v>
      </c>
      <c r="AO81" s="76">
        <f t="shared" si="30"/>
        <v>1.2492833206498815</v>
      </c>
      <c r="AP81" s="76"/>
      <c r="AR81" s="76">
        <v>168.41009322371792</v>
      </c>
      <c r="AS81" s="76">
        <v>0.73124034529974347</v>
      </c>
      <c r="AT81" s="76"/>
      <c r="AV81" s="81">
        <f t="shared" si="12"/>
        <v>-1.8031925082870364E-2</v>
      </c>
      <c r="AW81" s="81">
        <f t="shared" si="13"/>
        <v>-1.0013738115128967E-4</v>
      </c>
      <c r="AX81" s="78">
        <f t="shared" si="26"/>
        <v>-1.8132062464021655E-2</v>
      </c>
      <c r="AY81" s="73">
        <v>18351</v>
      </c>
      <c r="AZ81" s="82">
        <f t="shared" si="14"/>
        <v>-332.74147827726142</v>
      </c>
      <c r="BA81" s="73">
        <v>8338.8300000000163</v>
      </c>
      <c r="BB81" s="73">
        <f t="shared" si="15"/>
        <v>8671.5714782772775</v>
      </c>
      <c r="BC81" s="74">
        <f t="shared" si="16"/>
        <v>472.53945170711552</v>
      </c>
      <c r="BE81" s="83">
        <v>25.143999999983862</v>
      </c>
      <c r="BF81" s="84">
        <v>27</v>
      </c>
      <c r="BH81" s="73">
        <v>50.173000000000002</v>
      </c>
      <c r="BI81" s="73">
        <v>33</v>
      </c>
      <c r="BK81" s="79">
        <f t="shared" si="17"/>
        <v>305838.58100000001</v>
      </c>
      <c r="BL81" s="434">
        <f t="shared" si="18"/>
        <v>306644.38148384081</v>
      </c>
      <c r="BM81" s="73">
        <f t="shared" ref="BM81:BM144" si="33">+AZ81+AG81+M81</f>
        <v>-805.80048384082465</v>
      </c>
      <c r="BN81" s="85">
        <v>38473</v>
      </c>
      <c r="BO81" s="86">
        <v>305838.58100000001</v>
      </c>
      <c r="BP81" s="87">
        <f t="shared" si="19"/>
        <v>0</v>
      </c>
      <c r="BQ81" s="88">
        <v>14968.607135865308</v>
      </c>
      <c r="BR81" s="88">
        <v>15008.045295802702</v>
      </c>
      <c r="BS81" s="89">
        <f t="shared" si="20"/>
        <v>204438.46529069249</v>
      </c>
      <c r="BT81" s="89" t="b">
        <v>1</v>
      </c>
    </row>
    <row r="82" spans="1:72" s="77" customFormat="1" x14ac:dyDescent="0.2">
      <c r="A82" s="64">
        <v>2005</v>
      </c>
      <c r="B82" s="65">
        <v>6</v>
      </c>
      <c r="C82" s="66"/>
      <c r="D82" s="68"/>
      <c r="E82" s="67"/>
      <c r="F82" s="66"/>
      <c r="G82" s="68"/>
      <c r="H82" s="69"/>
      <c r="I82" s="70"/>
      <c r="J82" s="70"/>
      <c r="K82" s="71">
        <f t="shared" ref="K82:K145" si="34">SUM(I82:J82)</f>
        <v>0</v>
      </c>
      <c r="L82" s="72">
        <v>256</v>
      </c>
      <c r="M82" s="72">
        <f t="shared" ref="M82:M145" si="35">+L82*K82</f>
        <v>0</v>
      </c>
      <c r="N82" s="73">
        <v>272576.06099999999</v>
      </c>
      <c r="O82" s="72">
        <f t="shared" ref="O82:O100" si="36">+N82-M82</f>
        <v>272576.06099999999</v>
      </c>
      <c r="P82" s="74">
        <f t="shared" si="31"/>
        <v>1064750.23828125</v>
      </c>
      <c r="Q82" s="65"/>
      <c r="R82" s="64">
        <v>2005</v>
      </c>
      <c r="S82" s="65">
        <v>6</v>
      </c>
      <c r="T82" s="75">
        <f t="shared" si="29"/>
        <v>0</v>
      </c>
      <c r="U82" s="75">
        <f t="shared" si="29"/>
        <v>273.79728737823223</v>
      </c>
      <c r="W82" s="76"/>
      <c r="X82" s="76">
        <v>0</v>
      </c>
      <c r="Y82" s="76">
        <v>245.31806466596649</v>
      </c>
      <c r="AC82" s="78">
        <f t="shared" ref="AC82:AC145" si="37">+$S$3*(X82-T82)</f>
        <v>0</v>
      </c>
      <c r="AD82" s="78">
        <f t="shared" ref="AD82:AD145" si="38">+$S$4*(Y82-U82)</f>
        <v>-0.13974773343920649</v>
      </c>
      <c r="AE82" s="78">
        <f t="shared" si="32"/>
        <v>-0.13974773343920649</v>
      </c>
      <c r="AF82" s="73">
        <v>1759</v>
      </c>
      <c r="AG82" s="73">
        <f t="shared" ref="AG82:AG145" si="39">+AE82*AF82</f>
        <v>-245.81626311956421</v>
      </c>
      <c r="AH82" s="73">
        <v>37869.434000000001</v>
      </c>
      <c r="AI82" s="79">
        <f t="shared" ref="AI82:AI145" si="40">+AH82-AG82</f>
        <v>38115.250263119568</v>
      </c>
      <c r="AJ82" s="74">
        <f t="shared" ref="AJ82:AJ145" si="41">+AI82/AF82*1000</f>
        <v>21668.703958567123</v>
      </c>
      <c r="AK82" s="80"/>
      <c r="AL82" s="64">
        <v>2005</v>
      </c>
      <c r="AM82" s="65">
        <v>6</v>
      </c>
      <c r="AN82" s="76">
        <f t="shared" si="30"/>
        <v>273.79728737823223</v>
      </c>
      <c r="AO82" s="76">
        <f t="shared" si="30"/>
        <v>0</v>
      </c>
      <c r="AP82" s="76"/>
      <c r="AR82" s="76">
        <v>237.58316535506088</v>
      </c>
      <c r="AS82" s="76">
        <v>0</v>
      </c>
      <c r="AT82" s="76"/>
      <c r="AV82" s="81">
        <f t="shared" ref="AV82:AV145" si="42">+$AM$3*(AR82-AN82)</f>
        <v>-1.7431151681115781E-2</v>
      </c>
      <c r="AW82" s="81">
        <f t="shared" ref="AW82:AW145" si="43">+$AM$4*(AS82-AO82)</f>
        <v>0</v>
      </c>
      <c r="AX82" s="78">
        <f t="shared" si="26"/>
        <v>-1.7431151681115781E-2</v>
      </c>
      <c r="AY82" s="73">
        <v>18647</v>
      </c>
      <c r="AZ82" s="82">
        <f t="shared" ref="AZ82:AZ145" si="44">+AY82*AX82</f>
        <v>-325.03868539776596</v>
      </c>
      <c r="BA82" s="73">
        <v>10074.81</v>
      </c>
      <c r="BB82" s="73">
        <f t="shared" ref="BB82:BB145" si="45">+BA82-AZ82</f>
        <v>10399.848685397765</v>
      </c>
      <c r="BC82" s="74">
        <f t="shared" ref="BC82:BC145" si="46">+BB82/AY82*1000</f>
        <v>557.72235133789695</v>
      </c>
      <c r="BE82" s="83">
        <v>26.43500000000131</v>
      </c>
      <c r="BF82" s="84">
        <v>30</v>
      </c>
      <c r="BH82" s="73">
        <v>51.673000000000002</v>
      </c>
      <c r="BI82" s="73">
        <v>33</v>
      </c>
      <c r="BK82" s="79">
        <f t="shared" ref="BK82:BK145" si="47">BE82+BH82+BA82+AH82+N82</f>
        <v>320598.413</v>
      </c>
      <c r="BL82" s="434">
        <f t="shared" ref="BL82:BL145" si="48">BE82+BH82+BB82+AI82+O82</f>
        <v>321169.26794851734</v>
      </c>
      <c r="BM82" s="73">
        <f t="shared" si="33"/>
        <v>-570.85494851733017</v>
      </c>
      <c r="BN82" s="85">
        <v>38504</v>
      </c>
      <c r="BO82" s="86">
        <v>320598.413</v>
      </c>
      <c r="BP82" s="87">
        <f t="shared" ref="BP82:BP145" si="49">+BO82-BK82</f>
        <v>0</v>
      </c>
      <c r="BQ82" s="88">
        <v>15469.163474065139</v>
      </c>
      <c r="BR82" s="88">
        <v>15496.70774178612</v>
      </c>
      <c r="BS82" s="89">
        <f t="shared" si="20"/>
        <v>202683.76376713836</v>
      </c>
      <c r="BT82" s="89" t="b">
        <v>1</v>
      </c>
    </row>
    <row r="83" spans="1:72" s="77" customFormat="1" x14ac:dyDescent="0.2">
      <c r="A83" s="64">
        <v>2005</v>
      </c>
      <c r="B83" s="65">
        <v>7</v>
      </c>
      <c r="C83" s="66"/>
      <c r="D83" s="68"/>
      <c r="E83" s="67"/>
      <c r="F83" s="66"/>
      <c r="G83" s="68"/>
      <c r="H83" s="69"/>
      <c r="I83" s="70"/>
      <c r="J83" s="70"/>
      <c r="K83" s="71">
        <f t="shared" si="34"/>
        <v>0</v>
      </c>
      <c r="L83" s="72">
        <v>257</v>
      </c>
      <c r="M83" s="72">
        <f t="shared" si="35"/>
        <v>0</v>
      </c>
      <c r="N83" s="73">
        <v>260098.614</v>
      </c>
      <c r="O83" s="72">
        <f t="shared" si="36"/>
        <v>260098.614</v>
      </c>
      <c r="P83" s="74">
        <f t="shared" si="31"/>
        <v>1012056.8638132296</v>
      </c>
      <c r="Q83" s="65"/>
      <c r="R83" s="64">
        <v>2005</v>
      </c>
      <c r="S83" s="65">
        <v>7</v>
      </c>
      <c r="T83" s="75">
        <f t="shared" si="29"/>
        <v>0</v>
      </c>
      <c r="U83" s="75">
        <f t="shared" si="29"/>
        <v>323.21495100202412</v>
      </c>
      <c r="W83" s="76"/>
      <c r="X83" s="76">
        <v>0</v>
      </c>
      <c r="Y83" s="76">
        <v>350.2438907736481</v>
      </c>
      <c r="AC83" s="78">
        <f t="shared" si="37"/>
        <v>0</v>
      </c>
      <c r="AD83" s="78">
        <f t="shared" si="38"/>
        <v>0.13263118549659209</v>
      </c>
      <c r="AE83" s="78">
        <f t="shared" si="32"/>
        <v>0.13263118549659209</v>
      </c>
      <c r="AF83" s="73">
        <v>1749</v>
      </c>
      <c r="AG83" s="73">
        <f t="shared" si="39"/>
        <v>231.97194343353956</v>
      </c>
      <c r="AH83" s="73">
        <v>37500.383000000002</v>
      </c>
      <c r="AI83" s="79">
        <f t="shared" si="40"/>
        <v>37268.41105656646</v>
      </c>
      <c r="AJ83" s="74">
        <f t="shared" si="41"/>
        <v>21308.411124394774</v>
      </c>
      <c r="AK83" s="80"/>
      <c r="AL83" s="64">
        <v>2005</v>
      </c>
      <c r="AM83" s="65">
        <v>7</v>
      </c>
      <c r="AN83" s="76">
        <f t="shared" si="30"/>
        <v>323.21495100202412</v>
      </c>
      <c r="AO83" s="76">
        <f t="shared" si="30"/>
        <v>0</v>
      </c>
      <c r="AP83" s="76"/>
      <c r="AR83" s="76">
        <v>364.85537468903868</v>
      </c>
      <c r="AS83" s="76">
        <v>0</v>
      </c>
      <c r="AT83" s="76"/>
      <c r="AV83" s="81">
        <f t="shared" si="42"/>
        <v>2.0043024676667669E-2</v>
      </c>
      <c r="AW83" s="81">
        <f t="shared" si="43"/>
        <v>0</v>
      </c>
      <c r="AX83" s="78">
        <f t="shared" si="26"/>
        <v>2.0043024676667669E-2</v>
      </c>
      <c r="AY83" s="73">
        <v>18690</v>
      </c>
      <c r="AZ83" s="82">
        <f t="shared" si="44"/>
        <v>374.60413120691874</v>
      </c>
      <c r="BA83" s="73">
        <v>11081.896000000008</v>
      </c>
      <c r="BB83" s="73">
        <f t="shared" si="45"/>
        <v>10707.291868793089</v>
      </c>
      <c r="BC83" s="74">
        <f t="shared" si="46"/>
        <v>572.88881052932527</v>
      </c>
      <c r="BE83" s="83">
        <v>14.487999999992098</v>
      </c>
      <c r="BF83" s="84">
        <v>33</v>
      </c>
      <c r="BH83" s="73">
        <v>50.52</v>
      </c>
      <c r="BI83" s="73">
        <v>33</v>
      </c>
      <c r="BK83" s="79">
        <f t="shared" si="47"/>
        <v>308745.90100000001</v>
      </c>
      <c r="BL83" s="434">
        <f t="shared" si="48"/>
        <v>308139.32492535957</v>
      </c>
      <c r="BM83" s="73">
        <f t="shared" si="33"/>
        <v>606.57607464045827</v>
      </c>
      <c r="BN83" s="85">
        <v>38534</v>
      </c>
      <c r="BO83" s="86">
        <v>308745.90100000001</v>
      </c>
      <c r="BP83" s="87">
        <f t="shared" si="49"/>
        <v>0</v>
      </c>
      <c r="BQ83" s="88">
        <v>14870.720595318371</v>
      </c>
      <c r="BR83" s="88">
        <v>14841.504909226451</v>
      </c>
      <c r="BS83" s="89">
        <f t="shared" si="20"/>
        <v>198124.77621465977</v>
      </c>
      <c r="BT83" s="89" t="b">
        <v>1</v>
      </c>
    </row>
    <row r="84" spans="1:72" s="77" customFormat="1" x14ac:dyDescent="0.2">
      <c r="A84" s="64">
        <v>2005</v>
      </c>
      <c r="B84" s="65">
        <v>8</v>
      </c>
      <c r="C84" s="66"/>
      <c r="D84" s="68"/>
      <c r="E84" s="67"/>
      <c r="F84" s="66"/>
      <c r="G84" s="68"/>
      <c r="H84" s="69"/>
      <c r="I84" s="70"/>
      <c r="J84" s="70"/>
      <c r="K84" s="71">
        <f t="shared" si="34"/>
        <v>0</v>
      </c>
      <c r="L84" s="72">
        <v>255</v>
      </c>
      <c r="M84" s="72">
        <f t="shared" si="35"/>
        <v>0</v>
      </c>
      <c r="N84" s="73">
        <v>293565.67599999998</v>
      </c>
      <c r="O84" s="72">
        <f t="shared" si="36"/>
        <v>293565.67599999998</v>
      </c>
      <c r="P84" s="74">
        <f t="shared" si="31"/>
        <v>1151237.945098039</v>
      </c>
      <c r="Q84" s="65"/>
      <c r="R84" s="64">
        <v>2005</v>
      </c>
      <c r="S84" s="65">
        <v>8</v>
      </c>
      <c r="T84" s="75">
        <f t="shared" si="29"/>
        <v>0</v>
      </c>
      <c r="U84" s="75">
        <f t="shared" si="29"/>
        <v>329.73144935858772</v>
      </c>
      <c r="W84" s="76"/>
      <c r="X84" s="76">
        <v>0</v>
      </c>
      <c r="Y84" s="76">
        <v>362.78163077883335</v>
      </c>
      <c r="AC84" s="78">
        <f t="shared" si="37"/>
        <v>0</v>
      </c>
      <c r="AD84" s="78">
        <f t="shared" si="38"/>
        <v>0.16217745792776408</v>
      </c>
      <c r="AE84" s="78">
        <f t="shared" si="32"/>
        <v>0.16217745792776408</v>
      </c>
      <c r="AF84" s="73">
        <v>1749</v>
      </c>
      <c r="AG84" s="73">
        <f t="shared" si="39"/>
        <v>283.64837391565936</v>
      </c>
      <c r="AH84" s="73">
        <v>38470.631999999998</v>
      </c>
      <c r="AI84" s="79">
        <f t="shared" si="40"/>
        <v>38186.983626084337</v>
      </c>
      <c r="AJ84" s="74">
        <f t="shared" si="41"/>
        <v>21833.609849104825</v>
      </c>
      <c r="AK84" s="80"/>
      <c r="AL84" s="64">
        <v>2005</v>
      </c>
      <c r="AM84" s="65">
        <v>8</v>
      </c>
      <c r="AN84" s="76">
        <f t="shared" si="30"/>
        <v>329.73144935858772</v>
      </c>
      <c r="AO84" s="76">
        <f t="shared" si="30"/>
        <v>0</v>
      </c>
      <c r="AP84" s="76"/>
      <c r="AR84" s="76">
        <v>365.72725656601534</v>
      </c>
      <c r="AS84" s="76">
        <v>0</v>
      </c>
      <c r="AT84" s="76"/>
      <c r="AV84" s="81">
        <f t="shared" si="42"/>
        <v>1.7326068954961912E-2</v>
      </c>
      <c r="AW84" s="81">
        <f t="shared" si="43"/>
        <v>0</v>
      </c>
      <c r="AX84" s="78">
        <f t="shared" si="26"/>
        <v>1.7326068954961912E-2</v>
      </c>
      <c r="AY84" s="73">
        <v>19142</v>
      </c>
      <c r="AZ84" s="82">
        <f t="shared" si="44"/>
        <v>331.65561193588093</v>
      </c>
      <c r="BA84" s="73">
        <v>11747.44299999997</v>
      </c>
      <c r="BB84" s="73">
        <f t="shared" si="45"/>
        <v>11415.787388064089</v>
      </c>
      <c r="BC84" s="74">
        <f t="shared" si="46"/>
        <v>596.37380566628815</v>
      </c>
      <c r="BE84" s="83">
        <v>32.230000000030486</v>
      </c>
      <c r="BF84" s="84">
        <v>35</v>
      </c>
      <c r="BH84" s="73">
        <v>50.563000000000002</v>
      </c>
      <c r="BI84" s="73">
        <v>31</v>
      </c>
      <c r="BK84" s="79">
        <f t="shared" si="47"/>
        <v>343866.54399999999</v>
      </c>
      <c r="BL84" s="434">
        <f t="shared" si="48"/>
        <v>343251.24001414841</v>
      </c>
      <c r="BM84" s="73">
        <f t="shared" si="33"/>
        <v>615.30398585154035</v>
      </c>
      <c r="BN84" s="85">
        <v>38565</v>
      </c>
      <c r="BO84" s="86">
        <v>343866.54399999994</v>
      </c>
      <c r="BP84" s="87">
        <f t="shared" si="49"/>
        <v>0</v>
      </c>
      <c r="BQ84" s="88">
        <v>16210.943993965679</v>
      </c>
      <c r="BR84" s="88">
        <v>16181.936640304941</v>
      </c>
      <c r="BS84" s="89">
        <f t="shared" si="20"/>
        <v>197805.45559360008</v>
      </c>
      <c r="BT84" s="89" t="b">
        <v>1</v>
      </c>
    </row>
    <row r="85" spans="1:72" s="77" customFormat="1" x14ac:dyDescent="0.2">
      <c r="A85" s="64">
        <v>2005</v>
      </c>
      <c r="B85" s="65">
        <v>9</v>
      </c>
      <c r="C85" s="66"/>
      <c r="D85" s="68"/>
      <c r="E85" s="67"/>
      <c r="F85" s="66"/>
      <c r="G85" s="68"/>
      <c r="H85" s="69"/>
      <c r="I85" s="70"/>
      <c r="J85" s="70"/>
      <c r="K85" s="71">
        <f t="shared" si="34"/>
        <v>0</v>
      </c>
      <c r="L85" s="72">
        <v>257</v>
      </c>
      <c r="M85" s="72">
        <f t="shared" si="35"/>
        <v>0</v>
      </c>
      <c r="N85" s="73">
        <v>250149.264</v>
      </c>
      <c r="O85" s="72">
        <f t="shared" si="36"/>
        <v>250149.264</v>
      </c>
      <c r="P85" s="74">
        <f t="shared" si="31"/>
        <v>973343.43968871597</v>
      </c>
      <c r="Q85" s="65"/>
      <c r="R85" s="64">
        <v>2005</v>
      </c>
      <c r="S85" s="65">
        <v>9</v>
      </c>
      <c r="T85" s="75">
        <f t="shared" si="29"/>
        <v>0</v>
      </c>
      <c r="U85" s="75">
        <f t="shared" si="29"/>
        <v>278.21093356333773</v>
      </c>
      <c r="W85" s="76"/>
      <c r="X85" s="76">
        <v>0</v>
      </c>
      <c r="Y85" s="76">
        <v>314.8426676979127</v>
      </c>
      <c r="AC85" s="78">
        <f t="shared" si="37"/>
        <v>0</v>
      </c>
      <c r="AD85" s="78">
        <f t="shared" si="38"/>
        <v>0.17975216068834884</v>
      </c>
      <c r="AE85" s="78">
        <f t="shared" si="32"/>
        <v>0.17975216068834884</v>
      </c>
      <c r="AF85" s="73">
        <v>1751</v>
      </c>
      <c r="AG85" s="73">
        <f t="shared" si="39"/>
        <v>314.74603336529884</v>
      </c>
      <c r="AH85" s="73">
        <v>35929.175000000003</v>
      </c>
      <c r="AI85" s="79">
        <f t="shared" si="40"/>
        <v>35614.428966634703</v>
      </c>
      <c r="AJ85" s="74">
        <f t="shared" si="41"/>
        <v>20339.479706815935</v>
      </c>
      <c r="AK85" s="80"/>
      <c r="AL85" s="64">
        <v>2005</v>
      </c>
      <c r="AM85" s="65">
        <v>9</v>
      </c>
      <c r="AN85" s="76">
        <f t="shared" si="30"/>
        <v>278.21093356333773</v>
      </c>
      <c r="AO85" s="76">
        <f t="shared" si="30"/>
        <v>0</v>
      </c>
      <c r="AP85" s="76"/>
      <c r="AR85" s="76">
        <v>295.85169010672553</v>
      </c>
      <c r="AS85" s="76">
        <v>0</v>
      </c>
      <c r="AT85" s="76"/>
      <c r="AV85" s="81">
        <f t="shared" si="42"/>
        <v>8.4911268283869371E-3</v>
      </c>
      <c r="AW85" s="81">
        <f t="shared" si="43"/>
        <v>0</v>
      </c>
      <c r="AX85" s="78">
        <f t="shared" si="26"/>
        <v>8.4911268283869371E-3</v>
      </c>
      <c r="AY85" s="73">
        <v>18999</v>
      </c>
      <c r="AZ85" s="82">
        <f t="shared" si="44"/>
        <v>161.32291861252341</v>
      </c>
      <c r="BA85" s="73">
        <v>11758.69299999997</v>
      </c>
      <c r="BB85" s="73">
        <f t="shared" si="45"/>
        <v>11597.370081387447</v>
      </c>
      <c r="BC85" s="74">
        <f t="shared" si="46"/>
        <v>610.420026390202</v>
      </c>
      <c r="BE85" s="83">
        <v>20.78300000003037</v>
      </c>
      <c r="BF85" s="84">
        <v>35</v>
      </c>
      <c r="BH85" s="73">
        <v>49.69</v>
      </c>
      <c r="BI85" s="73">
        <v>30</v>
      </c>
      <c r="BK85" s="79">
        <f t="shared" si="47"/>
        <v>297907.60499999998</v>
      </c>
      <c r="BL85" s="434">
        <f t="shared" si="48"/>
        <v>297431.53604802216</v>
      </c>
      <c r="BM85" s="73">
        <f t="shared" si="33"/>
        <v>476.06895197782228</v>
      </c>
      <c r="BN85" s="85">
        <v>38596</v>
      </c>
      <c r="BO85" s="86">
        <v>297907.60500000004</v>
      </c>
      <c r="BP85" s="87">
        <f t="shared" si="49"/>
        <v>0</v>
      </c>
      <c r="BQ85" s="88">
        <v>14137.604641230068</v>
      </c>
      <c r="BR85" s="88">
        <v>14115.012151102039</v>
      </c>
      <c r="BS85" s="89">
        <f t="shared" si="20"/>
        <v>195430.02797848539</v>
      </c>
      <c r="BT85" s="89" t="b">
        <v>1</v>
      </c>
    </row>
    <row r="86" spans="1:72" s="77" customFormat="1" x14ac:dyDescent="0.2">
      <c r="A86" s="64">
        <v>2005</v>
      </c>
      <c r="B86" s="65">
        <v>10</v>
      </c>
      <c r="C86" s="66"/>
      <c r="D86" s="68"/>
      <c r="E86" s="67"/>
      <c r="F86" s="66"/>
      <c r="G86" s="68"/>
      <c r="H86" s="69"/>
      <c r="I86" s="70"/>
      <c r="J86" s="70"/>
      <c r="K86" s="71">
        <f t="shared" si="34"/>
        <v>0</v>
      </c>
      <c r="L86" s="72">
        <v>256</v>
      </c>
      <c r="M86" s="72">
        <f t="shared" si="35"/>
        <v>0</v>
      </c>
      <c r="N86" s="73">
        <v>330084.63199999998</v>
      </c>
      <c r="O86" s="72">
        <f t="shared" si="36"/>
        <v>330084.63199999998</v>
      </c>
      <c r="P86" s="74">
        <f t="shared" si="31"/>
        <v>1289393.09375</v>
      </c>
      <c r="Q86" s="65"/>
      <c r="R86" s="64">
        <v>2005</v>
      </c>
      <c r="S86" s="65">
        <v>10</v>
      </c>
      <c r="T86" s="75">
        <f t="shared" si="29"/>
        <v>0</v>
      </c>
      <c r="U86" s="75">
        <f t="shared" si="29"/>
        <v>198.83661390818892</v>
      </c>
      <c r="W86" s="76"/>
      <c r="X86" s="76">
        <v>0</v>
      </c>
      <c r="Y86" s="76">
        <v>213.78666923833481</v>
      </c>
      <c r="AC86" s="78">
        <f t="shared" si="37"/>
        <v>0</v>
      </c>
      <c r="AD86" s="78">
        <f t="shared" si="38"/>
        <v>7.3360019979716681E-2</v>
      </c>
      <c r="AE86" s="78">
        <f t="shared" si="32"/>
        <v>7.3360019979716681E-2</v>
      </c>
      <c r="AF86" s="73">
        <v>1726</v>
      </c>
      <c r="AG86" s="73">
        <f t="shared" si="39"/>
        <v>126.61939448499099</v>
      </c>
      <c r="AH86" s="73">
        <v>36495.788999999997</v>
      </c>
      <c r="AI86" s="79">
        <f t="shared" si="40"/>
        <v>36369.16960551501</v>
      </c>
      <c r="AJ86" s="74">
        <f t="shared" si="41"/>
        <v>21071.361300993634</v>
      </c>
      <c r="AK86" s="80"/>
      <c r="AL86" s="64">
        <v>2005</v>
      </c>
      <c r="AM86" s="65">
        <v>10</v>
      </c>
      <c r="AN86" s="76">
        <f t="shared" si="30"/>
        <v>198.83661390818892</v>
      </c>
      <c r="AO86" s="76">
        <f t="shared" si="30"/>
        <v>3.8389772083761713</v>
      </c>
      <c r="AP86" s="76"/>
      <c r="AR86" s="76">
        <v>202.3425504957174</v>
      </c>
      <c r="AS86" s="76">
        <v>13.334340566899773</v>
      </c>
      <c r="AT86" s="76"/>
      <c r="AV86" s="81">
        <f t="shared" si="42"/>
        <v>1.6875326261528586E-3</v>
      </c>
      <c r="AW86" s="81">
        <f t="shared" si="43"/>
        <v>1.8354477621471612E-3</v>
      </c>
      <c r="AX86" s="78">
        <f t="shared" si="26"/>
        <v>3.52298038830002E-3</v>
      </c>
      <c r="AY86" s="73">
        <v>19011</v>
      </c>
      <c r="AZ86" s="82">
        <f t="shared" si="44"/>
        <v>66.975380161971685</v>
      </c>
      <c r="BA86" s="73">
        <v>10946.445000000007</v>
      </c>
      <c r="BB86" s="73">
        <f t="shared" si="45"/>
        <v>10879.469619838035</v>
      </c>
      <c r="BC86" s="74">
        <f t="shared" si="46"/>
        <v>572.27234863174135</v>
      </c>
      <c r="BE86" s="83">
        <v>22.101999999993495</v>
      </c>
      <c r="BF86" s="84">
        <v>35</v>
      </c>
      <c r="BH86" s="73">
        <v>49.973999999999997</v>
      </c>
      <c r="BI86" s="73">
        <v>30</v>
      </c>
      <c r="BK86" s="79">
        <f t="shared" si="47"/>
        <v>377598.94199999998</v>
      </c>
      <c r="BL86" s="434">
        <f t="shared" si="48"/>
        <v>377405.34722535301</v>
      </c>
      <c r="BM86" s="73">
        <f t="shared" si="33"/>
        <v>193.59477464696266</v>
      </c>
      <c r="BN86" s="85">
        <v>38626</v>
      </c>
      <c r="BO86" s="86">
        <v>377598.94200000004</v>
      </c>
      <c r="BP86" s="87">
        <f t="shared" si="49"/>
        <v>0</v>
      </c>
      <c r="BQ86" s="88">
        <v>17931.377243802828</v>
      </c>
      <c r="BR86" s="88">
        <v>17922.183836326007</v>
      </c>
      <c r="BS86" s="89">
        <f t="shared" si="20"/>
        <v>202205.9831921774</v>
      </c>
      <c r="BT86" s="89" t="b">
        <v>1</v>
      </c>
    </row>
    <row r="87" spans="1:72" s="77" customFormat="1" x14ac:dyDescent="0.2">
      <c r="A87" s="64">
        <v>2005</v>
      </c>
      <c r="B87" s="65">
        <v>11</v>
      </c>
      <c r="C87" s="66"/>
      <c r="D87" s="68"/>
      <c r="E87" s="67"/>
      <c r="F87" s="66"/>
      <c r="G87" s="68"/>
      <c r="H87" s="69"/>
      <c r="I87" s="70"/>
      <c r="J87" s="70"/>
      <c r="K87" s="71">
        <f t="shared" si="34"/>
        <v>0</v>
      </c>
      <c r="L87" s="72">
        <v>255</v>
      </c>
      <c r="M87" s="72">
        <f t="shared" si="35"/>
        <v>0</v>
      </c>
      <c r="N87" s="73">
        <v>284157.62</v>
      </c>
      <c r="O87" s="72">
        <f t="shared" si="36"/>
        <v>284157.62</v>
      </c>
      <c r="P87" s="74">
        <f t="shared" si="31"/>
        <v>1114343.6078431373</v>
      </c>
      <c r="Q87" s="65"/>
      <c r="R87" s="64">
        <v>2005</v>
      </c>
      <c r="S87" s="65">
        <v>11</v>
      </c>
      <c r="T87" s="75">
        <f t="shared" si="29"/>
        <v>0</v>
      </c>
      <c r="U87" s="75">
        <f t="shared" si="29"/>
        <v>75.667245198869992</v>
      </c>
      <c r="W87" s="76"/>
      <c r="X87" s="76">
        <v>0</v>
      </c>
      <c r="Y87" s="76">
        <v>86.269684929734197</v>
      </c>
      <c r="AC87" s="78">
        <f t="shared" si="37"/>
        <v>0</v>
      </c>
      <c r="AD87" s="78">
        <f t="shared" si="38"/>
        <v>5.2026241596682447E-2</v>
      </c>
      <c r="AE87" s="78">
        <f t="shared" si="32"/>
        <v>5.2026241596682447E-2</v>
      </c>
      <c r="AF87" s="73">
        <v>1745</v>
      </c>
      <c r="AG87" s="73">
        <f t="shared" si="39"/>
        <v>90.785791586210877</v>
      </c>
      <c r="AH87" s="73">
        <v>30214.799999999999</v>
      </c>
      <c r="AI87" s="79">
        <f t="shared" si="40"/>
        <v>30124.014208413788</v>
      </c>
      <c r="AJ87" s="74">
        <f t="shared" si="41"/>
        <v>17263.045391641139</v>
      </c>
      <c r="AK87" s="80"/>
      <c r="AL87" s="64">
        <v>2005</v>
      </c>
      <c r="AM87" s="65">
        <v>11</v>
      </c>
      <c r="AN87" s="76">
        <f t="shared" si="30"/>
        <v>75.667245198869992</v>
      </c>
      <c r="AO87" s="76">
        <f t="shared" si="30"/>
        <v>28.935219572893278</v>
      </c>
      <c r="AP87" s="76"/>
      <c r="AR87" s="76">
        <v>83.146324960442655</v>
      </c>
      <c r="AS87" s="76">
        <v>16.465597509791024</v>
      </c>
      <c r="AT87" s="76"/>
      <c r="AV87" s="81">
        <f t="shared" si="42"/>
        <v>3.5999484862761742E-3</v>
      </c>
      <c r="AW87" s="81">
        <f t="shared" si="43"/>
        <v>-2.4103700981592101E-3</v>
      </c>
      <c r="AX87" s="78">
        <f t="shared" si="26"/>
        <v>1.1895783881169641E-3</v>
      </c>
      <c r="AY87" s="73">
        <v>18699</v>
      </c>
      <c r="AZ87" s="82">
        <f t="shared" si="44"/>
        <v>22.243926279399112</v>
      </c>
      <c r="BA87" s="73">
        <v>8308.664999999979</v>
      </c>
      <c r="BB87" s="73">
        <f t="shared" si="45"/>
        <v>8286.4210737205794</v>
      </c>
      <c r="BC87" s="74">
        <f t="shared" si="46"/>
        <v>443.14781933368516</v>
      </c>
      <c r="BE87" s="83">
        <v>18.328000000021348</v>
      </c>
      <c r="BF87" s="84">
        <v>34</v>
      </c>
      <c r="BH87" s="73">
        <v>49.756</v>
      </c>
      <c r="BI87" s="73">
        <v>29</v>
      </c>
      <c r="BK87" s="79">
        <f t="shared" si="47"/>
        <v>322749.16899999999</v>
      </c>
      <c r="BL87" s="434">
        <f t="shared" si="48"/>
        <v>322636.13928213436</v>
      </c>
      <c r="BM87" s="73">
        <f t="shared" si="33"/>
        <v>113.02971786561</v>
      </c>
      <c r="BN87" s="85">
        <v>38657</v>
      </c>
      <c r="BO87" s="86">
        <v>322749.16899999999</v>
      </c>
      <c r="BP87" s="87">
        <f t="shared" si="49"/>
        <v>0</v>
      </c>
      <c r="BQ87" s="88">
        <v>15545.186831711781</v>
      </c>
      <c r="BR87" s="88">
        <v>15539.742764769018</v>
      </c>
      <c r="BS87" s="89">
        <f t="shared" si="20"/>
        <v>196025.50757285586</v>
      </c>
      <c r="BT87" s="89" t="b">
        <v>1</v>
      </c>
    </row>
    <row r="88" spans="1:72" s="77" customFormat="1" x14ac:dyDescent="0.2">
      <c r="A88" s="64">
        <v>2005</v>
      </c>
      <c r="B88" s="65">
        <v>12</v>
      </c>
      <c r="C88" s="66"/>
      <c r="D88" s="68"/>
      <c r="E88" s="67"/>
      <c r="F88" s="66"/>
      <c r="G88" s="68"/>
      <c r="H88" s="69"/>
      <c r="I88" s="70"/>
      <c r="J88" s="70"/>
      <c r="K88" s="71">
        <f t="shared" si="34"/>
        <v>0</v>
      </c>
      <c r="L88" s="72">
        <v>254</v>
      </c>
      <c r="M88" s="72">
        <f t="shared" si="35"/>
        <v>0</v>
      </c>
      <c r="N88" s="73">
        <v>287644.70299999998</v>
      </c>
      <c r="O88" s="72">
        <f t="shared" si="36"/>
        <v>287644.70299999998</v>
      </c>
      <c r="P88" s="74">
        <f t="shared" si="31"/>
        <v>1132459.4606299212</v>
      </c>
      <c r="Q88" s="65"/>
      <c r="R88" s="64">
        <v>2005</v>
      </c>
      <c r="S88" s="65">
        <v>12</v>
      </c>
      <c r="T88" s="75">
        <f t="shared" si="29"/>
        <v>0</v>
      </c>
      <c r="U88" s="75">
        <f t="shared" si="29"/>
        <v>42.449672857488302</v>
      </c>
      <c r="W88" s="76"/>
      <c r="X88" s="76">
        <v>0</v>
      </c>
      <c r="Y88" s="76">
        <v>18.747257004220721</v>
      </c>
      <c r="AC88" s="78">
        <f t="shared" si="37"/>
        <v>0</v>
      </c>
      <c r="AD88" s="78">
        <f t="shared" si="38"/>
        <v>-0.11630791071769869</v>
      </c>
      <c r="AE88" s="78">
        <f t="shared" si="32"/>
        <v>-0.11630791071769869</v>
      </c>
      <c r="AF88" s="73">
        <v>1751</v>
      </c>
      <c r="AG88" s="73">
        <f t="shared" si="39"/>
        <v>-203.65515166669041</v>
      </c>
      <c r="AH88" s="73">
        <v>33599.194000000003</v>
      </c>
      <c r="AI88" s="79">
        <f t="shared" si="40"/>
        <v>33802.849151666691</v>
      </c>
      <c r="AJ88" s="74">
        <f t="shared" si="41"/>
        <v>19304.882439558362</v>
      </c>
      <c r="AK88" s="80"/>
      <c r="AL88" s="64">
        <v>2005</v>
      </c>
      <c r="AM88" s="65">
        <v>12</v>
      </c>
      <c r="AN88" s="76">
        <f t="shared" si="30"/>
        <v>42.449672857488302</v>
      </c>
      <c r="AO88" s="76">
        <f t="shared" si="30"/>
        <v>82.304422731853208</v>
      </c>
      <c r="AP88" s="76"/>
      <c r="AR88" s="76">
        <v>19.124849327028503</v>
      </c>
      <c r="AS88" s="76">
        <v>99.583341488774835</v>
      </c>
      <c r="AT88" s="76"/>
      <c r="AV88" s="81">
        <f t="shared" si="42"/>
        <v>-1.1227071489806019E-2</v>
      </c>
      <c r="AW88" s="81">
        <f t="shared" si="43"/>
        <v>3.340004122774885E-3</v>
      </c>
      <c r="AX88" s="78">
        <f t="shared" si="26"/>
        <v>-7.887067367031134E-3</v>
      </c>
      <c r="AY88" s="73">
        <v>17892</v>
      </c>
      <c r="AZ88" s="82">
        <f t="shared" si="44"/>
        <v>-141.11540933092104</v>
      </c>
      <c r="BA88" s="73">
        <v>8366.5179999999818</v>
      </c>
      <c r="BB88" s="73">
        <f t="shared" si="45"/>
        <v>8507.6334093309033</v>
      </c>
      <c r="BC88" s="74">
        <f t="shared" si="46"/>
        <v>475.49929629616048</v>
      </c>
      <c r="BE88" s="83">
        <v>13.262000000018816</v>
      </c>
      <c r="BF88" s="84">
        <v>34</v>
      </c>
      <c r="BH88" s="73">
        <v>48.542000000000002</v>
      </c>
      <c r="BI88" s="73">
        <v>29</v>
      </c>
      <c r="BK88" s="79">
        <f t="shared" si="47"/>
        <v>329672.21899999998</v>
      </c>
      <c r="BL88" s="434">
        <f t="shared" si="48"/>
        <v>330016.98956099758</v>
      </c>
      <c r="BM88" s="73">
        <f t="shared" si="33"/>
        <v>-344.77056099761148</v>
      </c>
      <c r="BN88" s="85">
        <v>38687</v>
      </c>
      <c r="BO88" s="86">
        <v>329672.21900000004</v>
      </c>
      <c r="BP88" s="87">
        <f t="shared" si="49"/>
        <v>0</v>
      </c>
      <c r="BQ88" s="88">
        <v>16516.644238476954</v>
      </c>
      <c r="BR88" s="88">
        <v>16533.917312675228</v>
      </c>
      <c r="BS88" s="89">
        <f t="shared" si="20"/>
        <v>192097.88171033846</v>
      </c>
      <c r="BT88" s="89" t="b">
        <v>1</v>
      </c>
    </row>
    <row r="89" spans="1:72" s="77" customFormat="1" x14ac:dyDescent="0.2">
      <c r="A89" s="64">
        <v>2006</v>
      </c>
      <c r="B89" s="65">
        <v>1</v>
      </c>
      <c r="C89" s="66"/>
      <c r="D89" s="68"/>
      <c r="E89" s="67"/>
      <c r="F89" s="66"/>
      <c r="G89" s="68"/>
      <c r="H89" s="69"/>
      <c r="I89" s="70"/>
      <c r="J89" s="70"/>
      <c r="K89" s="71">
        <f t="shared" si="34"/>
        <v>0</v>
      </c>
      <c r="L89" s="72">
        <v>255</v>
      </c>
      <c r="M89" s="72">
        <f t="shared" si="35"/>
        <v>0</v>
      </c>
      <c r="N89" s="73">
        <v>273359.90999999997</v>
      </c>
      <c r="O89" s="72">
        <f t="shared" si="36"/>
        <v>273359.90999999997</v>
      </c>
      <c r="P89" s="74">
        <f t="shared" si="31"/>
        <v>1071999.6470588234</v>
      </c>
      <c r="Q89" s="65"/>
      <c r="R89" s="64">
        <v>2006</v>
      </c>
      <c r="S89" s="65">
        <v>1</v>
      </c>
      <c r="T89" s="75">
        <f t="shared" si="29"/>
        <v>104.01238027997351</v>
      </c>
      <c r="U89" s="75">
        <f t="shared" si="29"/>
        <v>26.872581391315055</v>
      </c>
      <c r="W89" s="76"/>
      <c r="X89" s="76">
        <v>72.254768900838357</v>
      </c>
      <c r="Y89" s="76">
        <v>28.909164099402929</v>
      </c>
      <c r="AC89" s="78">
        <f t="shared" si="37"/>
        <v>-0.15749526742820211</v>
      </c>
      <c r="AD89" s="78">
        <f t="shared" si="38"/>
        <v>9.9935247633771811E-3</v>
      </c>
      <c r="AE89" s="78">
        <f t="shared" si="32"/>
        <v>-0.14750174266482494</v>
      </c>
      <c r="AF89" s="73">
        <v>1755</v>
      </c>
      <c r="AG89" s="73">
        <f t="shared" si="39"/>
        <v>-258.86555837676775</v>
      </c>
      <c r="AH89" s="73">
        <v>35564.684999999998</v>
      </c>
      <c r="AI89" s="79">
        <f t="shared" si="40"/>
        <v>35823.550558376766</v>
      </c>
      <c r="AJ89" s="74">
        <f t="shared" si="41"/>
        <v>20412.279520442604</v>
      </c>
      <c r="AK89" s="80"/>
      <c r="AL89" s="64">
        <v>2006</v>
      </c>
      <c r="AM89" s="65">
        <v>1</v>
      </c>
      <c r="AN89" s="76">
        <f t="shared" si="30"/>
        <v>26.872581391315055</v>
      </c>
      <c r="AO89" s="76">
        <f t="shared" si="30"/>
        <v>123.83441885147447</v>
      </c>
      <c r="AP89" s="76"/>
      <c r="AR89" s="76">
        <v>28.785119209450606</v>
      </c>
      <c r="AS89" s="76">
        <v>90.867433166405135</v>
      </c>
      <c r="AT89" s="76"/>
      <c r="AV89" s="81">
        <f t="shared" si="42"/>
        <v>9.2057283019204795E-4</v>
      </c>
      <c r="AW89" s="81">
        <f t="shared" si="43"/>
        <v>-6.3724975881077131E-3</v>
      </c>
      <c r="AX89" s="78">
        <f t="shared" si="26"/>
        <v>-5.4519247579156655E-3</v>
      </c>
      <c r="AY89" s="73">
        <v>17711</v>
      </c>
      <c r="AZ89" s="82">
        <f t="shared" si="44"/>
        <v>-96.559039387444358</v>
      </c>
      <c r="BA89" s="73">
        <v>8113.0009999999893</v>
      </c>
      <c r="BB89" s="73">
        <f t="shared" si="45"/>
        <v>8209.5600393874338</v>
      </c>
      <c r="BC89" s="74">
        <f t="shared" si="46"/>
        <v>463.52888258073705</v>
      </c>
      <c r="BE89" s="83">
        <v>35.043000000010579</v>
      </c>
      <c r="BF89" s="84">
        <v>33</v>
      </c>
      <c r="BH89" s="73">
        <v>47.506999999999998</v>
      </c>
      <c r="BI89" s="73">
        <v>28</v>
      </c>
      <c r="BK89" s="79">
        <f t="shared" si="47"/>
        <v>317120.14599999995</v>
      </c>
      <c r="BL89" s="434">
        <f t="shared" si="48"/>
        <v>317475.57059776416</v>
      </c>
      <c r="BM89" s="73">
        <f t="shared" si="33"/>
        <v>-355.42459776421208</v>
      </c>
      <c r="BN89" s="85">
        <v>38718</v>
      </c>
      <c r="BO89" s="86">
        <v>317120.14600000001</v>
      </c>
      <c r="BP89" s="87">
        <f t="shared" si="49"/>
        <v>0</v>
      </c>
      <c r="BQ89" s="88">
        <v>16030.742392073598</v>
      </c>
      <c r="BR89" s="88">
        <v>16048.709463035295</v>
      </c>
      <c r="BS89" s="89">
        <f t="shared" si="20"/>
        <v>190096.79453628906</v>
      </c>
      <c r="BT89" s="89" t="b">
        <v>1</v>
      </c>
    </row>
    <row r="90" spans="1:72" s="77" customFormat="1" x14ac:dyDescent="0.2">
      <c r="A90" s="64">
        <v>2006</v>
      </c>
      <c r="B90" s="65">
        <v>2</v>
      </c>
      <c r="C90" s="66"/>
      <c r="D90" s="68"/>
      <c r="E90" s="67"/>
      <c r="F90" s="66"/>
      <c r="G90" s="68"/>
      <c r="H90" s="69"/>
      <c r="I90" s="70"/>
      <c r="J90" s="70"/>
      <c r="K90" s="71">
        <f t="shared" si="34"/>
        <v>0</v>
      </c>
      <c r="L90" s="72">
        <v>255</v>
      </c>
      <c r="M90" s="72">
        <f t="shared" si="35"/>
        <v>0</v>
      </c>
      <c r="N90" s="73">
        <v>312553.71999999997</v>
      </c>
      <c r="O90" s="72">
        <f t="shared" si="36"/>
        <v>312553.71999999997</v>
      </c>
      <c r="P90" s="74">
        <f t="shared" si="31"/>
        <v>1225700.8627450981</v>
      </c>
      <c r="Q90" s="65"/>
      <c r="R90" s="64">
        <v>2006</v>
      </c>
      <c r="S90" s="65">
        <v>2</v>
      </c>
      <c r="T90" s="75">
        <f t="shared" si="29"/>
        <v>0</v>
      </c>
      <c r="U90" s="75">
        <f t="shared" si="29"/>
        <v>34.723950066840629</v>
      </c>
      <c r="W90" s="76"/>
      <c r="X90" s="76">
        <v>0</v>
      </c>
      <c r="Y90" s="76">
        <v>23.183374033037868</v>
      </c>
      <c r="AC90" s="78">
        <f t="shared" si="37"/>
        <v>0</v>
      </c>
      <c r="AD90" s="78">
        <f t="shared" si="38"/>
        <v>-5.6629682614622708E-2</v>
      </c>
      <c r="AE90" s="78">
        <f t="shared" si="32"/>
        <v>-5.6629682614622708E-2</v>
      </c>
      <c r="AF90" s="73">
        <v>1755</v>
      </c>
      <c r="AG90" s="73">
        <f t="shared" si="39"/>
        <v>-99.385092988662848</v>
      </c>
      <c r="AH90" s="73">
        <v>30943.135999999999</v>
      </c>
      <c r="AI90" s="79">
        <f t="shared" si="40"/>
        <v>31042.52109298866</v>
      </c>
      <c r="AJ90" s="74">
        <f t="shared" si="41"/>
        <v>17688.046206831146</v>
      </c>
      <c r="AK90" s="80"/>
      <c r="AL90" s="64">
        <v>2006</v>
      </c>
      <c r="AM90" s="65">
        <v>2</v>
      </c>
      <c r="AN90" s="76">
        <f t="shared" si="30"/>
        <v>34.723950066840629</v>
      </c>
      <c r="AO90" s="76">
        <f t="shared" si="30"/>
        <v>77.741832906544204</v>
      </c>
      <c r="AP90" s="76"/>
      <c r="AR90" s="76">
        <v>21.454291223695627</v>
      </c>
      <c r="AS90" s="76">
        <v>120.65401609277373</v>
      </c>
      <c r="AT90" s="76"/>
      <c r="AV90" s="81">
        <f t="shared" si="42"/>
        <v>-6.3871612268694734E-3</v>
      </c>
      <c r="AW90" s="81">
        <f t="shared" si="43"/>
        <v>8.2948980069637475E-3</v>
      </c>
      <c r="AX90" s="78">
        <f t="shared" si="26"/>
        <v>1.9077367800942741E-3</v>
      </c>
      <c r="AY90" s="73">
        <v>18876</v>
      </c>
      <c r="AZ90" s="82">
        <f t="shared" si="44"/>
        <v>36.010439461059519</v>
      </c>
      <c r="BA90" s="73">
        <v>7844.7600000000093</v>
      </c>
      <c r="BB90" s="73">
        <f t="shared" si="45"/>
        <v>7808.7495605389495</v>
      </c>
      <c r="BC90" s="74">
        <f t="shared" si="46"/>
        <v>413.68666881431182</v>
      </c>
      <c r="BE90" s="83">
        <v>35.70699999999033</v>
      </c>
      <c r="BF90" s="84">
        <v>33</v>
      </c>
      <c r="BH90" s="73">
        <v>45.127000000000002</v>
      </c>
      <c r="BI90" s="73">
        <v>28</v>
      </c>
      <c r="BK90" s="79">
        <f t="shared" si="47"/>
        <v>351422.44999999995</v>
      </c>
      <c r="BL90" s="434">
        <f t="shared" si="48"/>
        <v>351485.82465352758</v>
      </c>
      <c r="BM90" s="73">
        <f t="shared" si="33"/>
        <v>-63.374653527603328</v>
      </c>
      <c r="BN90" s="85">
        <v>38749</v>
      </c>
      <c r="BO90" s="86">
        <v>351422.44999999995</v>
      </c>
      <c r="BP90" s="87">
        <f t="shared" si="49"/>
        <v>0</v>
      </c>
      <c r="BQ90" s="88">
        <v>16776.743686446742</v>
      </c>
      <c r="BR90" s="88">
        <v>16779.769162816992</v>
      </c>
      <c r="BS90" s="89">
        <f t="shared" si="20"/>
        <v>190877.32438430947</v>
      </c>
      <c r="BT90" s="89" t="b">
        <v>1</v>
      </c>
    </row>
    <row r="91" spans="1:72" s="77" customFormat="1" x14ac:dyDescent="0.2">
      <c r="A91" s="64">
        <v>2006</v>
      </c>
      <c r="B91" s="65">
        <v>3</v>
      </c>
      <c r="C91" s="66"/>
      <c r="D91" s="68"/>
      <c r="E91" s="67"/>
      <c r="F91" s="66"/>
      <c r="G91" s="68"/>
      <c r="H91" s="69"/>
      <c r="I91" s="70"/>
      <c r="J91" s="70"/>
      <c r="K91" s="71">
        <f t="shared" si="34"/>
        <v>0</v>
      </c>
      <c r="L91" s="72">
        <v>255</v>
      </c>
      <c r="M91" s="72">
        <f t="shared" si="35"/>
        <v>0</v>
      </c>
      <c r="N91" s="73">
        <v>275849.90899999999</v>
      </c>
      <c r="O91" s="72">
        <f t="shared" si="36"/>
        <v>275849.90899999999</v>
      </c>
      <c r="P91" s="74">
        <f t="shared" si="31"/>
        <v>1081764.3490196078</v>
      </c>
      <c r="Q91" s="65"/>
      <c r="R91" s="64">
        <v>2006</v>
      </c>
      <c r="S91" s="65">
        <v>3</v>
      </c>
      <c r="T91" s="75">
        <f t="shared" si="29"/>
        <v>0</v>
      </c>
      <c r="U91" s="75">
        <f t="shared" si="29"/>
        <v>67.088827391532973</v>
      </c>
      <c r="W91" s="76"/>
      <c r="X91" s="76">
        <v>0</v>
      </c>
      <c r="Y91" s="76">
        <v>48.305720486184953</v>
      </c>
      <c r="AC91" s="78">
        <f t="shared" si="37"/>
        <v>0</v>
      </c>
      <c r="AD91" s="78">
        <f t="shared" si="38"/>
        <v>-9.2168829307204908E-2</v>
      </c>
      <c r="AE91" s="78">
        <f t="shared" si="32"/>
        <v>-9.2168829307204908E-2</v>
      </c>
      <c r="AF91" s="73">
        <v>1746</v>
      </c>
      <c r="AG91" s="73">
        <f t="shared" si="39"/>
        <v>-160.92677597037977</v>
      </c>
      <c r="AH91" s="73">
        <v>32400.608</v>
      </c>
      <c r="AI91" s="79">
        <f t="shared" si="40"/>
        <v>32561.53477597038</v>
      </c>
      <c r="AJ91" s="74">
        <f t="shared" si="41"/>
        <v>18649.218084748212</v>
      </c>
      <c r="AK91" s="80"/>
      <c r="AL91" s="64">
        <v>2006</v>
      </c>
      <c r="AM91" s="65">
        <v>3</v>
      </c>
      <c r="AN91" s="76">
        <f t="shared" si="30"/>
        <v>67.088827391532973</v>
      </c>
      <c r="AO91" s="76">
        <f t="shared" si="30"/>
        <v>46.024503453365838</v>
      </c>
      <c r="AP91" s="76"/>
      <c r="AR91" s="76">
        <v>53.926511805182379</v>
      </c>
      <c r="AS91" s="76">
        <v>45.899621375539915</v>
      </c>
      <c r="AT91" s="76"/>
      <c r="AV91" s="81">
        <f t="shared" si="42"/>
        <v>-6.3354930795668533E-3</v>
      </c>
      <c r="AW91" s="81">
        <f t="shared" si="43"/>
        <v>-2.4139627060413797E-5</v>
      </c>
      <c r="AX91" s="78">
        <f t="shared" si="26"/>
        <v>-6.3596327066272667E-3</v>
      </c>
      <c r="AY91" s="73">
        <v>19023</v>
      </c>
      <c r="AZ91" s="82">
        <f t="shared" si="44"/>
        <v>-120.97929297817049</v>
      </c>
      <c r="BA91" s="73">
        <v>7930.6990000000224</v>
      </c>
      <c r="BB91" s="73">
        <f t="shared" si="45"/>
        <v>8051.678292978193</v>
      </c>
      <c r="BC91" s="74">
        <f t="shared" si="46"/>
        <v>423.26017415645236</v>
      </c>
      <c r="BE91" s="83">
        <v>35.787999999977728</v>
      </c>
      <c r="BF91" s="84">
        <v>34</v>
      </c>
      <c r="BH91" s="73">
        <v>48.667000000000002</v>
      </c>
      <c r="BI91" s="73">
        <v>28</v>
      </c>
      <c r="BK91" s="79">
        <f t="shared" si="47"/>
        <v>316265.67099999997</v>
      </c>
      <c r="BL91" s="434">
        <f t="shared" si="48"/>
        <v>316547.57706894854</v>
      </c>
      <c r="BM91" s="73">
        <f t="shared" si="33"/>
        <v>-281.90606894855023</v>
      </c>
      <c r="BN91" s="85">
        <v>38777</v>
      </c>
      <c r="BO91" s="86">
        <v>316265.67099999997</v>
      </c>
      <c r="BP91" s="87">
        <f t="shared" si="49"/>
        <v>0</v>
      </c>
      <c r="BQ91" s="88">
        <v>14998.846201270984</v>
      </c>
      <c r="BR91" s="88">
        <v>15012.215549129685</v>
      </c>
      <c r="BS91" s="89">
        <f t="shared" si="20"/>
        <v>189562.67647024771</v>
      </c>
      <c r="BT91" s="89" t="b">
        <v>1</v>
      </c>
    </row>
    <row r="92" spans="1:72" s="77" customFormat="1" x14ac:dyDescent="0.2">
      <c r="A92" s="64">
        <v>2006</v>
      </c>
      <c r="B92" s="65">
        <v>4</v>
      </c>
      <c r="C92" s="66"/>
      <c r="D92" s="68"/>
      <c r="E92" s="67"/>
      <c r="F92" s="66"/>
      <c r="G92" s="68"/>
      <c r="H92" s="69"/>
      <c r="I92" s="70"/>
      <c r="J92" s="70"/>
      <c r="K92" s="71">
        <f t="shared" si="34"/>
        <v>0</v>
      </c>
      <c r="L92" s="72">
        <v>255</v>
      </c>
      <c r="M92" s="72">
        <f t="shared" si="35"/>
        <v>0</v>
      </c>
      <c r="N92" s="73">
        <v>283304.39899999998</v>
      </c>
      <c r="O92" s="72">
        <f t="shared" si="36"/>
        <v>283304.39899999998</v>
      </c>
      <c r="P92" s="74">
        <f t="shared" si="31"/>
        <v>1110997.6431372548</v>
      </c>
      <c r="Q92" s="65"/>
      <c r="R92" s="64">
        <v>2006</v>
      </c>
      <c r="S92" s="65">
        <v>4</v>
      </c>
      <c r="T92" s="75">
        <f t="shared" si="29"/>
        <v>0</v>
      </c>
      <c r="U92" s="75">
        <f t="shared" si="29"/>
        <v>117.42864691479581</v>
      </c>
      <c r="W92" s="76"/>
      <c r="X92" s="76">
        <v>0</v>
      </c>
      <c r="Y92" s="76">
        <v>131.37109815875291</v>
      </c>
      <c r="AC92" s="78">
        <f t="shared" si="37"/>
        <v>0</v>
      </c>
      <c r="AD92" s="78">
        <f t="shared" si="38"/>
        <v>6.8415700091789447E-2</v>
      </c>
      <c r="AE92" s="78">
        <f t="shared" si="32"/>
        <v>6.8415700091789447E-2</v>
      </c>
      <c r="AF92" s="73">
        <v>1735</v>
      </c>
      <c r="AG92" s="73">
        <f t="shared" si="39"/>
        <v>118.7012396592547</v>
      </c>
      <c r="AH92" s="73">
        <v>33923.171000000002</v>
      </c>
      <c r="AI92" s="79">
        <f t="shared" si="40"/>
        <v>33804.469760340748</v>
      </c>
      <c r="AJ92" s="74">
        <f t="shared" si="41"/>
        <v>19483.844242271323</v>
      </c>
      <c r="AK92" s="80"/>
      <c r="AL92" s="64">
        <v>2006</v>
      </c>
      <c r="AM92" s="65">
        <v>4</v>
      </c>
      <c r="AN92" s="76">
        <f t="shared" si="30"/>
        <v>117.42864691479581</v>
      </c>
      <c r="AO92" s="76">
        <f t="shared" si="30"/>
        <v>10.764282951672801</v>
      </c>
      <c r="AP92" s="76"/>
      <c r="AR92" s="76">
        <v>129.35805428171426</v>
      </c>
      <c r="AS92" s="76">
        <v>2.0243640372058787</v>
      </c>
      <c r="AT92" s="76"/>
      <c r="AV92" s="81">
        <f t="shared" si="42"/>
        <v>5.7420502737999439E-3</v>
      </c>
      <c r="AW92" s="81">
        <f t="shared" si="43"/>
        <v>-1.689420826482223E-3</v>
      </c>
      <c r="AX92" s="78">
        <f t="shared" si="26"/>
        <v>4.0526294473177214E-3</v>
      </c>
      <c r="AY92" s="73">
        <v>19086</v>
      </c>
      <c r="AZ92" s="82">
        <f t="shared" si="44"/>
        <v>77.348485631506037</v>
      </c>
      <c r="BA92" s="73">
        <v>8644.4959999999846</v>
      </c>
      <c r="BB92" s="73">
        <f t="shared" si="45"/>
        <v>8567.1475143684784</v>
      </c>
      <c r="BC92" s="74">
        <f t="shared" si="46"/>
        <v>448.87076990299056</v>
      </c>
      <c r="BE92" s="83">
        <v>57.940000000015061</v>
      </c>
      <c r="BF92" s="84">
        <v>36</v>
      </c>
      <c r="BH92" s="73">
        <v>48.173000000000002</v>
      </c>
      <c r="BI92" s="73">
        <v>28</v>
      </c>
      <c r="BK92" s="79">
        <f t="shared" si="47"/>
        <v>325978.179</v>
      </c>
      <c r="BL92" s="434">
        <f t="shared" si="48"/>
        <v>325782.12927470921</v>
      </c>
      <c r="BM92" s="73">
        <f t="shared" si="33"/>
        <v>196.04972529076073</v>
      </c>
      <c r="BN92" s="85">
        <v>38808</v>
      </c>
      <c r="BO92" s="86">
        <v>325978.179</v>
      </c>
      <c r="BP92" s="87">
        <f t="shared" si="49"/>
        <v>0</v>
      </c>
      <c r="BQ92" s="88">
        <v>15459.460257991084</v>
      </c>
      <c r="BR92" s="88">
        <v>15450.162632775739</v>
      </c>
      <c r="BS92" s="89">
        <f t="shared" si="20"/>
        <v>188929.90745975019</v>
      </c>
      <c r="BT92" s="89" t="b">
        <v>0</v>
      </c>
    </row>
    <row r="93" spans="1:72" s="77" customFormat="1" x14ac:dyDescent="0.2">
      <c r="A93" s="64">
        <v>2006</v>
      </c>
      <c r="B93" s="65">
        <v>5</v>
      </c>
      <c r="C93" s="66"/>
      <c r="D93" s="68"/>
      <c r="E93" s="67"/>
      <c r="F93" s="66"/>
      <c r="G93" s="68"/>
      <c r="H93" s="69"/>
      <c r="I93" s="70"/>
      <c r="J93" s="70"/>
      <c r="K93" s="71">
        <f t="shared" si="34"/>
        <v>0</v>
      </c>
      <c r="L93" s="72">
        <v>253</v>
      </c>
      <c r="M93" s="72">
        <f t="shared" si="35"/>
        <v>0</v>
      </c>
      <c r="N93" s="73">
        <v>286804.60200000001</v>
      </c>
      <c r="O93" s="72">
        <f t="shared" si="36"/>
        <v>286804.60200000001</v>
      </c>
      <c r="P93" s="74">
        <f t="shared" si="31"/>
        <v>1133615.0276679844</v>
      </c>
      <c r="Q93" s="65"/>
      <c r="R93" s="64">
        <v>2006</v>
      </c>
      <c r="S93" s="65">
        <v>5</v>
      </c>
      <c r="T93" s="75">
        <f t="shared" si="29"/>
        <v>0</v>
      </c>
      <c r="U93" s="75">
        <f t="shared" si="29"/>
        <v>205.87235315982971</v>
      </c>
      <c r="W93" s="76"/>
      <c r="X93" s="76">
        <v>0</v>
      </c>
      <c r="Y93" s="76">
        <v>175.98982638468033</v>
      </c>
      <c r="AC93" s="78">
        <f t="shared" si="37"/>
        <v>0</v>
      </c>
      <c r="AD93" s="78">
        <f t="shared" si="38"/>
        <v>-0.14663375571921619</v>
      </c>
      <c r="AE93" s="78">
        <f t="shared" si="32"/>
        <v>-0.14663375571921619</v>
      </c>
      <c r="AF93" s="73">
        <v>1738</v>
      </c>
      <c r="AG93" s="73">
        <f t="shared" si="39"/>
        <v>-254.84946743999774</v>
      </c>
      <c r="AH93" s="73">
        <v>34275.656000000003</v>
      </c>
      <c r="AI93" s="79">
        <f t="shared" si="40"/>
        <v>34530.505467440002</v>
      </c>
      <c r="AJ93" s="74">
        <f t="shared" si="41"/>
        <v>19867.954814407367</v>
      </c>
      <c r="AK93" s="80"/>
      <c r="AL93" s="64">
        <v>2006</v>
      </c>
      <c r="AM93" s="65">
        <v>5</v>
      </c>
      <c r="AN93" s="76">
        <f t="shared" si="30"/>
        <v>205.87235315982971</v>
      </c>
      <c r="AO93" s="76">
        <f t="shared" si="30"/>
        <v>1.2492833206498815</v>
      </c>
      <c r="AP93" s="76"/>
      <c r="AR93" s="76">
        <v>196.50747279771809</v>
      </c>
      <c r="AS93" s="76">
        <v>1.3345106448641548</v>
      </c>
      <c r="AT93" s="76"/>
      <c r="AV93" s="81">
        <f t="shared" si="42"/>
        <v>-4.5076517377122052E-3</v>
      </c>
      <c r="AW93" s="81">
        <f t="shared" si="43"/>
        <v>1.6474388140445147E-5</v>
      </c>
      <c r="AX93" s="78">
        <f t="shared" si="26"/>
        <v>-4.4911773495717603E-3</v>
      </c>
      <c r="AY93" s="73">
        <v>19496</v>
      </c>
      <c r="AZ93" s="82">
        <f t="shared" si="44"/>
        <v>-87.559993607251045</v>
      </c>
      <c r="BA93" s="73">
        <v>9654.9500000000116</v>
      </c>
      <c r="BB93" s="73">
        <f t="shared" si="45"/>
        <v>9742.509993607262</v>
      </c>
      <c r="BC93" s="74">
        <f t="shared" si="46"/>
        <v>499.71840344723341</v>
      </c>
      <c r="BE93" s="83">
        <v>52.131999999988693</v>
      </c>
      <c r="BF93" s="84">
        <v>36</v>
      </c>
      <c r="BH93" s="73">
        <v>48.31</v>
      </c>
      <c r="BI93" s="73">
        <v>28</v>
      </c>
      <c r="BK93" s="79">
        <f t="shared" si="47"/>
        <v>330835.65000000002</v>
      </c>
      <c r="BL93" s="434">
        <f t="shared" si="48"/>
        <v>331178.05946104729</v>
      </c>
      <c r="BM93" s="73">
        <f t="shared" si="33"/>
        <v>-342.40946104724878</v>
      </c>
      <c r="BN93" s="85">
        <v>38838</v>
      </c>
      <c r="BO93" s="86">
        <v>330835.65000000002</v>
      </c>
      <c r="BP93" s="87">
        <f t="shared" si="49"/>
        <v>0</v>
      </c>
      <c r="BQ93" s="88">
        <v>15351.289963342768</v>
      </c>
      <c r="BR93" s="88">
        <v>15367.178296183345</v>
      </c>
      <c r="BS93" s="89">
        <f t="shared" ref="BS93:BS156" si="50">SUM(BR82:BR93)</f>
        <v>189289.04046013084</v>
      </c>
      <c r="BT93" s="89" t="b">
        <v>1</v>
      </c>
    </row>
    <row r="94" spans="1:72" s="77" customFormat="1" x14ac:dyDescent="0.2">
      <c r="A94" s="64">
        <v>2006</v>
      </c>
      <c r="B94" s="65">
        <v>6</v>
      </c>
      <c r="C94" s="66"/>
      <c r="D94" s="68"/>
      <c r="E94" s="67"/>
      <c r="F94" s="66"/>
      <c r="G94" s="68"/>
      <c r="H94" s="69"/>
      <c r="I94" s="70"/>
      <c r="J94" s="70"/>
      <c r="K94" s="71">
        <f t="shared" si="34"/>
        <v>0</v>
      </c>
      <c r="L94" s="72">
        <v>253</v>
      </c>
      <c r="M94" s="72">
        <f t="shared" si="35"/>
        <v>0</v>
      </c>
      <c r="N94" s="73">
        <v>328951.34499999997</v>
      </c>
      <c r="O94" s="72">
        <f t="shared" si="36"/>
        <v>328951.34499999997</v>
      </c>
      <c r="P94" s="74">
        <f t="shared" si="31"/>
        <v>1300202.9446640315</v>
      </c>
      <c r="Q94" s="65"/>
      <c r="R94" s="64">
        <v>2006</v>
      </c>
      <c r="S94" s="65">
        <v>6</v>
      </c>
      <c r="T94" s="75">
        <f t="shared" ref="T94:U109" si="51">T82</f>
        <v>0</v>
      </c>
      <c r="U94" s="75">
        <f t="shared" si="51"/>
        <v>273.79728737823223</v>
      </c>
      <c r="W94" s="76"/>
      <c r="X94" s="76">
        <v>0</v>
      </c>
      <c r="Y94" s="76">
        <v>282.66442284743323</v>
      </c>
      <c r="AC94" s="78">
        <f t="shared" si="37"/>
        <v>0</v>
      </c>
      <c r="AD94" s="78">
        <f t="shared" si="38"/>
        <v>4.351109215440558E-2</v>
      </c>
      <c r="AE94" s="78">
        <f t="shared" si="32"/>
        <v>4.351109215440558E-2</v>
      </c>
      <c r="AF94" s="73">
        <v>1739</v>
      </c>
      <c r="AG94" s="73">
        <f t="shared" si="39"/>
        <v>75.665789256511303</v>
      </c>
      <c r="AH94" s="73">
        <v>36381.036999999997</v>
      </c>
      <c r="AI94" s="79">
        <f t="shared" si="40"/>
        <v>36305.371210743484</v>
      </c>
      <c r="AJ94" s="74">
        <f t="shared" si="41"/>
        <v>20877.154232744961</v>
      </c>
      <c r="AK94" s="80"/>
      <c r="AL94" s="64">
        <v>2006</v>
      </c>
      <c r="AM94" s="65">
        <v>6</v>
      </c>
      <c r="AN94" s="76">
        <f t="shared" ref="AN94:AO109" si="52">AN82</f>
        <v>273.79728737823223</v>
      </c>
      <c r="AO94" s="76">
        <f t="shared" si="52"/>
        <v>0</v>
      </c>
      <c r="AP94" s="76"/>
      <c r="AR94" s="76">
        <v>277.02771058673886</v>
      </c>
      <c r="AS94" s="76">
        <v>0</v>
      </c>
      <c r="AT94" s="76"/>
      <c r="AV94" s="81">
        <f t="shared" si="42"/>
        <v>1.5549181864921741E-3</v>
      </c>
      <c r="AW94" s="81">
        <f t="shared" si="43"/>
        <v>0</v>
      </c>
      <c r="AX94" s="78">
        <f t="shared" si="26"/>
        <v>1.5549181864921741E-3</v>
      </c>
      <c r="AY94" s="73">
        <v>19587</v>
      </c>
      <c r="AZ94" s="82">
        <f t="shared" si="44"/>
        <v>30.456182518822214</v>
      </c>
      <c r="BA94" s="73">
        <v>11078.506999999983</v>
      </c>
      <c r="BB94" s="73">
        <f t="shared" si="45"/>
        <v>11048.05081748116</v>
      </c>
      <c r="BC94" s="74">
        <f t="shared" si="46"/>
        <v>564.05017702972179</v>
      </c>
      <c r="BE94" s="83">
        <v>36.839000000016313</v>
      </c>
      <c r="BF94" s="84">
        <v>36</v>
      </c>
      <c r="BH94" s="73">
        <v>49.079000000000001</v>
      </c>
      <c r="BI94" s="73">
        <v>27</v>
      </c>
      <c r="BK94" s="79">
        <f t="shared" si="47"/>
        <v>376496.80699999997</v>
      </c>
      <c r="BL94" s="434">
        <f t="shared" si="48"/>
        <v>376390.6850282246</v>
      </c>
      <c r="BM94" s="73">
        <f t="shared" si="33"/>
        <v>106.12197177533352</v>
      </c>
      <c r="BN94" s="85">
        <v>38869</v>
      </c>
      <c r="BO94" s="86">
        <v>376496.80700000003</v>
      </c>
      <c r="BP94" s="87">
        <f t="shared" si="49"/>
        <v>0</v>
      </c>
      <c r="BQ94" s="88">
        <v>17396.581046114035</v>
      </c>
      <c r="BR94" s="88">
        <v>17391.677526486674</v>
      </c>
      <c r="BS94" s="89">
        <f t="shared" si="50"/>
        <v>191184.01024483138</v>
      </c>
      <c r="BT94" s="89" t="b">
        <v>1</v>
      </c>
    </row>
    <row r="95" spans="1:72" s="77" customFormat="1" x14ac:dyDescent="0.2">
      <c r="A95" s="64">
        <v>2006</v>
      </c>
      <c r="B95" s="65">
        <v>7</v>
      </c>
      <c r="C95" s="66"/>
      <c r="D95" s="68"/>
      <c r="E95" s="67"/>
      <c r="F95" s="66"/>
      <c r="G95" s="68"/>
      <c r="H95" s="69"/>
      <c r="I95" s="70"/>
      <c r="J95" s="70"/>
      <c r="K95" s="71">
        <f t="shared" si="34"/>
        <v>0</v>
      </c>
      <c r="L95" s="72">
        <v>250</v>
      </c>
      <c r="M95" s="72">
        <f t="shared" si="35"/>
        <v>0</v>
      </c>
      <c r="N95" s="73">
        <v>295071.62800000003</v>
      </c>
      <c r="O95" s="72">
        <f t="shared" si="36"/>
        <v>295071.62800000003</v>
      </c>
      <c r="P95" s="74">
        <f t="shared" si="31"/>
        <v>1180286.5120000001</v>
      </c>
      <c r="Q95" s="65"/>
      <c r="R95" s="64">
        <v>2006</v>
      </c>
      <c r="S95" s="65">
        <v>7</v>
      </c>
      <c r="T95" s="75">
        <f t="shared" si="51"/>
        <v>0</v>
      </c>
      <c r="U95" s="75">
        <f t="shared" si="51"/>
        <v>323.21495100202412</v>
      </c>
      <c r="W95" s="76"/>
      <c r="X95" s="76">
        <v>0</v>
      </c>
      <c r="Y95" s="76">
        <v>283.18637978196136</v>
      </c>
      <c r="AC95" s="78">
        <f t="shared" si="37"/>
        <v>0</v>
      </c>
      <c r="AD95" s="78">
        <f t="shared" si="38"/>
        <v>-0.19642046264150254</v>
      </c>
      <c r="AE95" s="78">
        <f t="shared" si="32"/>
        <v>-0.19642046264150254</v>
      </c>
      <c r="AF95" s="73">
        <v>1736</v>
      </c>
      <c r="AG95" s="73">
        <f t="shared" si="39"/>
        <v>-340.98592314564843</v>
      </c>
      <c r="AH95" s="73">
        <v>35438.294999999998</v>
      </c>
      <c r="AI95" s="79">
        <f t="shared" si="40"/>
        <v>35779.280923145649</v>
      </c>
      <c r="AJ95" s="74">
        <f t="shared" si="41"/>
        <v>20610.184863563161</v>
      </c>
      <c r="AK95" s="80"/>
      <c r="AL95" s="64">
        <v>2006</v>
      </c>
      <c r="AM95" s="65">
        <v>7</v>
      </c>
      <c r="AN95" s="76">
        <f t="shared" si="52"/>
        <v>323.21495100202412</v>
      </c>
      <c r="AO95" s="76">
        <f t="shared" si="52"/>
        <v>0</v>
      </c>
      <c r="AP95" s="76"/>
      <c r="AR95" s="76">
        <v>300.35638346961628</v>
      </c>
      <c r="AS95" s="76">
        <v>0</v>
      </c>
      <c r="AT95" s="76"/>
      <c r="AV95" s="81">
        <f t="shared" si="42"/>
        <v>-1.1002645808049235E-2</v>
      </c>
      <c r="AW95" s="81">
        <f t="shared" si="43"/>
        <v>0</v>
      </c>
      <c r="AX95" s="78">
        <f t="shared" si="26"/>
        <v>-1.1002645808049235E-2</v>
      </c>
      <c r="AY95" s="73">
        <v>19414</v>
      </c>
      <c r="AZ95" s="82">
        <f t="shared" si="44"/>
        <v>-213.60536571746786</v>
      </c>
      <c r="BA95" s="73">
        <v>11755.854999999981</v>
      </c>
      <c r="BB95" s="73">
        <f t="shared" si="45"/>
        <v>11969.460365717448</v>
      </c>
      <c r="BC95" s="74">
        <f t="shared" si="46"/>
        <v>616.53756905931027</v>
      </c>
      <c r="BE95" s="83">
        <v>39.788000000018656</v>
      </c>
      <c r="BF95" s="84">
        <v>36</v>
      </c>
      <c r="BH95" s="73">
        <v>48.122</v>
      </c>
      <c r="BI95" s="73">
        <v>27</v>
      </c>
      <c r="BK95" s="79">
        <f t="shared" si="47"/>
        <v>342353.68800000002</v>
      </c>
      <c r="BL95" s="434">
        <f t="shared" si="48"/>
        <v>342908.27928886312</v>
      </c>
      <c r="BM95" s="73">
        <f t="shared" si="33"/>
        <v>-554.59128886311623</v>
      </c>
      <c r="BN95" s="85">
        <v>38899</v>
      </c>
      <c r="BO95" s="86">
        <v>342353.68800000002</v>
      </c>
      <c r="BP95" s="87">
        <f t="shared" si="49"/>
        <v>0</v>
      </c>
      <c r="BQ95" s="88">
        <v>15950.877696500957</v>
      </c>
      <c r="BR95" s="88">
        <v>15976.717107993438</v>
      </c>
      <c r="BS95" s="89">
        <f t="shared" si="50"/>
        <v>192319.22244359844</v>
      </c>
      <c r="BT95" s="89" t="b">
        <v>1</v>
      </c>
    </row>
    <row r="96" spans="1:72" s="77" customFormat="1" x14ac:dyDescent="0.2">
      <c r="A96" s="64">
        <v>2006</v>
      </c>
      <c r="B96" s="65">
        <v>8</v>
      </c>
      <c r="C96" s="66"/>
      <c r="D96" s="68"/>
      <c r="E96" s="67"/>
      <c r="F96" s="66"/>
      <c r="G96" s="68"/>
      <c r="H96" s="69"/>
      <c r="I96" s="70"/>
      <c r="J96" s="70"/>
      <c r="K96" s="71">
        <f t="shared" si="34"/>
        <v>0</v>
      </c>
      <c r="L96" s="72">
        <v>252</v>
      </c>
      <c r="M96" s="72">
        <f t="shared" si="35"/>
        <v>0</v>
      </c>
      <c r="N96" s="73">
        <v>293401.98499999999</v>
      </c>
      <c r="O96" s="72">
        <f t="shared" si="36"/>
        <v>293401.98499999999</v>
      </c>
      <c r="P96" s="74">
        <f t="shared" si="31"/>
        <v>1164293.5912698412</v>
      </c>
      <c r="Q96" s="65"/>
      <c r="R96" s="64">
        <v>2006</v>
      </c>
      <c r="S96" s="65">
        <v>8</v>
      </c>
      <c r="T96" s="75">
        <f t="shared" si="51"/>
        <v>0</v>
      </c>
      <c r="U96" s="75">
        <f t="shared" si="51"/>
        <v>329.73144935858772</v>
      </c>
      <c r="W96" s="76"/>
      <c r="X96" s="76">
        <v>0</v>
      </c>
      <c r="Y96" s="76">
        <v>331.12711884634388</v>
      </c>
      <c r="AC96" s="78">
        <f t="shared" si="37"/>
        <v>0</v>
      </c>
      <c r="AD96" s="78">
        <f t="shared" si="38"/>
        <v>6.8485593695707834E-3</v>
      </c>
      <c r="AE96" s="78">
        <f t="shared" si="32"/>
        <v>6.8485593695707834E-3</v>
      </c>
      <c r="AF96" s="73">
        <v>1740</v>
      </c>
      <c r="AG96" s="73">
        <f t="shared" si="39"/>
        <v>11.916493303053164</v>
      </c>
      <c r="AH96" s="73">
        <v>35292.699999999997</v>
      </c>
      <c r="AI96" s="79">
        <f t="shared" si="40"/>
        <v>35280.783506696942</v>
      </c>
      <c r="AJ96" s="74">
        <f t="shared" si="41"/>
        <v>20276.312360170657</v>
      </c>
      <c r="AK96" s="80"/>
      <c r="AL96" s="64">
        <v>2006</v>
      </c>
      <c r="AM96" s="65">
        <v>8</v>
      </c>
      <c r="AN96" s="76">
        <f t="shared" si="52"/>
        <v>329.73144935858772</v>
      </c>
      <c r="AO96" s="76">
        <f t="shared" si="52"/>
        <v>0</v>
      </c>
      <c r="AP96" s="76"/>
      <c r="AR96" s="76">
        <v>324.00355894748566</v>
      </c>
      <c r="AS96" s="76">
        <v>0</v>
      </c>
      <c r="AT96" s="76"/>
      <c r="AV96" s="81">
        <f t="shared" si="42"/>
        <v>-2.757038442208939E-3</v>
      </c>
      <c r="AW96" s="81">
        <f t="shared" si="43"/>
        <v>0</v>
      </c>
      <c r="AX96" s="78">
        <f t="shared" si="26"/>
        <v>-2.757038442208939E-3</v>
      </c>
      <c r="AY96" s="73">
        <v>19525</v>
      </c>
      <c r="AZ96" s="82">
        <f t="shared" si="44"/>
        <v>-53.831175584129532</v>
      </c>
      <c r="BA96" s="73">
        <v>12576.474999999977</v>
      </c>
      <c r="BB96" s="73">
        <f t="shared" si="45"/>
        <v>12630.306175584106</v>
      </c>
      <c r="BC96" s="74">
        <f t="shared" si="46"/>
        <v>646.87867736666362</v>
      </c>
      <c r="BE96" s="83">
        <v>26.036000000023705</v>
      </c>
      <c r="BF96" s="84">
        <v>36</v>
      </c>
      <c r="BH96" s="73">
        <v>42.902000000000001</v>
      </c>
      <c r="BI96" s="73">
        <v>27</v>
      </c>
      <c r="BK96" s="79">
        <f t="shared" si="47"/>
        <v>341340.098</v>
      </c>
      <c r="BL96" s="434">
        <f t="shared" si="48"/>
        <v>341382.01268228109</v>
      </c>
      <c r="BM96" s="73">
        <f t="shared" si="33"/>
        <v>-41.914682281076367</v>
      </c>
      <c r="BN96" s="85">
        <v>38930</v>
      </c>
      <c r="BO96" s="86">
        <v>341340.098</v>
      </c>
      <c r="BP96" s="87">
        <f t="shared" si="49"/>
        <v>0</v>
      </c>
      <c r="BQ96" s="88">
        <v>15817.428081556996</v>
      </c>
      <c r="BR96" s="88">
        <v>15819.370374526465</v>
      </c>
      <c r="BS96" s="89">
        <f t="shared" si="50"/>
        <v>191956.65617781994</v>
      </c>
      <c r="BT96" s="89" t="b">
        <v>1</v>
      </c>
    </row>
    <row r="97" spans="1:72" s="77" customFormat="1" x14ac:dyDescent="0.2">
      <c r="A97" s="64">
        <v>2006</v>
      </c>
      <c r="B97" s="65">
        <v>9</v>
      </c>
      <c r="C97" s="66"/>
      <c r="D97" s="68"/>
      <c r="E97" s="67"/>
      <c r="F97" s="66"/>
      <c r="G97" s="68"/>
      <c r="H97" s="69"/>
      <c r="I97" s="70"/>
      <c r="J97" s="70"/>
      <c r="K97" s="71">
        <f t="shared" si="34"/>
        <v>0</v>
      </c>
      <c r="L97" s="72">
        <v>251</v>
      </c>
      <c r="M97" s="72">
        <f t="shared" si="35"/>
        <v>0</v>
      </c>
      <c r="N97" s="73">
        <v>282279.076</v>
      </c>
      <c r="O97" s="72">
        <f t="shared" si="36"/>
        <v>282279.076</v>
      </c>
      <c r="P97" s="74">
        <f t="shared" si="31"/>
        <v>1124617.8326693228</v>
      </c>
      <c r="Q97" s="65"/>
      <c r="R97" s="64">
        <v>2006</v>
      </c>
      <c r="S97" s="65">
        <v>9</v>
      </c>
      <c r="T97" s="75">
        <f t="shared" si="51"/>
        <v>0</v>
      </c>
      <c r="U97" s="75">
        <f t="shared" si="51"/>
        <v>278.21093356333773</v>
      </c>
      <c r="W97" s="76"/>
      <c r="X97" s="76">
        <v>0</v>
      </c>
      <c r="Y97" s="76">
        <v>281.34908990001952</v>
      </c>
      <c r="AC97" s="78">
        <f t="shared" si="37"/>
        <v>0</v>
      </c>
      <c r="AD97" s="78">
        <f t="shared" si="38"/>
        <v>1.5398953814855482E-2</v>
      </c>
      <c r="AE97" s="78">
        <f t="shared" si="32"/>
        <v>1.5398953814855482E-2</v>
      </c>
      <c r="AF97" s="73">
        <v>1734</v>
      </c>
      <c r="AG97" s="73">
        <f t="shared" si="39"/>
        <v>26.701785914959405</v>
      </c>
      <c r="AH97" s="73">
        <v>34983.572</v>
      </c>
      <c r="AI97" s="79">
        <f t="shared" si="40"/>
        <v>34956.870214085044</v>
      </c>
      <c r="AJ97" s="74">
        <f t="shared" si="41"/>
        <v>20159.671403739932</v>
      </c>
      <c r="AK97" s="80"/>
      <c r="AL97" s="64">
        <v>2006</v>
      </c>
      <c r="AM97" s="65">
        <v>9</v>
      </c>
      <c r="AN97" s="76">
        <f t="shared" si="52"/>
        <v>278.21093356333773</v>
      </c>
      <c r="AO97" s="76">
        <f t="shared" si="52"/>
        <v>0</v>
      </c>
      <c r="AP97" s="76"/>
      <c r="AR97" s="76">
        <v>267.89810780857357</v>
      </c>
      <c r="AS97" s="76">
        <v>0</v>
      </c>
      <c r="AT97" s="76"/>
      <c r="AV97" s="81">
        <f t="shared" si="42"/>
        <v>-4.9639317467696856E-3</v>
      </c>
      <c r="AW97" s="81">
        <f t="shared" si="43"/>
        <v>0</v>
      </c>
      <c r="AX97" s="78">
        <f t="shared" si="26"/>
        <v>-4.9639317467696856E-3</v>
      </c>
      <c r="AY97" s="73">
        <v>19430</v>
      </c>
      <c r="AZ97" s="82">
        <f t="shared" si="44"/>
        <v>-96.449193839734988</v>
      </c>
      <c r="BA97" s="73">
        <v>12372.728000000003</v>
      </c>
      <c r="BB97" s="73">
        <f t="shared" si="45"/>
        <v>12469.177193839738</v>
      </c>
      <c r="BC97" s="74">
        <f t="shared" si="46"/>
        <v>641.74869757281203</v>
      </c>
      <c r="BE97" s="83">
        <v>14.47599999999693</v>
      </c>
      <c r="BF97" s="84">
        <v>33</v>
      </c>
      <c r="BH97" s="73">
        <v>43.554000000000002</v>
      </c>
      <c r="BI97" s="73">
        <v>26</v>
      </c>
      <c r="BK97" s="79">
        <f t="shared" si="47"/>
        <v>329693.40600000002</v>
      </c>
      <c r="BL97" s="434">
        <f t="shared" si="48"/>
        <v>329763.15340792481</v>
      </c>
      <c r="BM97" s="73">
        <f t="shared" si="33"/>
        <v>-69.747407924775587</v>
      </c>
      <c r="BN97" s="85">
        <v>38961</v>
      </c>
      <c r="BO97" s="86">
        <v>329693.40599999996</v>
      </c>
      <c r="BP97" s="87">
        <f t="shared" si="49"/>
        <v>0</v>
      </c>
      <c r="BQ97" s="88">
        <v>15353.143615535066</v>
      </c>
      <c r="BR97" s="88">
        <v>15356.391608825781</v>
      </c>
      <c r="BS97" s="89">
        <f t="shared" si="50"/>
        <v>193198.0356355437</v>
      </c>
      <c r="BT97" s="89" t="b">
        <v>1</v>
      </c>
    </row>
    <row r="98" spans="1:72" s="77" customFormat="1" x14ac:dyDescent="0.2">
      <c r="A98" s="64">
        <v>2006</v>
      </c>
      <c r="B98" s="65">
        <v>10</v>
      </c>
      <c r="C98" s="66"/>
      <c r="D98" s="68"/>
      <c r="E98" s="67"/>
      <c r="F98" s="66"/>
      <c r="G98" s="68"/>
      <c r="H98" s="69"/>
      <c r="I98" s="70"/>
      <c r="J98" s="70"/>
      <c r="K98" s="71">
        <f t="shared" si="34"/>
        <v>0</v>
      </c>
      <c r="L98" s="72">
        <v>251</v>
      </c>
      <c r="M98" s="72">
        <f t="shared" si="35"/>
        <v>0</v>
      </c>
      <c r="N98" s="73">
        <v>295575.06400000001</v>
      </c>
      <c r="O98" s="72">
        <f t="shared" si="36"/>
        <v>295575.06400000001</v>
      </c>
      <c r="P98" s="74">
        <f t="shared" si="31"/>
        <v>1177589.8964143428</v>
      </c>
      <c r="Q98" s="65"/>
      <c r="R98" s="64">
        <v>2006</v>
      </c>
      <c r="S98" s="65">
        <v>10</v>
      </c>
      <c r="T98" s="75">
        <f t="shared" si="51"/>
        <v>0</v>
      </c>
      <c r="U98" s="75">
        <f t="shared" si="51"/>
        <v>198.83661390818892</v>
      </c>
      <c r="W98" s="76"/>
      <c r="X98" s="76">
        <v>0</v>
      </c>
      <c r="Y98" s="76">
        <v>200.08235502539384</v>
      </c>
      <c r="AC98" s="78">
        <f t="shared" si="37"/>
        <v>0</v>
      </c>
      <c r="AD98" s="78">
        <f t="shared" si="38"/>
        <v>6.1128598677109612E-3</v>
      </c>
      <c r="AE98" s="78">
        <f t="shared" si="32"/>
        <v>6.1128598677109612E-3</v>
      </c>
      <c r="AF98" s="73">
        <v>1730</v>
      </c>
      <c r="AG98" s="73">
        <f t="shared" si="39"/>
        <v>10.575247571139963</v>
      </c>
      <c r="AH98" s="73">
        <v>34573.584999999999</v>
      </c>
      <c r="AI98" s="79">
        <f t="shared" si="40"/>
        <v>34563.009752428858</v>
      </c>
      <c r="AJ98" s="74">
        <f t="shared" si="41"/>
        <v>19978.618354005121</v>
      </c>
      <c r="AK98" s="80"/>
      <c r="AL98" s="64">
        <v>2006</v>
      </c>
      <c r="AM98" s="65">
        <v>10</v>
      </c>
      <c r="AN98" s="76">
        <f t="shared" si="52"/>
        <v>198.83661390818892</v>
      </c>
      <c r="AO98" s="76">
        <f t="shared" si="52"/>
        <v>3.8389772083761713</v>
      </c>
      <c r="AP98" s="76"/>
      <c r="AR98" s="76">
        <v>196.83669265698501</v>
      </c>
      <c r="AS98" s="76">
        <v>8.2299792191169008</v>
      </c>
      <c r="AT98" s="76"/>
      <c r="AV98" s="81">
        <f t="shared" si="42"/>
        <v>-9.6263360071843762E-4</v>
      </c>
      <c r="AW98" s="81">
        <f t="shared" si="43"/>
        <v>8.4877792559282233E-4</v>
      </c>
      <c r="AX98" s="78">
        <f t="shared" si="26"/>
        <v>-1.138556751256153E-4</v>
      </c>
      <c r="AY98" s="73">
        <v>19172</v>
      </c>
      <c r="AZ98" s="82">
        <f t="shared" si="44"/>
        <v>-2.1828410035082966</v>
      </c>
      <c r="BA98" s="73">
        <v>11599.837</v>
      </c>
      <c r="BB98" s="73">
        <f t="shared" si="45"/>
        <v>11602.019841003508</v>
      </c>
      <c r="BC98" s="74">
        <f t="shared" si="46"/>
        <v>605.15438352824469</v>
      </c>
      <c r="BE98" s="83">
        <v>37.936999999999898</v>
      </c>
      <c r="BF98" s="84">
        <v>35</v>
      </c>
      <c r="BH98" s="73">
        <v>38.734000000000002</v>
      </c>
      <c r="BI98" s="73">
        <v>26</v>
      </c>
      <c r="BK98" s="79">
        <f t="shared" si="47"/>
        <v>341825.15700000001</v>
      </c>
      <c r="BL98" s="434">
        <f t="shared" si="48"/>
        <v>341816.76459343237</v>
      </c>
      <c r="BM98" s="73">
        <f t="shared" si="33"/>
        <v>8.3924065676316673</v>
      </c>
      <c r="BN98" s="85">
        <v>38991</v>
      </c>
      <c r="BO98" s="86">
        <v>341825.15700000001</v>
      </c>
      <c r="BP98" s="87">
        <f t="shared" si="49"/>
        <v>0</v>
      </c>
      <c r="BQ98" s="88">
        <v>16113.187376260959</v>
      </c>
      <c r="BR98" s="88">
        <v>16112.791769276533</v>
      </c>
      <c r="BS98" s="89">
        <f t="shared" si="50"/>
        <v>191388.64356849418</v>
      </c>
      <c r="BT98" s="89" t="b">
        <v>1</v>
      </c>
    </row>
    <row r="99" spans="1:72" s="77" customFormat="1" x14ac:dyDescent="0.2">
      <c r="A99" s="64">
        <v>2006</v>
      </c>
      <c r="B99" s="65">
        <v>11</v>
      </c>
      <c r="C99" s="66"/>
      <c r="D99" s="68"/>
      <c r="E99" s="67"/>
      <c r="F99" s="66"/>
      <c r="G99" s="68"/>
      <c r="H99" s="69"/>
      <c r="I99" s="70"/>
      <c r="J99" s="70"/>
      <c r="K99" s="71">
        <f t="shared" si="34"/>
        <v>0</v>
      </c>
      <c r="L99" s="72">
        <v>249</v>
      </c>
      <c r="M99" s="72">
        <f t="shared" si="35"/>
        <v>0</v>
      </c>
      <c r="N99" s="73">
        <v>301935.11099999998</v>
      </c>
      <c r="O99" s="72">
        <f t="shared" si="36"/>
        <v>301935.11099999998</v>
      </c>
      <c r="P99" s="74">
        <f t="shared" si="31"/>
        <v>1212590.8072289156</v>
      </c>
      <c r="Q99" s="65"/>
      <c r="R99" s="64">
        <v>2006</v>
      </c>
      <c r="S99" s="65">
        <v>11</v>
      </c>
      <c r="T99" s="75">
        <f t="shared" si="51"/>
        <v>0</v>
      </c>
      <c r="U99" s="75">
        <f t="shared" si="51"/>
        <v>75.667245198869992</v>
      </c>
      <c r="W99" s="76"/>
      <c r="X99" s="76">
        <v>0</v>
      </c>
      <c r="Y99" s="76">
        <v>70.369461474225474</v>
      </c>
      <c r="AC99" s="78">
        <f t="shared" si="37"/>
        <v>0</v>
      </c>
      <c r="AD99" s="78">
        <f t="shared" si="38"/>
        <v>-2.5996259632862988E-2</v>
      </c>
      <c r="AE99" s="78">
        <f t="shared" si="32"/>
        <v>-2.5996259632862988E-2</v>
      </c>
      <c r="AF99" s="73">
        <v>1702</v>
      </c>
      <c r="AG99" s="73">
        <f t="shared" si="39"/>
        <v>-44.245633895132805</v>
      </c>
      <c r="AH99" s="73">
        <v>34043.150999999998</v>
      </c>
      <c r="AI99" s="79">
        <f t="shared" si="40"/>
        <v>34087.396633895129</v>
      </c>
      <c r="AJ99" s="74">
        <f t="shared" si="41"/>
        <v>20027.847610984209</v>
      </c>
      <c r="AK99" s="80"/>
      <c r="AL99" s="64">
        <v>2006</v>
      </c>
      <c r="AM99" s="65">
        <v>11</v>
      </c>
      <c r="AN99" s="76">
        <f t="shared" si="52"/>
        <v>75.667245198869992</v>
      </c>
      <c r="AO99" s="76">
        <f t="shared" si="52"/>
        <v>28.935219572893278</v>
      </c>
      <c r="AP99" s="76"/>
      <c r="AR99" s="76">
        <v>67.052058810555579</v>
      </c>
      <c r="AS99" s="76">
        <v>56.688424615692597</v>
      </c>
      <c r="AT99" s="76"/>
      <c r="AV99" s="81">
        <f t="shared" si="42"/>
        <v>-4.1467972245663089E-3</v>
      </c>
      <c r="AW99" s="81">
        <f t="shared" si="43"/>
        <v>5.3646770707822308E-3</v>
      </c>
      <c r="AX99" s="78">
        <f t="shared" si="26"/>
        <v>1.2178798462159218E-3</v>
      </c>
      <c r="AY99" s="73">
        <v>19271</v>
      </c>
      <c r="AZ99" s="82">
        <f t="shared" si="44"/>
        <v>23.469762516427028</v>
      </c>
      <c r="BA99" s="73">
        <v>9801.6020000000135</v>
      </c>
      <c r="BB99" s="73">
        <f t="shared" si="45"/>
        <v>9778.1322374835872</v>
      </c>
      <c r="BC99" s="74">
        <f t="shared" si="46"/>
        <v>507.40139263575259</v>
      </c>
      <c r="BE99" s="83">
        <v>40.355999999987034</v>
      </c>
      <c r="BF99" s="84">
        <v>33</v>
      </c>
      <c r="BH99" s="73">
        <v>43.375</v>
      </c>
      <c r="BI99" s="73">
        <v>26</v>
      </c>
      <c r="BK99" s="79">
        <f t="shared" si="47"/>
        <v>345863.59499999997</v>
      </c>
      <c r="BL99" s="434">
        <f t="shared" si="48"/>
        <v>345884.37087137869</v>
      </c>
      <c r="BM99" s="73">
        <f t="shared" si="33"/>
        <v>-20.775871378705776</v>
      </c>
      <c r="BN99" s="85">
        <v>39022</v>
      </c>
      <c r="BO99" s="86">
        <v>345863.59499999997</v>
      </c>
      <c r="BP99" s="87">
        <f t="shared" si="49"/>
        <v>0</v>
      </c>
      <c r="BQ99" s="88">
        <v>16252.224754475823</v>
      </c>
      <c r="BR99" s="88">
        <v>16253.201018344002</v>
      </c>
      <c r="BS99" s="89">
        <f t="shared" si="50"/>
        <v>192102.10182206918</v>
      </c>
      <c r="BT99" s="89" t="b">
        <v>1</v>
      </c>
    </row>
    <row r="100" spans="1:72" s="77" customFormat="1" x14ac:dyDescent="0.2">
      <c r="A100" s="64">
        <v>2006</v>
      </c>
      <c r="B100" s="65">
        <v>12</v>
      </c>
      <c r="C100" s="66"/>
      <c r="D100" s="68"/>
      <c r="E100" s="67"/>
      <c r="F100" s="66"/>
      <c r="G100" s="68"/>
      <c r="H100" s="69"/>
      <c r="I100" s="70"/>
      <c r="J100" s="70"/>
      <c r="K100" s="71">
        <f t="shared" si="34"/>
        <v>0</v>
      </c>
      <c r="L100" s="72">
        <v>248</v>
      </c>
      <c r="M100" s="72">
        <f t="shared" si="35"/>
        <v>0</v>
      </c>
      <c r="N100" s="73">
        <v>272573.97899999999</v>
      </c>
      <c r="O100" s="72">
        <f t="shared" si="36"/>
        <v>272573.97899999999</v>
      </c>
      <c r="P100" s="74">
        <f t="shared" si="31"/>
        <v>1099088.6249999998</v>
      </c>
      <c r="Q100" s="65"/>
      <c r="R100" s="64">
        <v>2006</v>
      </c>
      <c r="S100" s="65">
        <v>12</v>
      </c>
      <c r="T100" s="75">
        <f t="shared" si="51"/>
        <v>0</v>
      </c>
      <c r="U100" s="75">
        <f t="shared" si="51"/>
        <v>42.449672857488302</v>
      </c>
      <c r="W100" s="76"/>
      <c r="X100" s="76">
        <v>0</v>
      </c>
      <c r="Y100" s="76">
        <v>62.717743760791592</v>
      </c>
      <c r="AC100" s="78">
        <f t="shared" si="37"/>
        <v>0</v>
      </c>
      <c r="AD100" s="78">
        <f t="shared" si="38"/>
        <v>9.9455557426497795E-2</v>
      </c>
      <c r="AE100" s="78">
        <f t="shared" si="32"/>
        <v>9.9455557426497795E-2</v>
      </c>
      <c r="AF100" s="73">
        <v>1698</v>
      </c>
      <c r="AG100" s="73">
        <f t="shared" si="39"/>
        <v>168.87553651019326</v>
      </c>
      <c r="AH100" s="73">
        <v>34597.608</v>
      </c>
      <c r="AI100" s="79">
        <f t="shared" si="40"/>
        <v>34428.73246348981</v>
      </c>
      <c r="AJ100" s="74">
        <f t="shared" si="41"/>
        <v>20276.049742926862</v>
      </c>
      <c r="AK100" s="80"/>
      <c r="AL100" s="64">
        <v>2006</v>
      </c>
      <c r="AM100" s="65">
        <v>12</v>
      </c>
      <c r="AN100" s="76">
        <f t="shared" si="52"/>
        <v>42.449672857488302</v>
      </c>
      <c r="AO100" s="76">
        <f t="shared" si="52"/>
        <v>82.304422731853208</v>
      </c>
      <c r="AP100" s="76"/>
      <c r="AR100" s="76">
        <v>63.596105846109133</v>
      </c>
      <c r="AS100" s="76">
        <v>22.454586416090354</v>
      </c>
      <c r="AT100" s="76"/>
      <c r="AV100" s="81">
        <f t="shared" si="42"/>
        <v>1.0178534238752217E-2</v>
      </c>
      <c r="AW100" s="81">
        <f t="shared" si="43"/>
        <v>-1.1568935698709397E-2</v>
      </c>
      <c r="AX100" s="78">
        <f t="shared" si="26"/>
        <v>-1.3904014599571794E-3</v>
      </c>
      <c r="AY100" s="73">
        <v>19424</v>
      </c>
      <c r="AZ100" s="82">
        <f t="shared" si="44"/>
        <v>-27.007157958208253</v>
      </c>
      <c r="BA100" s="73">
        <v>9517.6790000000037</v>
      </c>
      <c r="BB100" s="73">
        <f t="shared" si="45"/>
        <v>9544.6861579582128</v>
      </c>
      <c r="BC100" s="74">
        <f t="shared" si="46"/>
        <v>491.38623136111067</v>
      </c>
      <c r="BE100" s="83">
        <v>44.731999999996333</v>
      </c>
      <c r="BF100" s="84">
        <v>33</v>
      </c>
      <c r="BH100" s="73">
        <v>41.183999999999997</v>
      </c>
      <c r="BI100" s="73">
        <v>26</v>
      </c>
      <c r="BK100" s="79">
        <f t="shared" si="47"/>
        <v>316775.18199999997</v>
      </c>
      <c r="BL100" s="434">
        <f t="shared" si="48"/>
        <v>316633.313621448</v>
      </c>
      <c r="BM100" s="73">
        <f t="shared" si="33"/>
        <v>141.86837855198502</v>
      </c>
      <c r="BN100" s="85">
        <v>39052</v>
      </c>
      <c r="BO100" s="86">
        <v>316775.18199999997</v>
      </c>
      <c r="BP100" s="87">
        <f t="shared" si="49"/>
        <v>0</v>
      </c>
      <c r="BQ100" s="88">
        <v>14782.546175743149</v>
      </c>
      <c r="BR100" s="88">
        <v>14775.925783818562</v>
      </c>
      <c r="BS100" s="89">
        <f t="shared" si="50"/>
        <v>190344.11029321252</v>
      </c>
      <c r="BT100" s="89" t="b">
        <v>1</v>
      </c>
    </row>
    <row r="101" spans="1:72" s="77" customFormat="1" x14ac:dyDescent="0.2">
      <c r="A101" s="90">
        <v>2007</v>
      </c>
      <c r="B101" s="67">
        <v>1</v>
      </c>
      <c r="C101" s="66"/>
      <c r="D101" s="68"/>
      <c r="E101" s="67"/>
      <c r="F101" s="66"/>
      <c r="G101" s="68"/>
      <c r="H101" s="91"/>
      <c r="I101" s="70"/>
      <c r="J101" s="70"/>
      <c r="K101" s="71">
        <f t="shared" si="34"/>
        <v>0</v>
      </c>
      <c r="L101" s="72">
        <v>248</v>
      </c>
      <c r="M101" s="72">
        <f t="shared" si="35"/>
        <v>0</v>
      </c>
      <c r="N101" s="73">
        <v>298852.93099999998</v>
      </c>
      <c r="O101" s="72">
        <f>+N101-M101</f>
        <v>298852.93099999998</v>
      </c>
      <c r="P101" s="74">
        <f t="shared" si="31"/>
        <v>1205052.1411290322</v>
      </c>
      <c r="Q101" s="67"/>
      <c r="R101" s="90">
        <v>2007</v>
      </c>
      <c r="S101" s="67">
        <v>1</v>
      </c>
      <c r="T101" s="75">
        <f t="shared" si="51"/>
        <v>104.01238027997351</v>
      </c>
      <c r="U101" s="75">
        <f t="shared" si="51"/>
        <v>26.872581391315055</v>
      </c>
      <c r="W101" s="76"/>
      <c r="X101" s="76">
        <v>47.227487272749634</v>
      </c>
      <c r="Y101" s="76">
        <v>55.445797060494229</v>
      </c>
      <c r="AC101" s="78">
        <f t="shared" si="37"/>
        <v>-0.28161286449680462</v>
      </c>
      <c r="AD101" s="78">
        <f t="shared" si="38"/>
        <v>0.14020895749790402</v>
      </c>
      <c r="AE101" s="78">
        <f t="shared" si="32"/>
        <v>-0.1414039069989006</v>
      </c>
      <c r="AF101" s="73">
        <v>1713</v>
      </c>
      <c r="AG101" s="73">
        <f t="shared" si="39"/>
        <v>-242.22489268911673</v>
      </c>
      <c r="AH101" s="73">
        <v>35852.196000000004</v>
      </c>
      <c r="AI101" s="79">
        <f t="shared" si="40"/>
        <v>36094.420892689122</v>
      </c>
      <c r="AJ101" s="74">
        <f t="shared" si="41"/>
        <v>21070.882015580341</v>
      </c>
      <c r="AK101" s="80"/>
      <c r="AL101" s="90">
        <v>2007</v>
      </c>
      <c r="AM101" s="67">
        <v>1</v>
      </c>
      <c r="AN101" s="76">
        <f t="shared" si="52"/>
        <v>26.872581391315055</v>
      </c>
      <c r="AO101" s="76">
        <f t="shared" si="52"/>
        <v>123.83441885147447</v>
      </c>
      <c r="AP101" s="76"/>
      <c r="AR101" s="76">
        <v>45.645661495421976</v>
      </c>
      <c r="AS101" s="76">
        <v>56.176989552870303</v>
      </c>
      <c r="AT101" s="76"/>
      <c r="AV101" s="81">
        <f t="shared" si="42"/>
        <v>9.0361546417456907E-3</v>
      </c>
      <c r="AW101" s="81">
        <f t="shared" si="43"/>
        <v>-1.3078138509284109E-2</v>
      </c>
      <c r="AX101" s="78">
        <f t="shared" si="26"/>
        <v>-4.0419838675384186E-3</v>
      </c>
      <c r="AY101" s="73">
        <v>19205</v>
      </c>
      <c r="AZ101" s="82">
        <f t="shared" si="44"/>
        <v>-77.626300176075333</v>
      </c>
      <c r="BA101" s="73">
        <v>9687.5229999999865</v>
      </c>
      <c r="BB101" s="73">
        <f t="shared" si="45"/>
        <v>9765.1493001760609</v>
      </c>
      <c r="BC101" s="74">
        <f t="shared" si="46"/>
        <v>508.46911221952928</v>
      </c>
      <c r="BE101" s="83">
        <v>38.202000000013868</v>
      </c>
      <c r="BF101" s="84">
        <v>33</v>
      </c>
      <c r="BH101" s="73">
        <v>43.468000000000004</v>
      </c>
      <c r="BI101" s="73">
        <v>26</v>
      </c>
      <c r="BK101" s="79">
        <f t="shared" si="47"/>
        <v>344474.32</v>
      </c>
      <c r="BL101" s="434">
        <f t="shared" si="48"/>
        <v>344794.17119286518</v>
      </c>
      <c r="BM101" s="73">
        <f t="shared" si="33"/>
        <v>-319.85119286519205</v>
      </c>
      <c r="BN101" s="85">
        <v>39083</v>
      </c>
      <c r="BO101" s="86">
        <v>344474.32</v>
      </c>
      <c r="BP101" s="87">
        <f t="shared" si="49"/>
        <v>0</v>
      </c>
      <c r="BQ101" s="88">
        <v>16229.649941107184</v>
      </c>
      <c r="BR101" s="88">
        <v>16244.719490829926</v>
      </c>
      <c r="BS101" s="89">
        <f t="shared" si="50"/>
        <v>190540.12032100713</v>
      </c>
      <c r="BT101" s="89" t="b">
        <v>1</v>
      </c>
    </row>
    <row r="102" spans="1:72" s="77" customFormat="1" x14ac:dyDescent="0.2">
      <c r="A102" s="90">
        <v>2007</v>
      </c>
      <c r="B102" s="67">
        <v>2</v>
      </c>
      <c r="C102" s="66"/>
      <c r="D102" s="68"/>
      <c r="E102" s="67"/>
      <c r="F102" s="66"/>
      <c r="G102" s="68"/>
      <c r="H102" s="91"/>
      <c r="I102" s="70"/>
      <c r="J102" s="70"/>
      <c r="K102" s="71">
        <f t="shared" si="34"/>
        <v>0</v>
      </c>
      <c r="L102" s="72">
        <v>247</v>
      </c>
      <c r="M102" s="72">
        <f t="shared" si="35"/>
        <v>0</v>
      </c>
      <c r="N102" s="73">
        <v>275151.31099999999</v>
      </c>
      <c r="O102" s="72">
        <f t="shared" ref="O102:O165" si="53">+N102-M102</f>
        <v>275151.31099999999</v>
      </c>
      <c r="P102" s="74">
        <f t="shared" si="31"/>
        <v>1113972.9190283401</v>
      </c>
      <c r="Q102" s="67"/>
      <c r="R102" s="90">
        <v>2007</v>
      </c>
      <c r="S102" s="67">
        <v>2</v>
      </c>
      <c r="T102" s="75">
        <f t="shared" si="51"/>
        <v>0</v>
      </c>
      <c r="U102" s="75">
        <f t="shared" si="51"/>
        <v>34.723950066840629</v>
      </c>
      <c r="W102" s="76"/>
      <c r="X102" s="76">
        <v>0</v>
      </c>
      <c r="Y102" s="76">
        <v>21.083467052824886</v>
      </c>
      <c r="AC102" s="78">
        <f t="shared" si="37"/>
        <v>0</v>
      </c>
      <c r="AD102" s="78">
        <f t="shared" si="38"/>
        <v>-6.6933939998429171E-2</v>
      </c>
      <c r="AE102" s="78">
        <f t="shared" si="32"/>
        <v>-6.6933939998429171E-2</v>
      </c>
      <c r="AF102" s="73">
        <v>1708</v>
      </c>
      <c r="AG102" s="73">
        <f t="shared" si="39"/>
        <v>-114.32316951731703</v>
      </c>
      <c r="AH102" s="73">
        <v>32393.845000000001</v>
      </c>
      <c r="AI102" s="79">
        <f t="shared" si="40"/>
        <v>32508.168169517317</v>
      </c>
      <c r="AJ102" s="74">
        <f t="shared" si="41"/>
        <v>19032.885345150655</v>
      </c>
      <c r="AK102" s="80"/>
      <c r="AL102" s="90">
        <v>2007</v>
      </c>
      <c r="AM102" s="67">
        <v>2</v>
      </c>
      <c r="AN102" s="76">
        <f t="shared" si="52"/>
        <v>34.723950066840629</v>
      </c>
      <c r="AO102" s="76">
        <f t="shared" si="52"/>
        <v>77.741832906544204</v>
      </c>
      <c r="AP102" s="76"/>
      <c r="AR102" s="76">
        <v>30.404747447438531</v>
      </c>
      <c r="AS102" s="76">
        <v>101.42907415331815</v>
      </c>
      <c r="AT102" s="76"/>
      <c r="AV102" s="81">
        <f t="shared" si="42"/>
        <v>-2.0789866437214096E-3</v>
      </c>
      <c r="AW102" s="81">
        <f t="shared" si="43"/>
        <v>4.5787288275602345E-3</v>
      </c>
      <c r="AX102" s="78">
        <f t="shared" si="26"/>
        <v>2.4997421838388249E-3</v>
      </c>
      <c r="AY102" s="73">
        <v>19191</v>
      </c>
      <c r="AZ102" s="82">
        <f t="shared" si="44"/>
        <v>47.972552250050889</v>
      </c>
      <c r="BA102" s="73">
        <v>8721.4409999999916</v>
      </c>
      <c r="BB102" s="73">
        <f t="shared" si="45"/>
        <v>8673.4684477499413</v>
      </c>
      <c r="BC102" s="74">
        <f t="shared" si="46"/>
        <v>451.95500222760364</v>
      </c>
      <c r="BE102" s="83">
        <v>47.183000000008178</v>
      </c>
      <c r="BF102" s="84">
        <v>33</v>
      </c>
      <c r="BH102" s="73">
        <v>43.655999999999999</v>
      </c>
      <c r="BI102" s="73">
        <v>26</v>
      </c>
      <c r="BK102" s="79">
        <f t="shared" si="47"/>
        <v>316357.43599999999</v>
      </c>
      <c r="BL102" s="434">
        <f t="shared" si="48"/>
        <v>316423.78661726724</v>
      </c>
      <c r="BM102" s="73">
        <f t="shared" si="33"/>
        <v>-66.350617267266131</v>
      </c>
      <c r="BN102" s="85">
        <v>39114</v>
      </c>
      <c r="BO102" s="86">
        <v>316357.43599999999</v>
      </c>
      <c r="BP102" s="87">
        <f t="shared" si="49"/>
        <v>0</v>
      </c>
      <c r="BQ102" s="88">
        <v>14919.001933506248</v>
      </c>
      <c r="BR102" s="88">
        <v>14922.130941630145</v>
      </c>
      <c r="BS102" s="89">
        <f t="shared" si="50"/>
        <v>188682.48209982028</v>
      </c>
      <c r="BT102" s="89" t="b">
        <v>1</v>
      </c>
    </row>
    <row r="103" spans="1:72" s="77" customFormat="1" x14ac:dyDescent="0.2">
      <c r="A103" s="90">
        <v>2007</v>
      </c>
      <c r="B103" s="67">
        <v>3</v>
      </c>
      <c r="C103" s="66"/>
      <c r="D103" s="68"/>
      <c r="E103" s="67"/>
      <c r="F103" s="66"/>
      <c r="G103" s="68"/>
      <c r="H103" s="91"/>
      <c r="I103" s="70"/>
      <c r="J103" s="70"/>
      <c r="K103" s="71">
        <f t="shared" si="34"/>
        <v>0</v>
      </c>
      <c r="L103" s="72">
        <v>247</v>
      </c>
      <c r="M103" s="72">
        <f t="shared" si="35"/>
        <v>0</v>
      </c>
      <c r="N103" s="73">
        <v>277842.717</v>
      </c>
      <c r="O103" s="72">
        <f t="shared" si="53"/>
        <v>277842.717</v>
      </c>
      <c r="P103" s="74">
        <f t="shared" si="31"/>
        <v>1124869.2995951418</v>
      </c>
      <c r="Q103" s="67"/>
      <c r="R103" s="90">
        <v>2007</v>
      </c>
      <c r="S103" s="67">
        <v>3</v>
      </c>
      <c r="T103" s="75">
        <f t="shared" si="51"/>
        <v>0</v>
      </c>
      <c r="U103" s="75">
        <f t="shared" si="51"/>
        <v>67.088827391532973</v>
      </c>
      <c r="W103" s="76"/>
      <c r="X103" s="76">
        <v>0</v>
      </c>
      <c r="Y103" s="76">
        <v>64.462878737671446</v>
      </c>
      <c r="AC103" s="78">
        <f t="shared" si="37"/>
        <v>0</v>
      </c>
      <c r="AD103" s="78">
        <f t="shared" si="38"/>
        <v>-1.2885547341389804E-2</v>
      </c>
      <c r="AE103" s="78">
        <f t="shared" si="32"/>
        <v>-1.2885547341389804E-2</v>
      </c>
      <c r="AF103" s="73">
        <v>1701</v>
      </c>
      <c r="AG103" s="73">
        <f t="shared" si="39"/>
        <v>-21.918316027704059</v>
      </c>
      <c r="AH103" s="73">
        <v>33179.576000000001</v>
      </c>
      <c r="AI103" s="79">
        <f t="shared" si="40"/>
        <v>33201.494316027703</v>
      </c>
      <c r="AJ103" s="74">
        <f t="shared" si="41"/>
        <v>19518.809121709412</v>
      </c>
      <c r="AK103" s="80"/>
      <c r="AL103" s="90">
        <v>2007</v>
      </c>
      <c r="AM103" s="67">
        <v>3</v>
      </c>
      <c r="AN103" s="76">
        <f t="shared" si="52"/>
        <v>67.088827391532973</v>
      </c>
      <c r="AO103" s="76">
        <f t="shared" si="52"/>
        <v>46.024503453365838</v>
      </c>
      <c r="AP103" s="76"/>
      <c r="AR103" s="76">
        <v>62.904147733703908</v>
      </c>
      <c r="AS103" s="76">
        <v>26.46355394708036</v>
      </c>
      <c r="AT103" s="76"/>
      <c r="AV103" s="81">
        <f t="shared" si="42"/>
        <v>-2.0142359327619641E-3</v>
      </c>
      <c r="AW103" s="81">
        <f t="shared" si="43"/>
        <v>-3.7811192306355023E-3</v>
      </c>
      <c r="AX103" s="78">
        <f t="shared" si="26"/>
        <v>-5.795355163397466E-3</v>
      </c>
      <c r="AY103" s="73">
        <v>18863</v>
      </c>
      <c r="AZ103" s="82">
        <f t="shared" si="44"/>
        <v>-109.3177844471664</v>
      </c>
      <c r="BA103" s="73">
        <v>8652.8119999999763</v>
      </c>
      <c r="BB103" s="73">
        <f t="shared" si="45"/>
        <v>8762.1297844471428</v>
      </c>
      <c r="BC103" s="74">
        <f t="shared" si="46"/>
        <v>464.51411676017295</v>
      </c>
      <c r="BE103" s="83">
        <v>62.249000000023443</v>
      </c>
      <c r="BF103" s="84">
        <v>33</v>
      </c>
      <c r="BH103" s="73">
        <v>43.720999999999997</v>
      </c>
      <c r="BI103" s="73">
        <v>26</v>
      </c>
      <c r="BK103" s="79">
        <f t="shared" si="47"/>
        <v>319781.07500000001</v>
      </c>
      <c r="BL103" s="434">
        <f t="shared" si="48"/>
        <v>319912.31110047485</v>
      </c>
      <c r="BM103" s="73">
        <f t="shared" si="33"/>
        <v>-131.23610047487045</v>
      </c>
      <c r="BN103" s="85">
        <v>39142</v>
      </c>
      <c r="BO103" s="86">
        <v>319781.07499999995</v>
      </c>
      <c r="BP103" s="87">
        <f t="shared" si="49"/>
        <v>0</v>
      </c>
      <c r="BQ103" s="88">
        <v>15322.523957834212</v>
      </c>
      <c r="BR103" s="88">
        <v>15328.812223309767</v>
      </c>
      <c r="BS103" s="89">
        <f t="shared" si="50"/>
        <v>188999.07877400037</v>
      </c>
      <c r="BT103" s="89" t="b">
        <v>1</v>
      </c>
    </row>
    <row r="104" spans="1:72" s="77" customFormat="1" x14ac:dyDescent="0.2">
      <c r="A104" s="90">
        <v>2007</v>
      </c>
      <c r="B104" s="67">
        <v>4</v>
      </c>
      <c r="C104" s="66"/>
      <c r="D104" s="68"/>
      <c r="E104" s="67"/>
      <c r="F104" s="66"/>
      <c r="G104" s="68"/>
      <c r="H104" s="91"/>
      <c r="I104" s="70"/>
      <c r="J104" s="70"/>
      <c r="K104" s="71">
        <f t="shared" si="34"/>
        <v>0</v>
      </c>
      <c r="L104" s="72">
        <v>247</v>
      </c>
      <c r="M104" s="72">
        <f t="shared" si="35"/>
        <v>0</v>
      </c>
      <c r="N104" s="73">
        <v>242845.633</v>
      </c>
      <c r="O104" s="72">
        <f t="shared" si="53"/>
        <v>242845.633</v>
      </c>
      <c r="P104" s="74">
        <f t="shared" si="31"/>
        <v>983180.70040485822</v>
      </c>
      <c r="Q104" s="67"/>
      <c r="R104" s="90">
        <v>2007</v>
      </c>
      <c r="S104" s="67">
        <v>4</v>
      </c>
      <c r="T104" s="75">
        <f t="shared" si="51"/>
        <v>0</v>
      </c>
      <c r="U104" s="75">
        <f t="shared" si="51"/>
        <v>117.42864691479581</v>
      </c>
      <c r="W104" s="76"/>
      <c r="X104" s="76">
        <v>0</v>
      </c>
      <c r="Y104" s="76">
        <v>98.292781190686057</v>
      </c>
      <c r="AC104" s="78">
        <f t="shared" si="37"/>
        <v>0</v>
      </c>
      <c r="AD104" s="78">
        <f t="shared" si="38"/>
        <v>-9.3899819154459815E-2</v>
      </c>
      <c r="AE104" s="78">
        <f t="shared" si="32"/>
        <v>-9.3899819154459815E-2</v>
      </c>
      <c r="AF104" s="73">
        <v>1689</v>
      </c>
      <c r="AG104" s="73">
        <f t="shared" si="39"/>
        <v>-158.59679455188262</v>
      </c>
      <c r="AH104" s="73">
        <v>32923.341999999997</v>
      </c>
      <c r="AI104" s="79">
        <f t="shared" si="40"/>
        <v>33081.938794551883</v>
      </c>
      <c r="AJ104" s="74">
        <f t="shared" si="41"/>
        <v>19586.701476940132</v>
      </c>
      <c r="AK104" s="80"/>
      <c r="AL104" s="90">
        <v>2007</v>
      </c>
      <c r="AM104" s="67">
        <v>4</v>
      </c>
      <c r="AN104" s="76">
        <f t="shared" si="52"/>
        <v>117.42864691479581</v>
      </c>
      <c r="AO104" s="76">
        <f t="shared" si="52"/>
        <v>10.764282951672801</v>
      </c>
      <c r="AP104" s="76"/>
      <c r="AR104" s="76">
        <v>101.96136613292563</v>
      </c>
      <c r="AS104" s="76">
        <v>20.901731767216205</v>
      </c>
      <c r="AT104" s="76"/>
      <c r="AV104" s="81">
        <f t="shared" si="42"/>
        <v>-7.4449552368182903E-3</v>
      </c>
      <c r="AW104" s="81">
        <f t="shared" si="43"/>
        <v>1.9595624769501844E-3</v>
      </c>
      <c r="AX104" s="78">
        <f t="shared" si="26"/>
        <v>-5.4853927598681063E-3</v>
      </c>
      <c r="AY104" s="73">
        <v>18238</v>
      </c>
      <c r="AZ104" s="82">
        <f t="shared" si="44"/>
        <v>-100.04259315447452</v>
      </c>
      <c r="BA104" s="73">
        <v>8929.4330000000191</v>
      </c>
      <c r="BB104" s="73">
        <f t="shared" si="45"/>
        <v>9029.4755931544933</v>
      </c>
      <c r="BC104" s="74">
        <f t="shared" si="46"/>
        <v>495.09132542792486</v>
      </c>
      <c r="BE104" s="83">
        <v>63.035999999980049</v>
      </c>
      <c r="BF104" s="84">
        <v>36</v>
      </c>
      <c r="BH104" s="73">
        <v>43.402000000000001</v>
      </c>
      <c r="BI104" s="73">
        <v>26</v>
      </c>
      <c r="BK104" s="79">
        <f t="shared" si="47"/>
        <v>284804.84600000002</v>
      </c>
      <c r="BL104" s="434">
        <f t="shared" si="48"/>
        <v>285063.48538770637</v>
      </c>
      <c r="BM104" s="73">
        <f t="shared" si="33"/>
        <v>-258.63938770635713</v>
      </c>
      <c r="BN104" s="85">
        <v>39173</v>
      </c>
      <c r="BO104" s="86">
        <v>284804.84600000002</v>
      </c>
      <c r="BP104" s="87">
        <f t="shared" si="49"/>
        <v>0</v>
      </c>
      <c r="BQ104" s="88">
        <v>14074.167127890889</v>
      </c>
      <c r="BR104" s="88">
        <v>14086.948279685035</v>
      </c>
      <c r="BS104" s="89">
        <f t="shared" si="50"/>
        <v>187635.86442090967</v>
      </c>
      <c r="BT104" s="89" t="b">
        <v>1</v>
      </c>
    </row>
    <row r="105" spans="1:72" s="77" customFormat="1" x14ac:dyDescent="0.2">
      <c r="A105" s="90">
        <v>2007</v>
      </c>
      <c r="B105" s="67">
        <v>5</v>
      </c>
      <c r="C105" s="66"/>
      <c r="D105" s="68"/>
      <c r="E105" s="67"/>
      <c r="F105" s="66"/>
      <c r="G105" s="68"/>
      <c r="H105" s="91"/>
      <c r="I105" s="70"/>
      <c r="J105" s="70"/>
      <c r="K105" s="71">
        <f t="shared" si="34"/>
        <v>0</v>
      </c>
      <c r="L105" s="72">
        <v>249</v>
      </c>
      <c r="M105" s="72">
        <f t="shared" si="35"/>
        <v>0</v>
      </c>
      <c r="N105" s="73">
        <v>286954.03700000001</v>
      </c>
      <c r="O105" s="72">
        <f t="shared" si="53"/>
        <v>286954.03700000001</v>
      </c>
      <c r="P105" s="74">
        <f t="shared" si="31"/>
        <v>1152425.8514056224</v>
      </c>
      <c r="Q105" s="67"/>
      <c r="R105" s="90">
        <v>2007</v>
      </c>
      <c r="S105" s="67">
        <v>5</v>
      </c>
      <c r="T105" s="75">
        <f t="shared" si="51"/>
        <v>0</v>
      </c>
      <c r="U105" s="75">
        <f t="shared" si="51"/>
        <v>205.87235315982971</v>
      </c>
      <c r="W105" s="76"/>
      <c r="X105" s="76">
        <v>0</v>
      </c>
      <c r="Y105" s="76">
        <v>159.46407370713706</v>
      </c>
      <c r="AC105" s="78">
        <f t="shared" si="37"/>
        <v>0</v>
      </c>
      <c r="AD105" s="78">
        <f t="shared" si="38"/>
        <v>-0.22772573296159074</v>
      </c>
      <c r="AE105" s="78">
        <f t="shared" si="32"/>
        <v>-0.22772573296159074</v>
      </c>
      <c r="AF105" s="73">
        <v>1674</v>
      </c>
      <c r="AG105" s="73">
        <f t="shared" si="39"/>
        <v>-381.21287697770288</v>
      </c>
      <c r="AH105" s="73">
        <v>33504.455000000002</v>
      </c>
      <c r="AI105" s="79">
        <f t="shared" si="40"/>
        <v>33885.667876977706</v>
      </c>
      <c r="AJ105" s="74">
        <f t="shared" si="41"/>
        <v>20242.334454586446</v>
      </c>
      <c r="AK105" s="80"/>
      <c r="AL105" s="90">
        <v>2007</v>
      </c>
      <c r="AM105" s="67">
        <v>5</v>
      </c>
      <c r="AN105" s="76">
        <f t="shared" si="52"/>
        <v>205.87235315982971</v>
      </c>
      <c r="AO105" s="76">
        <f t="shared" si="52"/>
        <v>1.2492833206498815</v>
      </c>
      <c r="AP105" s="76"/>
      <c r="AR105" s="76">
        <v>167.18600773431663</v>
      </c>
      <c r="AS105" s="76">
        <v>1.245649417998286</v>
      </c>
      <c r="AT105" s="76"/>
      <c r="AV105" s="81">
        <f t="shared" si="42"/>
        <v>-1.8621121193237316E-2</v>
      </c>
      <c r="AW105" s="81">
        <f t="shared" si="43"/>
        <v>-7.0243109588263329E-7</v>
      </c>
      <c r="AX105" s="78">
        <f t="shared" si="26"/>
        <v>-1.8621823624333199E-2</v>
      </c>
      <c r="AY105" s="73">
        <v>17805</v>
      </c>
      <c r="AZ105" s="82">
        <f t="shared" si="44"/>
        <v>-331.56156963125261</v>
      </c>
      <c r="BA105" s="73">
        <v>9461.2800000000279</v>
      </c>
      <c r="BB105" s="73">
        <f t="shared" si="45"/>
        <v>9792.8415696312804</v>
      </c>
      <c r="BC105" s="74">
        <f t="shared" si="46"/>
        <v>550.00514291666832</v>
      </c>
      <c r="BE105" s="83">
        <v>52.183999999972002</v>
      </c>
      <c r="BF105" s="84">
        <v>34</v>
      </c>
      <c r="BH105" s="73">
        <v>42.707000000000001</v>
      </c>
      <c r="BI105" s="73">
        <v>26</v>
      </c>
      <c r="BK105" s="79">
        <f t="shared" si="47"/>
        <v>330014.663</v>
      </c>
      <c r="BL105" s="434">
        <f t="shared" si="48"/>
        <v>330727.43744660896</v>
      </c>
      <c r="BM105" s="73">
        <f t="shared" si="33"/>
        <v>-712.77444660895549</v>
      </c>
      <c r="BN105" s="85">
        <v>39203</v>
      </c>
      <c r="BO105" s="86">
        <v>330014.663</v>
      </c>
      <c r="BP105" s="87">
        <f t="shared" si="49"/>
        <v>0</v>
      </c>
      <c r="BQ105" s="88">
        <v>16677.51480695371</v>
      </c>
      <c r="BR105" s="88">
        <v>16713.535347008739</v>
      </c>
      <c r="BS105" s="89">
        <f t="shared" si="50"/>
        <v>188982.22147173504</v>
      </c>
      <c r="BT105" s="89" t="b">
        <v>1</v>
      </c>
    </row>
    <row r="106" spans="1:72" s="77" customFormat="1" x14ac:dyDescent="0.2">
      <c r="A106" s="90">
        <v>2007</v>
      </c>
      <c r="B106" s="67">
        <v>6</v>
      </c>
      <c r="C106" s="66"/>
      <c r="D106" s="68"/>
      <c r="E106" s="67"/>
      <c r="F106" s="66"/>
      <c r="G106" s="68"/>
      <c r="H106" s="91"/>
      <c r="I106" s="70"/>
      <c r="J106" s="70"/>
      <c r="K106" s="71">
        <f t="shared" si="34"/>
        <v>0</v>
      </c>
      <c r="L106" s="72">
        <v>248</v>
      </c>
      <c r="M106" s="72">
        <f t="shared" si="35"/>
        <v>0</v>
      </c>
      <c r="N106" s="73">
        <v>278871.97899999999</v>
      </c>
      <c r="O106" s="72">
        <f t="shared" si="53"/>
        <v>278871.97899999999</v>
      </c>
      <c r="P106" s="74">
        <f t="shared" si="31"/>
        <v>1124483.7862903224</v>
      </c>
      <c r="Q106" s="67"/>
      <c r="R106" s="90">
        <v>2007</v>
      </c>
      <c r="S106" s="67">
        <v>6</v>
      </c>
      <c r="T106" s="75">
        <f t="shared" si="51"/>
        <v>0</v>
      </c>
      <c r="U106" s="75">
        <f t="shared" si="51"/>
        <v>273.79728737823223</v>
      </c>
      <c r="W106" s="76"/>
      <c r="X106" s="76">
        <v>0</v>
      </c>
      <c r="Y106" s="76">
        <v>252.77691374055595</v>
      </c>
      <c r="AC106" s="78">
        <f t="shared" si="37"/>
        <v>0</v>
      </c>
      <c r="AD106" s="78">
        <f t="shared" si="38"/>
        <v>-0.10314711189941753</v>
      </c>
      <c r="AE106" s="78">
        <f t="shared" si="32"/>
        <v>-0.10314711189941753</v>
      </c>
      <c r="AF106" s="73">
        <v>1680</v>
      </c>
      <c r="AG106" s="73">
        <f t="shared" si="39"/>
        <v>-173.28714799102144</v>
      </c>
      <c r="AH106" s="73">
        <v>34349.921999999999</v>
      </c>
      <c r="AI106" s="79">
        <f t="shared" si="40"/>
        <v>34523.209147991023</v>
      </c>
      <c r="AJ106" s="74">
        <f t="shared" si="41"/>
        <v>20549.529254756559</v>
      </c>
      <c r="AK106" s="80"/>
      <c r="AL106" s="90">
        <v>2007</v>
      </c>
      <c r="AM106" s="67">
        <v>6</v>
      </c>
      <c r="AN106" s="76">
        <f t="shared" si="52"/>
        <v>273.79728737823223</v>
      </c>
      <c r="AO106" s="76">
        <f t="shared" si="52"/>
        <v>0</v>
      </c>
      <c r="AP106" s="76"/>
      <c r="AR106" s="76">
        <v>252.06000455953384</v>
      </c>
      <c r="AS106" s="76">
        <v>0</v>
      </c>
      <c r="AT106" s="76"/>
      <c r="AV106" s="81">
        <f t="shared" si="42"/>
        <v>-1.0462931386424431E-2</v>
      </c>
      <c r="AW106" s="81">
        <f t="shared" si="43"/>
        <v>0</v>
      </c>
      <c r="AX106" s="78">
        <f t="shared" si="26"/>
        <v>-1.0462931386424431E-2</v>
      </c>
      <c r="AY106" s="73">
        <v>17111</v>
      </c>
      <c r="AZ106" s="82">
        <f t="shared" si="44"/>
        <v>-179.03121895310844</v>
      </c>
      <c r="BA106" s="73">
        <v>10812.398999999976</v>
      </c>
      <c r="BB106" s="73">
        <f t="shared" si="45"/>
        <v>10991.430218953084</v>
      </c>
      <c r="BC106" s="74">
        <f t="shared" si="46"/>
        <v>642.36048266922353</v>
      </c>
      <c r="BE106" s="83">
        <v>47.919000000023516</v>
      </c>
      <c r="BF106" s="84">
        <v>37</v>
      </c>
      <c r="BH106" s="73">
        <v>43.354999999999997</v>
      </c>
      <c r="BI106" s="73">
        <v>26</v>
      </c>
      <c r="BK106" s="79">
        <f t="shared" si="47"/>
        <v>324125.57400000002</v>
      </c>
      <c r="BL106" s="434">
        <f t="shared" si="48"/>
        <v>324477.89236694411</v>
      </c>
      <c r="BM106" s="73">
        <f t="shared" si="33"/>
        <v>-352.31836694412988</v>
      </c>
      <c r="BN106" s="85">
        <v>39234</v>
      </c>
      <c r="BO106" s="86">
        <v>324125.57399999996</v>
      </c>
      <c r="BP106" s="87">
        <f t="shared" si="49"/>
        <v>0</v>
      </c>
      <c r="BQ106" s="88">
        <v>16968.148570830279</v>
      </c>
      <c r="BR106" s="88">
        <v>16986.592627313585</v>
      </c>
      <c r="BS106" s="89">
        <f t="shared" si="50"/>
        <v>188577.13657256193</v>
      </c>
      <c r="BT106" s="89" t="b">
        <v>1</v>
      </c>
    </row>
    <row r="107" spans="1:72" s="77" customFormat="1" x14ac:dyDescent="0.2">
      <c r="A107" s="90">
        <v>2007</v>
      </c>
      <c r="B107" s="67">
        <v>7</v>
      </c>
      <c r="C107" s="66"/>
      <c r="D107" s="68"/>
      <c r="E107" s="67"/>
      <c r="F107" s="66"/>
      <c r="G107" s="68"/>
      <c r="H107" s="91"/>
      <c r="I107" s="70"/>
      <c r="J107" s="70"/>
      <c r="K107" s="71">
        <f t="shared" si="34"/>
        <v>0</v>
      </c>
      <c r="L107" s="72">
        <v>249</v>
      </c>
      <c r="M107" s="72">
        <f t="shared" si="35"/>
        <v>0</v>
      </c>
      <c r="N107" s="73">
        <v>270910.37900000002</v>
      </c>
      <c r="O107" s="72">
        <f t="shared" si="53"/>
        <v>270910.37900000002</v>
      </c>
      <c r="P107" s="74">
        <f t="shared" si="31"/>
        <v>1087993.4899598395</v>
      </c>
      <c r="Q107" s="67"/>
      <c r="R107" s="90">
        <v>2007</v>
      </c>
      <c r="S107" s="67">
        <v>7</v>
      </c>
      <c r="T107" s="75">
        <f t="shared" si="51"/>
        <v>0</v>
      </c>
      <c r="U107" s="75">
        <f t="shared" si="51"/>
        <v>323.21495100202412</v>
      </c>
      <c r="W107" s="76"/>
      <c r="X107" s="76">
        <v>0</v>
      </c>
      <c r="Y107" s="76">
        <v>307.41533338123122</v>
      </c>
      <c r="AC107" s="78">
        <f t="shared" si="37"/>
        <v>0</v>
      </c>
      <c r="AD107" s="78">
        <f t="shared" si="38"/>
        <v>-7.7528827735913172E-2</v>
      </c>
      <c r="AE107" s="78">
        <f t="shared" si="32"/>
        <v>-7.7528827735913172E-2</v>
      </c>
      <c r="AF107" s="73">
        <v>1672</v>
      </c>
      <c r="AG107" s="73">
        <f t="shared" si="39"/>
        <v>-129.62819997444683</v>
      </c>
      <c r="AH107" s="73">
        <v>35116.851999999999</v>
      </c>
      <c r="AI107" s="79">
        <f t="shared" si="40"/>
        <v>35246.480199974445</v>
      </c>
      <c r="AJ107" s="74">
        <f t="shared" si="41"/>
        <v>21080.430741611512</v>
      </c>
      <c r="AK107" s="80"/>
      <c r="AL107" s="90">
        <v>2007</v>
      </c>
      <c r="AM107" s="67">
        <v>7</v>
      </c>
      <c r="AN107" s="76">
        <f t="shared" si="52"/>
        <v>323.21495100202412</v>
      </c>
      <c r="AO107" s="76">
        <f t="shared" si="52"/>
        <v>0</v>
      </c>
      <c r="AP107" s="76"/>
      <c r="AR107" s="76">
        <v>317.68883259272025</v>
      </c>
      <c r="AS107" s="76">
        <v>0</v>
      </c>
      <c r="AT107" s="76"/>
      <c r="AV107" s="81">
        <f t="shared" si="42"/>
        <v>-2.6599183638567367E-3</v>
      </c>
      <c r="AW107" s="81">
        <f t="shared" si="43"/>
        <v>0</v>
      </c>
      <c r="AX107" s="78">
        <f t="shared" si="26"/>
        <v>-2.6599183638567367E-3</v>
      </c>
      <c r="AY107" s="73">
        <v>16416</v>
      </c>
      <c r="AZ107" s="82">
        <f t="shared" si="44"/>
        <v>-43.665219861072188</v>
      </c>
      <c r="BA107" s="73">
        <v>12256.670999999973</v>
      </c>
      <c r="BB107" s="73">
        <f t="shared" si="45"/>
        <v>12300.336219861045</v>
      </c>
      <c r="BC107" s="74">
        <f t="shared" si="46"/>
        <v>749.28948707730535</v>
      </c>
      <c r="BE107" s="83">
        <v>38.536000000027343</v>
      </c>
      <c r="BF107" s="84">
        <v>37</v>
      </c>
      <c r="BH107" s="73">
        <v>43.597000000000001</v>
      </c>
      <c r="BI107" s="73">
        <v>26</v>
      </c>
      <c r="BK107" s="79">
        <f t="shared" si="47"/>
        <v>318366.03500000003</v>
      </c>
      <c r="BL107" s="434">
        <f t="shared" si="48"/>
        <v>318539.32841983554</v>
      </c>
      <c r="BM107" s="73">
        <f t="shared" si="33"/>
        <v>-173.29341983551902</v>
      </c>
      <c r="BN107" s="85">
        <v>39264</v>
      </c>
      <c r="BO107" s="86">
        <v>318366.03500000003</v>
      </c>
      <c r="BP107" s="87">
        <f t="shared" si="49"/>
        <v>0</v>
      </c>
      <c r="BQ107" s="88">
        <v>17302.501902173917</v>
      </c>
      <c r="BR107" s="88">
        <v>17311.920022817147</v>
      </c>
      <c r="BS107" s="89">
        <f t="shared" si="50"/>
        <v>189912.33948738565</v>
      </c>
      <c r="BT107" s="89" t="b">
        <v>1</v>
      </c>
    </row>
    <row r="108" spans="1:72" s="77" customFormat="1" x14ac:dyDescent="0.2">
      <c r="A108" s="90">
        <v>2007</v>
      </c>
      <c r="B108" s="67">
        <v>8</v>
      </c>
      <c r="C108" s="66"/>
      <c r="D108" s="68"/>
      <c r="E108" s="67"/>
      <c r="F108" s="66"/>
      <c r="G108" s="68"/>
      <c r="H108" s="91"/>
      <c r="I108" s="70"/>
      <c r="J108" s="70"/>
      <c r="K108" s="71">
        <f t="shared" si="34"/>
        <v>0</v>
      </c>
      <c r="L108" s="72">
        <v>249</v>
      </c>
      <c r="M108" s="72">
        <f t="shared" si="35"/>
        <v>0</v>
      </c>
      <c r="N108" s="73">
        <v>252699.50700000001</v>
      </c>
      <c r="O108" s="72">
        <f t="shared" si="53"/>
        <v>252699.50700000001</v>
      </c>
      <c r="P108" s="74">
        <f t="shared" si="31"/>
        <v>1014857.4578313254</v>
      </c>
      <c r="Q108" s="67"/>
      <c r="R108" s="90">
        <v>2007</v>
      </c>
      <c r="S108" s="67">
        <v>8</v>
      </c>
      <c r="T108" s="75">
        <f t="shared" si="51"/>
        <v>0</v>
      </c>
      <c r="U108" s="75">
        <f t="shared" si="51"/>
        <v>329.73144935858772</v>
      </c>
      <c r="W108" s="76"/>
      <c r="X108" s="76">
        <v>0</v>
      </c>
      <c r="Y108" s="76">
        <v>356.8452143778851</v>
      </c>
      <c r="AC108" s="78">
        <f t="shared" si="37"/>
        <v>0</v>
      </c>
      <c r="AD108" s="78">
        <f t="shared" si="38"/>
        <v>0.13304742354566182</v>
      </c>
      <c r="AE108" s="78">
        <f t="shared" si="32"/>
        <v>0.13304742354566182</v>
      </c>
      <c r="AF108" s="73">
        <v>1665</v>
      </c>
      <c r="AG108" s="73">
        <f t="shared" si="39"/>
        <v>221.52396020352694</v>
      </c>
      <c r="AH108" s="73">
        <v>31977.395</v>
      </c>
      <c r="AI108" s="79">
        <f t="shared" si="40"/>
        <v>31755.871039796475</v>
      </c>
      <c r="AJ108" s="74">
        <f t="shared" si="41"/>
        <v>19072.595219096984</v>
      </c>
      <c r="AK108" s="80"/>
      <c r="AL108" s="90">
        <v>2007</v>
      </c>
      <c r="AM108" s="67">
        <v>8</v>
      </c>
      <c r="AN108" s="76">
        <f t="shared" si="52"/>
        <v>329.73144935858772</v>
      </c>
      <c r="AO108" s="76">
        <f t="shared" si="52"/>
        <v>0</v>
      </c>
      <c r="AP108" s="76"/>
      <c r="AR108" s="76">
        <v>363.99549307537717</v>
      </c>
      <c r="AS108" s="76">
        <v>0</v>
      </c>
      <c r="AT108" s="76"/>
      <c r="AV108" s="81">
        <f t="shared" si="42"/>
        <v>1.6492509271758278E-2</v>
      </c>
      <c r="AW108" s="81">
        <f t="shared" si="43"/>
        <v>0</v>
      </c>
      <c r="AX108" s="78">
        <f t="shared" si="26"/>
        <v>1.6492509271758278E-2</v>
      </c>
      <c r="AY108" s="73">
        <v>15808</v>
      </c>
      <c r="AZ108" s="82">
        <f t="shared" si="44"/>
        <v>260.71358656795485</v>
      </c>
      <c r="BA108" s="73">
        <v>12000.427000000025</v>
      </c>
      <c r="BB108" s="73">
        <f t="shared" si="45"/>
        <v>11739.71341343207</v>
      </c>
      <c r="BC108" s="74">
        <f t="shared" si="46"/>
        <v>742.64381410881003</v>
      </c>
      <c r="BE108" s="83">
        <v>33.890999999974156</v>
      </c>
      <c r="BF108" s="84">
        <v>37</v>
      </c>
      <c r="BH108" s="73">
        <v>43.695999999999998</v>
      </c>
      <c r="BI108" s="73">
        <v>26</v>
      </c>
      <c r="BK108" s="79">
        <f t="shared" si="47"/>
        <v>296754.91600000003</v>
      </c>
      <c r="BL108" s="434">
        <f t="shared" si="48"/>
        <v>296272.67845322855</v>
      </c>
      <c r="BM108" s="73">
        <f t="shared" si="33"/>
        <v>482.23754677148179</v>
      </c>
      <c r="BN108" s="85">
        <v>39295</v>
      </c>
      <c r="BO108" s="86">
        <v>296754.91600000003</v>
      </c>
      <c r="BP108" s="87">
        <f t="shared" si="49"/>
        <v>0</v>
      </c>
      <c r="BQ108" s="88">
        <v>16685.685465279734</v>
      </c>
      <c r="BR108" s="88">
        <v>16658.570618680267</v>
      </c>
      <c r="BS108" s="89">
        <f t="shared" si="50"/>
        <v>190751.53973153949</v>
      </c>
      <c r="BT108" s="89" t="b">
        <v>1</v>
      </c>
    </row>
    <row r="109" spans="1:72" s="77" customFormat="1" x14ac:dyDescent="0.2">
      <c r="A109" s="90">
        <v>2007</v>
      </c>
      <c r="B109" s="67">
        <v>9</v>
      </c>
      <c r="C109" s="66"/>
      <c r="D109" s="68"/>
      <c r="E109" s="67"/>
      <c r="F109" s="66"/>
      <c r="G109" s="68"/>
      <c r="H109" s="91"/>
      <c r="I109" s="70"/>
      <c r="J109" s="70"/>
      <c r="K109" s="71">
        <f t="shared" si="34"/>
        <v>0</v>
      </c>
      <c r="L109" s="72">
        <v>245</v>
      </c>
      <c r="M109" s="72">
        <f t="shared" si="35"/>
        <v>0</v>
      </c>
      <c r="N109" s="73">
        <v>275468.25699999998</v>
      </c>
      <c r="O109" s="72">
        <f t="shared" si="53"/>
        <v>275468.25699999998</v>
      </c>
      <c r="P109" s="74">
        <f t="shared" si="31"/>
        <v>1124360.2326530612</v>
      </c>
      <c r="Q109" s="67"/>
      <c r="R109" s="90">
        <v>2007</v>
      </c>
      <c r="S109" s="67">
        <v>9</v>
      </c>
      <c r="T109" s="75">
        <f t="shared" si="51"/>
        <v>0</v>
      </c>
      <c r="U109" s="75">
        <f t="shared" si="51"/>
        <v>278.21093356333773</v>
      </c>
      <c r="W109" s="76"/>
      <c r="X109" s="76">
        <v>0</v>
      </c>
      <c r="Y109" s="76">
        <v>302.41912358362555</v>
      </c>
      <c r="AC109" s="78">
        <f t="shared" si="37"/>
        <v>0</v>
      </c>
      <c r="AD109" s="78">
        <f t="shared" si="38"/>
        <v>0.11878974788675664</v>
      </c>
      <c r="AE109" s="78">
        <f t="shared" si="32"/>
        <v>0.11878974788675664</v>
      </c>
      <c r="AF109" s="73">
        <v>1655</v>
      </c>
      <c r="AG109" s="73">
        <f t="shared" si="39"/>
        <v>196.59703275258224</v>
      </c>
      <c r="AH109" s="73">
        <v>34835.495000000003</v>
      </c>
      <c r="AI109" s="79">
        <f t="shared" si="40"/>
        <v>34638.897967247423</v>
      </c>
      <c r="AJ109" s="74">
        <f t="shared" si="41"/>
        <v>20929.847714348896</v>
      </c>
      <c r="AK109" s="80"/>
      <c r="AL109" s="90">
        <v>2007</v>
      </c>
      <c r="AM109" s="67">
        <v>9</v>
      </c>
      <c r="AN109" s="76">
        <f t="shared" si="52"/>
        <v>278.21093356333773</v>
      </c>
      <c r="AO109" s="76">
        <f t="shared" si="52"/>
        <v>0</v>
      </c>
      <c r="AP109" s="76"/>
      <c r="AR109" s="76">
        <v>282.71295608659966</v>
      </c>
      <c r="AS109" s="76">
        <v>0</v>
      </c>
      <c r="AT109" s="76"/>
      <c r="AV109" s="81">
        <f t="shared" si="42"/>
        <v>2.1669843997478757E-3</v>
      </c>
      <c r="AW109" s="81">
        <f t="shared" si="43"/>
        <v>0</v>
      </c>
      <c r="AX109" s="78">
        <f t="shared" si="26"/>
        <v>2.1669843997478757E-3</v>
      </c>
      <c r="AY109" s="73">
        <v>15407</v>
      </c>
      <c r="AZ109" s="82">
        <f t="shared" si="44"/>
        <v>33.386728646915522</v>
      </c>
      <c r="BA109" s="73">
        <v>12056.26</v>
      </c>
      <c r="BB109" s="73">
        <f t="shared" si="45"/>
        <v>12022.873271353084</v>
      </c>
      <c r="BC109" s="74">
        <f t="shared" si="46"/>
        <v>780.35135142163199</v>
      </c>
      <c r="BE109" s="83">
        <v>39.628999999998996</v>
      </c>
      <c r="BF109" s="84">
        <v>40</v>
      </c>
      <c r="BH109" s="73">
        <v>43.912999999999997</v>
      </c>
      <c r="BI109" s="73">
        <v>26</v>
      </c>
      <c r="BK109" s="79">
        <f t="shared" si="47"/>
        <v>322443.554</v>
      </c>
      <c r="BL109" s="434">
        <f t="shared" si="48"/>
        <v>322213.57023860049</v>
      </c>
      <c r="BM109" s="73">
        <f t="shared" si="33"/>
        <v>229.98376139949775</v>
      </c>
      <c r="BN109" s="85">
        <v>39326</v>
      </c>
      <c r="BO109" s="86">
        <v>322443.554</v>
      </c>
      <c r="BP109" s="87">
        <f t="shared" si="49"/>
        <v>0</v>
      </c>
      <c r="BQ109" s="88">
        <v>18560.038795832614</v>
      </c>
      <c r="BR109" s="88">
        <v>18546.800796557902</v>
      </c>
      <c r="BS109" s="89">
        <f t="shared" si="50"/>
        <v>193941.94891927164</v>
      </c>
      <c r="BT109" s="89" t="b">
        <v>1</v>
      </c>
    </row>
    <row r="110" spans="1:72" s="77" customFormat="1" x14ac:dyDescent="0.2">
      <c r="A110" s="90">
        <v>2007</v>
      </c>
      <c r="B110" s="67">
        <v>10</v>
      </c>
      <c r="C110" s="66"/>
      <c r="D110" s="68"/>
      <c r="E110" s="67"/>
      <c r="F110" s="66"/>
      <c r="G110" s="68"/>
      <c r="H110" s="91"/>
      <c r="I110" s="70"/>
      <c r="J110" s="70"/>
      <c r="K110" s="71">
        <f t="shared" si="34"/>
        <v>0</v>
      </c>
      <c r="L110" s="72">
        <v>243</v>
      </c>
      <c r="M110" s="72">
        <f t="shared" si="35"/>
        <v>0</v>
      </c>
      <c r="N110" s="73">
        <v>279559.88299999997</v>
      </c>
      <c r="O110" s="72">
        <f t="shared" si="53"/>
        <v>279559.88299999997</v>
      </c>
      <c r="P110" s="74">
        <f t="shared" si="31"/>
        <v>1150452.1934156378</v>
      </c>
      <c r="Q110" s="67"/>
      <c r="R110" s="90">
        <v>2007</v>
      </c>
      <c r="S110" s="67">
        <v>10</v>
      </c>
      <c r="T110" s="75">
        <f t="shared" ref="T110:U125" si="54">T98</f>
        <v>0</v>
      </c>
      <c r="U110" s="75">
        <f t="shared" si="54"/>
        <v>198.83661390818892</v>
      </c>
      <c r="W110" s="76"/>
      <c r="X110" s="76">
        <v>0</v>
      </c>
      <c r="Y110" s="76">
        <v>248.59604390682949</v>
      </c>
      <c r="AC110" s="78">
        <f t="shared" si="37"/>
        <v>0</v>
      </c>
      <c r="AD110" s="78">
        <f t="shared" si="38"/>
        <v>0.2441698507642891</v>
      </c>
      <c r="AE110" s="78">
        <f t="shared" si="32"/>
        <v>0.2441698507642891</v>
      </c>
      <c r="AF110" s="73">
        <v>1652</v>
      </c>
      <c r="AG110" s="73">
        <f t="shared" si="39"/>
        <v>403.36859346260559</v>
      </c>
      <c r="AH110" s="73">
        <v>33722.885000000002</v>
      </c>
      <c r="AI110" s="79">
        <f t="shared" si="40"/>
        <v>33319.516406537397</v>
      </c>
      <c r="AJ110" s="74">
        <f t="shared" si="41"/>
        <v>20169.198793303509</v>
      </c>
      <c r="AK110" s="80"/>
      <c r="AL110" s="90">
        <v>2007</v>
      </c>
      <c r="AM110" s="67">
        <v>10</v>
      </c>
      <c r="AN110" s="76">
        <f t="shared" ref="AN110:AO125" si="55">AN98</f>
        <v>198.83661390818892</v>
      </c>
      <c r="AO110" s="76">
        <f t="shared" si="55"/>
        <v>3.8389772083761713</v>
      </c>
      <c r="AP110" s="76"/>
      <c r="AR110" s="76">
        <v>252.26314149058356</v>
      </c>
      <c r="AS110" s="76">
        <v>0</v>
      </c>
      <c r="AT110" s="76"/>
      <c r="AV110" s="81">
        <f t="shared" si="42"/>
        <v>2.5716097866135219E-2</v>
      </c>
      <c r="AW110" s="81">
        <f t="shared" si="43"/>
        <v>-7.4207187866306089E-4</v>
      </c>
      <c r="AX110" s="78">
        <f t="shared" si="26"/>
        <v>2.497402598747216E-2</v>
      </c>
      <c r="AY110" s="73">
        <v>14895</v>
      </c>
      <c r="AZ110" s="82">
        <f t="shared" si="44"/>
        <v>371.98811708339781</v>
      </c>
      <c r="BA110" s="73">
        <v>10505.322999999975</v>
      </c>
      <c r="BB110" s="73">
        <f t="shared" si="45"/>
        <v>10133.334882916577</v>
      </c>
      <c r="BC110" s="74">
        <f t="shared" si="46"/>
        <v>680.31788404945121</v>
      </c>
      <c r="BE110" s="83">
        <v>20.924000000024535</v>
      </c>
      <c r="BF110" s="84">
        <v>39</v>
      </c>
      <c r="BH110" s="73">
        <v>44.274999999999999</v>
      </c>
      <c r="BI110" s="73">
        <v>26</v>
      </c>
      <c r="BK110" s="79">
        <f t="shared" si="47"/>
        <v>323853.28999999998</v>
      </c>
      <c r="BL110" s="434">
        <f t="shared" si="48"/>
        <v>323077.93328945397</v>
      </c>
      <c r="BM110" s="73">
        <f t="shared" si="33"/>
        <v>775.35671054600334</v>
      </c>
      <c r="BN110" s="85">
        <v>39356</v>
      </c>
      <c r="BO110" s="86">
        <v>323853.28999999998</v>
      </c>
      <c r="BP110" s="87">
        <f t="shared" si="49"/>
        <v>0</v>
      </c>
      <c r="BQ110" s="88">
        <v>19214.078315040046</v>
      </c>
      <c r="BR110" s="88">
        <v>19168.076730314682</v>
      </c>
      <c r="BS110" s="89">
        <f t="shared" si="50"/>
        <v>196997.23388030977</v>
      </c>
      <c r="BT110" s="89" t="b">
        <v>1</v>
      </c>
    </row>
    <row r="111" spans="1:72" s="77" customFormat="1" x14ac:dyDescent="0.2">
      <c r="A111" s="90">
        <v>2007</v>
      </c>
      <c r="B111" s="67">
        <v>11</v>
      </c>
      <c r="C111" s="66"/>
      <c r="D111" s="68"/>
      <c r="E111" s="67"/>
      <c r="F111" s="66"/>
      <c r="G111" s="68"/>
      <c r="H111" s="91"/>
      <c r="I111" s="70"/>
      <c r="J111" s="70"/>
      <c r="K111" s="71">
        <f t="shared" si="34"/>
        <v>0</v>
      </c>
      <c r="L111" s="72">
        <v>240</v>
      </c>
      <c r="M111" s="72">
        <f t="shared" si="35"/>
        <v>0</v>
      </c>
      <c r="N111" s="73">
        <v>261196.046</v>
      </c>
      <c r="O111" s="72">
        <f t="shared" si="53"/>
        <v>261196.046</v>
      </c>
      <c r="P111" s="74">
        <f t="shared" si="31"/>
        <v>1088316.8583333334</v>
      </c>
      <c r="Q111" s="67"/>
      <c r="R111" s="90">
        <v>2007</v>
      </c>
      <c r="S111" s="67">
        <v>11</v>
      </c>
      <c r="T111" s="75">
        <f t="shared" si="54"/>
        <v>0</v>
      </c>
      <c r="U111" s="75">
        <f t="shared" si="54"/>
        <v>75.667245198869992</v>
      </c>
      <c r="W111" s="76"/>
      <c r="X111" s="76">
        <v>0</v>
      </c>
      <c r="Y111" s="76">
        <v>87.50248877340529</v>
      </c>
      <c r="AC111" s="78">
        <f t="shared" si="37"/>
        <v>0</v>
      </c>
      <c r="AD111" s="78">
        <f t="shared" si="38"/>
        <v>5.8075618177946264E-2</v>
      </c>
      <c r="AE111" s="78">
        <f t="shared" si="32"/>
        <v>5.8075618177946264E-2</v>
      </c>
      <c r="AF111" s="73">
        <v>1623</v>
      </c>
      <c r="AG111" s="73">
        <f t="shared" si="39"/>
        <v>94.256728302806792</v>
      </c>
      <c r="AH111" s="73">
        <v>32673.941999999999</v>
      </c>
      <c r="AI111" s="79">
        <f t="shared" si="40"/>
        <v>32579.685271697192</v>
      </c>
      <c r="AJ111" s="74">
        <f t="shared" si="41"/>
        <v>20073.743235796177</v>
      </c>
      <c r="AK111" s="80"/>
      <c r="AL111" s="90">
        <v>2007</v>
      </c>
      <c r="AM111" s="67">
        <v>11</v>
      </c>
      <c r="AN111" s="76">
        <f t="shared" si="55"/>
        <v>75.667245198869992</v>
      </c>
      <c r="AO111" s="76">
        <f t="shared" si="55"/>
        <v>28.935219572893278</v>
      </c>
      <c r="AP111" s="76"/>
      <c r="AR111" s="76">
        <v>74.999636464394925</v>
      </c>
      <c r="AS111" s="76">
        <v>22.370387759015589</v>
      </c>
      <c r="AT111" s="76"/>
      <c r="AV111" s="81">
        <f t="shared" si="42"/>
        <v>-3.2134395269410847E-4</v>
      </c>
      <c r="AW111" s="81">
        <f t="shared" si="43"/>
        <v>-1.2689778586343441E-3</v>
      </c>
      <c r="AX111" s="78">
        <f t="shared" si="26"/>
        <v>-1.5903218113284526E-3</v>
      </c>
      <c r="AY111" s="73">
        <v>14344</v>
      </c>
      <c r="AZ111" s="82">
        <f t="shared" si="44"/>
        <v>-22.811576061695323</v>
      </c>
      <c r="BA111" s="73">
        <v>8667.4419999999809</v>
      </c>
      <c r="BB111" s="73">
        <f t="shared" si="45"/>
        <v>8690.2535760616756</v>
      </c>
      <c r="BC111" s="74">
        <f t="shared" si="46"/>
        <v>605.84589905616815</v>
      </c>
      <c r="BE111" s="83">
        <v>21.313000000018292</v>
      </c>
      <c r="BF111" s="84">
        <v>38</v>
      </c>
      <c r="BH111" s="73">
        <v>43.170999999999999</v>
      </c>
      <c r="BI111" s="73">
        <v>26</v>
      </c>
      <c r="BK111" s="79">
        <f t="shared" si="47"/>
        <v>302601.91399999999</v>
      </c>
      <c r="BL111" s="434">
        <f t="shared" si="48"/>
        <v>302530.46884775889</v>
      </c>
      <c r="BM111" s="73">
        <f t="shared" si="33"/>
        <v>71.445152241111472</v>
      </c>
      <c r="BN111" s="85">
        <v>39387</v>
      </c>
      <c r="BO111" s="86">
        <v>302601.91399999999</v>
      </c>
      <c r="BP111" s="87">
        <f t="shared" si="49"/>
        <v>0</v>
      </c>
      <c r="BQ111" s="88">
        <v>18597.622395673283</v>
      </c>
      <c r="BR111" s="88">
        <v>18593.231445378828</v>
      </c>
      <c r="BS111" s="89">
        <f t="shared" si="50"/>
        <v>199337.26430734457</v>
      </c>
      <c r="BT111" s="89" t="b">
        <v>1</v>
      </c>
    </row>
    <row r="112" spans="1:72" s="77" customFormat="1" x14ac:dyDescent="0.2">
      <c r="A112" s="90">
        <v>2007</v>
      </c>
      <c r="B112" s="67">
        <v>12</v>
      </c>
      <c r="C112" s="66"/>
      <c r="D112" s="68"/>
      <c r="E112" s="67"/>
      <c r="F112" s="66"/>
      <c r="G112" s="68"/>
      <c r="H112" s="91"/>
      <c r="I112" s="70"/>
      <c r="J112" s="70"/>
      <c r="K112" s="71">
        <f t="shared" si="34"/>
        <v>0</v>
      </c>
      <c r="L112" s="72">
        <v>239</v>
      </c>
      <c r="M112" s="72">
        <f t="shared" si="35"/>
        <v>0</v>
      </c>
      <c r="N112" s="73">
        <v>250957.57500000001</v>
      </c>
      <c r="O112" s="72">
        <f t="shared" si="53"/>
        <v>250957.57500000001</v>
      </c>
      <c r="P112" s="74">
        <f t="shared" si="31"/>
        <v>1050031.6945606694</v>
      </c>
      <c r="Q112" s="67"/>
      <c r="R112" s="90">
        <v>2007</v>
      </c>
      <c r="S112" s="67">
        <v>12</v>
      </c>
      <c r="T112" s="75">
        <f t="shared" si="54"/>
        <v>0</v>
      </c>
      <c r="U112" s="75">
        <f t="shared" si="54"/>
        <v>42.449672857488302</v>
      </c>
      <c r="W112" s="76"/>
      <c r="X112" s="76">
        <v>0</v>
      </c>
      <c r="Y112" s="76">
        <v>73.851029946947065</v>
      </c>
      <c r="AC112" s="78">
        <f t="shared" si="37"/>
        <v>0</v>
      </c>
      <c r="AD112" s="78">
        <f t="shared" si="38"/>
        <v>0.1540866660759331</v>
      </c>
      <c r="AE112" s="78">
        <f t="shared" si="32"/>
        <v>0.1540866660759331</v>
      </c>
      <c r="AF112" s="73">
        <v>1621</v>
      </c>
      <c r="AG112" s="73">
        <f t="shared" si="39"/>
        <v>249.77448570908757</v>
      </c>
      <c r="AH112" s="73">
        <v>32178.859</v>
      </c>
      <c r="AI112" s="79">
        <f t="shared" si="40"/>
        <v>31929.084514290913</v>
      </c>
      <c r="AJ112" s="74">
        <f t="shared" si="41"/>
        <v>19697.152692344793</v>
      </c>
      <c r="AK112" s="80"/>
      <c r="AL112" s="90">
        <v>2007</v>
      </c>
      <c r="AM112" s="67">
        <v>12</v>
      </c>
      <c r="AN112" s="76">
        <f t="shared" si="55"/>
        <v>42.449672857488302</v>
      </c>
      <c r="AO112" s="76">
        <f t="shared" si="55"/>
        <v>82.304422731853208</v>
      </c>
      <c r="AP112" s="76"/>
      <c r="AR112" s="76">
        <v>77.072727963203803</v>
      </c>
      <c r="AS112" s="76">
        <v>28.41457145531454</v>
      </c>
      <c r="AT112" s="76"/>
      <c r="AV112" s="81">
        <f t="shared" si="42"/>
        <v>1.6665314288862212E-2</v>
      </c>
      <c r="AW112" s="81">
        <f t="shared" si="43"/>
        <v>-1.0416874341009493E-2</v>
      </c>
      <c r="AX112" s="78">
        <f t="shared" si="26"/>
        <v>6.2484399478527197E-3</v>
      </c>
      <c r="AY112" s="73">
        <v>13750</v>
      </c>
      <c r="AZ112" s="82">
        <f t="shared" si="44"/>
        <v>85.916049282974896</v>
      </c>
      <c r="BA112" s="73">
        <v>7677.820000000007</v>
      </c>
      <c r="BB112" s="73">
        <f t="shared" si="45"/>
        <v>7591.9039507170319</v>
      </c>
      <c r="BC112" s="74">
        <f t="shared" si="46"/>
        <v>552.13846914305691</v>
      </c>
      <c r="BE112" s="83">
        <v>22.731999999992695</v>
      </c>
      <c r="BF112" s="84">
        <v>38</v>
      </c>
      <c r="BH112" s="73">
        <v>43.747999999999998</v>
      </c>
      <c r="BI112" s="73">
        <v>25</v>
      </c>
      <c r="BK112" s="79">
        <f t="shared" si="47"/>
        <v>290880.734</v>
      </c>
      <c r="BL112" s="434">
        <f t="shared" si="48"/>
        <v>290545.04346500797</v>
      </c>
      <c r="BM112" s="73">
        <f t="shared" si="33"/>
        <v>335.69053499206245</v>
      </c>
      <c r="BN112" s="85">
        <v>39417</v>
      </c>
      <c r="BO112" s="86">
        <v>290880.734</v>
      </c>
      <c r="BP112" s="87">
        <f t="shared" si="49"/>
        <v>0</v>
      </c>
      <c r="BQ112" s="88">
        <v>18559.352644675557</v>
      </c>
      <c r="BR112" s="88">
        <v>18537.934247751418</v>
      </c>
      <c r="BS112" s="89">
        <f t="shared" si="50"/>
        <v>203099.27277127746</v>
      </c>
      <c r="BT112" s="89" t="b">
        <v>1</v>
      </c>
    </row>
    <row r="113" spans="1:72" s="77" customFormat="1" x14ac:dyDescent="0.2">
      <c r="A113" s="90">
        <v>2008</v>
      </c>
      <c r="B113" s="67">
        <v>1</v>
      </c>
      <c r="C113" s="66"/>
      <c r="D113" s="68"/>
      <c r="E113" s="67"/>
      <c r="F113" s="66"/>
      <c r="G113" s="68"/>
      <c r="H113" s="91"/>
      <c r="I113" s="70"/>
      <c r="J113" s="70"/>
      <c r="K113" s="71">
        <f t="shared" si="34"/>
        <v>0</v>
      </c>
      <c r="L113" s="72">
        <v>238</v>
      </c>
      <c r="M113" s="72">
        <f t="shared" si="35"/>
        <v>0</v>
      </c>
      <c r="N113" s="73">
        <v>292704.61499999999</v>
      </c>
      <c r="O113" s="72">
        <f t="shared" si="53"/>
        <v>292704.61499999999</v>
      </c>
      <c r="P113" s="74">
        <f t="shared" si="31"/>
        <v>1229851.3235294118</v>
      </c>
      <c r="Q113" s="67"/>
      <c r="R113" s="90">
        <v>2008</v>
      </c>
      <c r="S113" s="67">
        <v>1</v>
      </c>
      <c r="T113" s="75">
        <f t="shared" si="54"/>
        <v>104.01238027997351</v>
      </c>
      <c r="U113" s="75">
        <f t="shared" si="54"/>
        <v>26.872581391315055</v>
      </c>
      <c r="W113" s="76"/>
      <c r="X113" s="76">
        <v>64.955083488008739</v>
      </c>
      <c r="Y113" s="76">
        <v>36.126174053552198</v>
      </c>
      <c r="AC113" s="78">
        <f t="shared" si="37"/>
        <v>-0.19369653875526044</v>
      </c>
      <c r="AD113" s="78">
        <f t="shared" si="38"/>
        <v>4.5407440146193231E-2</v>
      </c>
      <c r="AE113" s="78">
        <f t="shared" ref="AE113:AE144" si="56">SUM(AC113:AD113)</f>
        <v>-0.14828909860906719</v>
      </c>
      <c r="AF113" s="73">
        <v>1631</v>
      </c>
      <c r="AG113" s="73">
        <f t="shared" si="39"/>
        <v>-241.85951983138858</v>
      </c>
      <c r="AH113" s="73">
        <v>32652.811000000002</v>
      </c>
      <c r="AI113" s="79">
        <f t="shared" si="40"/>
        <v>32894.670519831387</v>
      </c>
      <c r="AJ113" s="74">
        <f t="shared" si="41"/>
        <v>20168.406204678962</v>
      </c>
      <c r="AK113" s="80"/>
      <c r="AL113" s="90">
        <v>2008</v>
      </c>
      <c r="AM113" s="67">
        <v>1</v>
      </c>
      <c r="AN113" s="76">
        <f t="shared" si="55"/>
        <v>26.872581391315055</v>
      </c>
      <c r="AO113" s="76">
        <f t="shared" si="55"/>
        <v>123.83441885147447</v>
      </c>
      <c r="AP113" s="76"/>
      <c r="AR113" s="76">
        <v>29.213367712153897</v>
      </c>
      <c r="AS113" s="76">
        <v>83.4996824841039</v>
      </c>
      <c r="AT113" s="76"/>
      <c r="AV113" s="81">
        <f t="shared" si="42"/>
        <v>1.1267041455682825E-3</v>
      </c>
      <c r="AW113" s="81">
        <f t="shared" si="43"/>
        <v>-7.7966791587633392E-3</v>
      </c>
      <c r="AX113" s="78">
        <f t="shared" ref="AX113:AX176" si="57">SUM(AV113:AW113)</f>
        <v>-6.6699750131950569E-3</v>
      </c>
      <c r="AY113" s="73">
        <v>13210</v>
      </c>
      <c r="AZ113" s="82">
        <f t="shared" si="44"/>
        <v>-88.110369924306696</v>
      </c>
      <c r="BA113" s="73">
        <v>7413.4959999999846</v>
      </c>
      <c r="BB113" s="73">
        <f t="shared" si="45"/>
        <v>7501.6063699242914</v>
      </c>
      <c r="BC113" s="74">
        <f t="shared" si="46"/>
        <v>567.87330582318634</v>
      </c>
      <c r="BE113" s="83">
        <v>24.341000000015811</v>
      </c>
      <c r="BF113" s="84">
        <v>38</v>
      </c>
      <c r="BH113" s="73">
        <v>42.805</v>
      </c>
      <c r="BI113" s="73">
        <v>25</v>
      </c>
      <c r="BK113" s="79">
        <f t="shared" si="47"/>
        <v>332838.06799999997</v>
      </c>
      <c r="BL113" s="434">
        <f t="shared" si="48"/>
        <v>333168.03788975568</v>
      </c>
      <c r="BM113" s="73">
        <f t="shared" si="33"/>
        <v>-329.96988975569525</v>
      </c>
      <c r="BN113" s="85">
        <v>39448</v>
      </c>
      <c r="BO113" s="86">
        <v>332838.06800000003</v>
      </c>
      <c r="BP113" s="87">
        <f t="shared" si="49"/>
        <v>0</v>
      </c>
      <c r="BQ113" s="88">
        <v>21981.116629243163</v>
      </c>
      <c r="BR113" s="88">
        <v>22002.908327153327</v>
      </c>
      <c r="BS113" s="89">
        <f t="shared" si="50"/>
        <v>208857.46160760085</v>
      </c>
      <c r="BT113" s="89" t="b">
        <v>1</v>
      </c>
    </row>
    <row r="114" spans="1:72" s="77" customFormat="1" x14ac:dyDescent="0.2">
      <c r="A114" s="90">
        <v>2008</v>
      </c>
      <c r="B114" s="67">
        <v>2</v>
      </c>
      <c r="C114" s="66"/>
      <c r="D114" s="68"/>
      <c r="E114" s="67"/>
      <c r="F114" s="66"/>
      <c r="G114" s="68"/>
      <c r="H114" s="91"/>
      <c r="I114" s="70"/>
      <c r="J114" s="70"/>
      <c r="K114" s="71">
        <f t="shared" si="34"/>
        <v>0</v>
      </c>
      <c r="L114" s="72">
        <v>238</v>
      </c>
      <c r="M114" s="72">
        <f t="shared" si="35"/>
        <v>0</v>
      </c>
      <c r="N114" s="73">
        <v>280342.39500000002</v>
      </c>
      <c r="O114" s="72">
        <f t="shared" si="53"/>
        <v>280342.39500000002</v>
      </c>
      <c r="P114" s="74">
        <f t="shared" si="31"/>
        <v>1177909.2226890756</v>
      </c>
      <c r="Q114" s="67"/>
      <c r="R114" s="90">
        <v>2008</v>
      </c>
      <c r="S114" s="67">
        <v>2</v>
      </c>
      <c r="T114" s="75">
        <f t="shared" si="54"/>
        <v>0</v>
      </c>
      <c r="U114" s="75">
        <f t="shared" si="54"/>
        <v>34.723950066840629</v>
      </c>
      <c r="W114" s="76"/>
      <c r="X114" s="76">
        <v>0</v>
      </c>
      <c r="Y114" s="76">
        <v>62.724246691326655</v>
      </c>
      <c r="AC114" s="78">
        <f t="shared" si="37"/>
        <v>0</v>
      </c>
      <c r="AD114" s="78">
        <f t="shared" si="38"/>
        <v>0.13739763997182772</v>
      </c>
      <c r="AE114" s="78">
        <f t="shared" si="56"/>
        <v>0.13739763997182772</v>
      </c>
      <c r="AF114" s="73">
        <v>1626</v>
      </c>
      <c r="AG114" s="73">
        <f t="shared" si="39"/>
        <v>223.40856259419186</v>
      </c>
      <c r="AH114" s="73">
        <v>29997.883999999998</v>
      </c>
      <c r="AI114" s="79">
        <f t="shared" si="40"/>
        <v>29774.475437405807</v>
      </c>
      <c r="AJ114" s="74">
        <f t="shared" si="41"/>
        <v>18311.48550885966</v>
      </c>
      <c r="AK114" s="80"/>
      <c r="AL114" s="90">
        <v>2008</v>
      </c>
      <c r="AM114" s="67">
        <v>2</v>
      </c>
      <c r="AN114" s="76">
        <f t="shared" si="55"/>
        <v>34.723950066840629</v>
      </c>
      <c r="AO114" s="76">
        <f t="shared" si="55"/>
        <v>77.741832906544204</v>
      </c>
      <c r="AP114" s="76"/>
      <c r="AR114" s="76">
        <v>59.290055405678828</v>
      </c>
      <c r="AS114" s="76">
        <v>34.980951950676008</v>
      </c>
      <c r="AT114" s="76"/>
      <c r="AV114" s="81">
        <f t="shared" si="42"/>
        <v>1.1824544803310881E-2</v>
      </c>
      <c r="AW114" s="81">
        <f t="shared" si="43"/>
        <v>-8.2656513810433936E-3</v>
      </c>
      <c r="AX114" s="78">
        <f t="shared" si="57"/>
        <v>3.5588934222674871E-3</v>
      </c>
      <c r="AY114" s="73">
        <v>12770</v>
      </c>
      <c r="AZ114" s="82">
        <f t="shared" si="44"/>
        <v>45.447069002355811</v>
      </c>
      <c r="BA114" s="73">
        <v>6749.7750000000233</v>
      </c>
      <c r="BB114" s="73">
        <f t="shared" si="45"/>
        <v>6704.3279309976679</v>
      </c>
      <c r="BC114" s="74">
        <f t="shared" si="46"/>
        <v>525.00610266230763</v>
      </c>
      <c r="BE114" s="83">
        <v>18.147999999976491</v>
      </c>
      <c r="BF114" s="84">
        <v>36</v>
      </c>
      <c r="BH114" s="73">
        <v>43.511000000000003</v>
      </c>
      <c r="BI114" s="73">
        <v>25</v>
      </c>
      <c r="BK114" s="79">
        <f t="shared" si="47"/>
        <v>317151.71299999999</v>
      </c>
      <c r="BL114" s="434">
        <f t="shared" si="48"/>
        <v>316882.85736840346</v>
      </c>
      <c r="BM114" s="73">
        <f t="shared" si="33"/>
        <v>268.85563159654765</v>
      </c>
      <c r="BN114" s="85">
        <v>39479</v>
      </c>
      <c r="BO114" s="86">
        <v>317151.71300000005</v>
      </c>
      <c r="BP114" s="87">
        <f t="shared" si="49"/>
        <v>0</v>
      </c>
      <c r="BQ114" s="88">
        <v>21582.287376658725</v>
      </c>
      <c r="BR114" s="88">
        <v>21563.991654876045</v>
      </c>
      <c r="BS114" s="89">
        <f t="shared" si="50"/>
        <v>215499.32232084675</v>
      </c>
      <c r="BT114" s="89" t="b">
        <v>1</v>
      </c>
    </row>
    <row r="115" spans="1:72" s="77" customFormat="1" x14ac:dyDescent="0.2">
      <c r="A115" s="90">
        <v>2008</v>
      </c>
      <c r="B115" s="67">
        <v>3</v>
      </c>
      <c r="C115" s="66"/>
      <c r="D115" s="68"/>
      <c r="E115" s="67"/>
      <c r="F115" s="66"/>
      <c r="G115" s="68"/>
      <c r="H115" s="91"/>
      <c r="I115" s="70"/>
      <c r="J115" s="70"/>
      <c r="K115" s="71">
        <f t="shared" si="34"/>
        <v>0</v>
      </c>
      <c r="L115" s="72">
        <v>237</v>
      </c>
      <c r="M115" s="72">
        <f t="shared" si="35"/>
        <v>0</v>
      </c>
      <c r="N115" s="73">
        <v>247693.236</v>
      </c>
      <c r="O115" s="72">
        <f t="shared" si="53"/>
        <v>247693.236</v>
      </c>
      <c r="P115" s="74">
        <f t="shared" si="31"/>
        <v>1045119.1392405065</v>
      </c>
      <c r="Q115" s="67"/>
      <c r="R115" s="90">
        <v>2008</v>
      </c>
      <c r="S115" s="67">
        <v>3</v>
      </c>
      <c r="T115" s="75">
        <f t="shared" si="54"/>
        <v>0</v>
      </c>
      <c r="U115" s="75">
        <f t="shared" si="54"/>
        <v>67.088827391532973</v>
      </c>
      <c r="W115" s="76"/>
      <c r="X115" s="76">
        <v>0</v>
      </c>
      <c r="Y115" s="76">
        <v>56.93537592757194</v>
      </c>
      <c r="AC115" s="78">
        <f t="shared" si="37"/>
        <v>0</v>
      </c>
      <c r="AD115" s="78">
        <f t="shared" si="38"/>
        <v>-4.982305321354262E-2</v>
      </c>
      <c r="AE115" s="78">
        <f t="shared" si="56"/>
        <v>-4.982305321354262E-2</v>
      </c>
      <c r="AF115" s="73">
        <v>1616</v>
      </c>
      <c r="AG115" s="73">
        <f t="shared" si="39"/>
        <v>-80.514053993084872</v>
      </c>
      <c r="AH115" s="73">
        <v>28667.819</v>
      </c>
      <c r="AI115" s="79">
        <f t="shared" si="40"/>
        <v>28748.333053993083</v>
      </c>
      <c r="AJ115" s="74">
        <f t="shared" si="41"/>
        <v>17789.810058164036</v>
      </c>
      <c r="AK115" s="80"/>
      <c r="AL115" s="90">
        <v>2008</v>
      </c>
      <c r="AM115" s="67">
        <v>3</v>
      </c>
      <c r="AN115" s="76">
        <f t="shared" si="55"/>
        <v>67.088827391532973</v>
      </c>
      <c r="AO115" s="76">
        <f t="shared" si="55"/>
        <v>46.024503453365838</v>
      </c>
      <c r="AP115" s="76"/>
      <c r="AR115" s="76">
        <v>65.686542145850154</v>
      </c>
      <c r="AS115" s="76">
        <v>23.336733771493623</v>
      </c>
      <c r="AT115" s="76"/>
      <c r="AV115" s="81">
        <f t="shared" si="42"/>
        <v>-6.749700241813943E-4</v>
      </c>
      <c r="AW115" s="81">
        <f t="shared" si="43"/>
        <v>-4.3855316029925324E-3</v>
      </c>
      <c r="AX115" s="78">
        <f t="shared" si="57"/>
        <v>-5.0605016271739267E-3</v>
      </c>
      <c r="AY115" s="73">
        <v>12308</v>
      </c>
      <c r="AZ115" s="82">
        <f t="shared" si="44"/>
        <v>-62.284654027256693</v>
      </c>
      <c r="BA115" s="73">
        <v>6423.5709999999963</v>
      </c>
      <c r="BB115" s="73">
        <f t="shared" si="45"/>
        <v>6485.855654027253</v>
      </c>
      <c r="BC115" s="74">
        <f t="shared" si="46"/>
        <v>526.96259782476875</v>
      </c>
      <c r="BE115" s="83">
        <v>28.182000000003427</v>
      </c>
      <c r="BF115" s="84">
        <v>35</v>
      </c>
      <c r="BH115" s="73">
        <v>43.768000000000001</v>
      </c>
      <c r="BI115" s="73">
        <v>25</v>
      </c>
      <c r="BK115" s="79">
        <f t="shared" si="47"/>
        <v>282856.576</v>
      </c>
      <c r="BL115" s="434">
        <f t="shared" si="48"/>
        <v>282999.37470802036</v>
      </c>
      <c r="BM115" s="73">
        <f t="shared" si="33"/>
        <v>-142.79870802034156</v>
      </c>
      <c r="BN115" s="85">
        <v>39508</v>
      </c>
      <c r="BO115" s="86">
        <v>282856.576</v>
      </c>
      <c r="BP115" s="87">
        <f t="shared" si="49"/>
        <v>0</v>
      </c>
      <c r="BQ115" s="88">
        <v>19890.062302229097</v>
      </c>
      <c r="BR115" s="88">
        <v>19900.103699319341</v>
      </c>
      <c r="BS115" s="89">
        <f t="shared" si="50"/>
        <v>220070.61379685631</v>
      </c>
      <c r="BT115" s="89" t="b">
        <v>1</v>
      </c>
    </row>
    <row r="116" spans="1:72" s="77" customFormat="1" x14ac:dyDescent="0.2">
      <c r="A116" s="90">
        <v>2008</v>
      </c>
      <c r="B116" s="67">
        <v>4</v>
      </c>
      <c r="C116" s="66"/>
      <c r="D116" s="68"/>
      <c r="E116" s="67"/>
      <c r="F116" s="66"/>
      <c r="G116" s="68"/>
      <c r="H116" s="91"/>
      <c r="I116" s="70"/>
      <c r="J116" s="70"/>
      <c r="K116" s="71">
        <f t="shared" si="34"/>
        <v>0</v>
      </c>
      <c r="L116" s="72">
        <v>235</v>
      </c>
      <c r="M116" s="72">
        <f t="shared" si="35"/>
        <v>0</v>
      </c>
      <c r="N116" s="73">
        <v>260759.258</v>
      </c>
      <c r="O116" s="72">
        <f t="shared" si="53"/>
        <v>260759.258</v>
      </c>
      <c r="P116" s="74">
        <f t="shared" si="31"/>
        <v>1109613.8638297874</v>
      </c>
      <c r="Q116" s="67"/>
      <c r="R116" s="90">
        <v>2008</v>
      </c>
      <c r="S116" s="67">
        <v>4</v>
      </c>
      <c r="T116" s="75">
        <f t="shared" si="54"/>
        <v>0</v>
      </c>
      <c r="U116" s="75">
        <f t="shared" si="54"/>
        <v>117.42864691479581</v>
      </c>
      <c r="W116" s="76"/>
      <c r="X116" s="76">
        <v>0</v>
      </c>
      <c r="Y116" s="76">
        <v>111.14006652165149</v>
      </c>
      <c r="AC116" s="78">
        <f t="shared" si="37"/>
        <v>0</v>
      </c>
      <c r="AD116" s="78">
        <f t="shared" si="38"/>
        <v>-3.0858105411481426E-2</v>
      </c>
      <c r="AE116" s="78">
        <f t="shared" si="56"/>
        <v>-3.0858105411481426E-2</v>
      </c>
      <c r="AF116" s="73">
        <v>1605</v>
      </c>
      <c r="AG116" s="73">
        <f t="shared" si="39"/>
        <v>-49.527259185427688</v>
      </c>
      <c r="AH116" s="73">
        <v>28898.616999999998</v>
      </c>
      <c r="AI116" s="79">
        <f t="shared" si="40"/>
        <v>28948.144259185425</v>
      </c>
      <c r="AJ116" s="74">
        <f t="shared" si="41"/>
        <v>18036.226952763504</v>
      </c>
      <c r="AK116" s="80"/>
      <c r="AL116" s="90">
        <v>2008</v>
      </c>
      <c r="AM116" s="67">
        <v>4</v>
      </c>
      <c r="AN116" s="76">
        <f t="shared" si="55"/>
        <v>117.42864691479581</v>
      </c>
      <c r="AO116" s="76">
        <f t="shared" si="55"/>
        <v>10.764282951672801</v>
      </c>
      <c r="AP116" s="76"/>
      <c r="AR116" s="76">
        <v>109.06085505519766</v>
      </c>
      <c r="AS116" s="76">
        <v>14.404519933202248</v>
      </c>
      <c r="AT116" s="76"/>
      <c r="AV116" s="81">
        <f t="shared" si="42"/>
        <v>-4.0277173928815252E-3</v>
      </c>
      <c r="AW116" s="81">
        <f t="shared" si="43"/>
        <v>7.036555178729293E-4</v>
      </c>
      <c r="AX116" s="78">
        <f t="shared" si="57"/>
        <v>-3.3240618750085956E-3</v>
      </c>
      <c r="AY116" s="73">
        <v>12024</v>
      </c>
      <c r="AZ116" s="82">
        <f t="shared" si="44"/>
        <v>-39.968519985103356</v>
      </c>
      <c r="BA116" s="73">
        <v>6675.0430000000051</v>
      </c>
      <c r="BB116" s="73">
        <f t="shared" si="45"/>
        <v>6715.0115199851089</v>
      </c>
      <c r="BC116" s="74">
        <f t="shared" si="46"/>
        <v>558.46735861486263</v>
      </c>
      <c r="BE116" s="83">
        <v>31.56699999999455</v>
      </c>
      <c r="BF116" s="84">
        <v>34</v>
      </c>
      <c r="BH116" s="73">
        <v>43.756</v>
      </c>
      <c r="BI116" s="73">
        <v>25</v>
      </c>
      <c r="BK116" s="79">
        <f t="shared" si="47"/>
        <v>296408.24099999998</v>
      </c>
      <c r="BL116" s="434">
        <f t="shared" si="48"/>
        <v>296497.73677917052</v>
      </c>
      <c r="BM116" s="73">
        <f t="shared" si="33"/>
        <v>-89.495779170531051</v>
      </c>
      <c r="BN116" s="85">
        <v>39539</v>
      </c>
      <c r="BO116" s="86">
        <v>296408.24100000004</v>
      </c>
      <c r="BP116" s="87">
        <f t="shared" si="49"/>
        <v>0</v>
      </c>
      <c r="BQ116" s="88">
        <v>21289.107304460245</v>
      </c>
      <c r="BR116" s="88">
        <v>21295.535213615636</v>
      </c>
      <c r="BS116" s="89">
        <f t="shared" si="50"/>
        <v>227279.20073078689</v>
      </c>
      <c r="BT116" s="89" t="b">
        <v>1</v>
      </c>
    </row>
    <row r="117" spans="1:72" s="77" customFormat="1" x14ac:dyDescent="0.2">
      <c r="A117" s="90">
        <v>2008</v>
      </c>
      <c r="B117" s="67">
        <v>5</v>
      </c>
      <c r="C117" s="66"/>
      <c r="D117" s="68"/>
      <c r="E117" s="67"/>
      <c r="F117" s="66"/>
      <c r="G117" s="68"/>
      <c r="H117" s="91"/>
      <c r="I117" s="70"/>
      <c r="J117" s="70"/>
      <c r="K117" s="71">
        <f t="shared" si="34"/>
        <v>0</v>
      </c>
      <c r="L117" s="72">
        <v>233</v>
      </c>
      <c r="M117" s="72">
        <f t="shared" si="35"/>
        <v>0</v>
      </c>
      <c r="N117" s="73">
        <v>254647.147</v>
      </c>
      <c r="O117" s="72">
        <f t="shared" si="53"/>
        <v>254647.147</v>
      </c>
      <c r="P117" s="74">
        <f t="shared" si="31"/>
        <v>1092906.2103004293</v>
      </c>
      <c r="Q117" s="67"/>
      <c r="R117" s="90">
        <v>2008</v>
      </c>
      <c r="S117" s="67">
        <v>5</v>
      </c>
      <c r="T117" s="75">
        <f t="shared" si="54"/>
        <v>0</v>
      </c>
      <c r="U117" s="75">
        <f t="shared" si="54"/>
        <v>205.87235315982971</v>
      </c>
      <c r="W117" s="76"/>
      <c r="X117" s="76">
        <v>0</v>
      </c>
      <c r="Y117" s="76">
        <v>216.40455680076681</v>
      </c>
      <c r="AC117" s="78">
        <f t="shared" si="37"/>
        <v>0</v>
      </c>
      <c r="AD117" s="78">
        <f t="shared" si="38"/>
        <v>5.1681592640771226E-2</v>
      </c>
      <c r="AE117" s="78">
        <f t="shared" si="56"/>
        <v>5.1681592640771226E-2</v>
      </c>
      <c r="AF117" s="73">
        <v>1592</v>
      </c>
      <c r="AG117" s="73">
        <f t="shared" si="39"/>
        <v>82.27709548410779</v>
      </c>
      <c r="AH117" s="73">
        <v>31032.002</v>
      </c>
      <c r="AI117" s="79">
        <f t="shared" si="40"/>
        <v>30949.724904515893</v>
      </c>
      <c r="AJ117" s="74">
        <f t="shared" si="41"/>
        <v>19440.781975198428</v>
      </c>
      <c r="AK117" s="80"/>
      <c r="AL117" s="90">
        <v>2008</v>
      </c>
      <c r="AM117" s="67">
        <v>5</v>
      </c>
      <c r="AN117" s="76">
        <f t="shared" si="55"/>
        <v>205.87235315982971</v>
      </c>
      <c r="AO117" s="76">
        <f t="shared" si="55"/>
        <v>1.2492833206498815</v>
      </c>
      <c r="AP117" s="76"/>
      <c r="AR117" s="76">
        <v>237.1304063366201</v>
      </c>
      <c r="AS117" s="76">
        <v>0.21746423078301488</v>
      </c>
      <c r="AT117" s="76"/>
      <c r="AV117" s="81">
        <f t="shared" si="42"/>
        <v>1.5045618552684751E-2</v>
      </c>
      <c r="AW117" s="81">
        <f t="shared" si="43"/>
        <v>-1.9944998078844754E-4</v>
      </c>
      <c r="AX117" s="78">
        <f t="shared" si="57"/>
        <v>1.4846168571896303E-2</v>
      </c>
      <c r="AY117" s="73">
        <v>11713</v>
      </c>
      <c r="AZ117" s="82">
        <f t="shared" si="44"/>
        <v>173.8931724826214</v>
      </c>
      <c r="BA117" s="73">
        <v>6986.2220000000088</v>
      </c>
      <c r="BB117" s="73">
        <f t="shared" si="45"/>
        <v>6812.3288275173873</v>
      </c>
      <c r="BC117" s="74">
        <f t="shared" si="46"/>
        <v>581.60410036006033</v>
      </c>
      <c r="BE117" s="83">
        <v>47.114999999991596</v>
      </c>
      <c r="BF117" s="84">
        <v>34</v>
      </c>
      <c r="BH117" s="73">
        <v>43.459000000000003</v>
      </c>
      <c r="BI117" s="73">
        <v>25</v>
      </c>
      <c r="BK117" s="79">
        <f t="shared" si="47"/>
        <v>292755.94500000001</v>
      </c>
      <c r="BL117" s="434">
        <f t="shared" si="48"/>
        <v>292499.77473203326</v>
      </c>
      <c r="BM117" s="73">
        <f t="shared" si="33"/>
        <v>256.17026796672917</v>
      </c>
      <c r="BN117" s="85">
        <v>39569</v>
      </c>
      <c r="BO117" s="86">
        <v>292755.94500000001</v>
      </c>
      <c r="BP117" s="87">
        <f t="shared" si="49"/>
        <v>0</v>
      </c>
      <c r="BQ117" s="88">
        <v>21530.921894535561</v>
      </c>
      <c r="BR117" s="88">
        <v>21512.081689492774</v>
      </c>
      <c r="BS117" s="89">
        <f t="shared" si="50"/>
        <v>232077.74707327093</v>
      </c>
      <c r="BT117" s="89" t="b">
        <v>1</v>
      </c>
    </row>
    <row r="118" spans="1:72" s="77" customFormat="1" x14ac:dyDescent="0.2">
      <c r="A118" s="90">
        <v>2008</v>
      </c>
      <c r="B118" s="67">
        <v>6</v>
      </c>
      <c r="C118" s="66"/>
      <c r="D118" s="68"/>
      <c r="E118" s="67"/>
      <c r="F118" s="66"/>
      <c r="G118" s="68"/>
      <c r="H118" s="91"/>
      <c r="I118" s="70"/>
      <c r="J118" s="70"/>
      <c r="K118" s="71">
        <f t="shared" si="34"/>
        <v>0</v>
      </c>
      <c r="L118" s="72">
        <v>233</v>
      </c>
      <c r="M118" s="72">
        <f t="shared" si="35"/>
        <v>0</v>
      </c>
      <c r="N118" s="73">
        <v>283253.092</v>
      </c>
      <c r="O118" s="72">
        <f t="shared" si="53"/>
        <v>283253.092</v>
      </c>
      <c r="P118" s="74">
        <f t="shared" si="31"/>
        <v>1215678.5064377682</v>
      </c>
      <c r="Q118" s="67"/>
      <c r="R118" s="90">
        <v>2008</v>
      </c>
      <c r="S118" s="67">
        <v>6</v>
      </c>
      <c r="T118" s="75">
        <f t="shared" si="54"/>
        <v>0</v>
      </c>
      <c r="U118" s="75">
        <f t="shared" si="54"/>
        <v>273.79728737823223</v>
      </c>
      <c r="W118" s="76"/>
      <c r="X118" s="76">
        <v>0</v>
      </c>
      <c r="Y118" s="76">
        <v>285.28102425075247</v>
      </c>
      <c r="AC118" s="78">
        <f t="shared" si="37"/>
        <v>0</v>
      </c>
      <c r="AD118" s="78">
        <f t="shared" si="38"/>
        <v>5.6350772475814853E-2</v>
      </c>
      <c r="AE118" s="78">
        <f t="shared" si="56"/>
        <v>5.6350772475814853E-2</v>
      </c>
      <c r="AF118" s="73">
        <v>1562</v>
      </c>
      <c r="AG118" s="73">
        <f t="shared" si="39"/>
        <v>88.019906607222794</v>
      </c>
      <c r="AH118" s="73">
        <v>31678.275000000001</v>
      </c>
      <c r="AI118" s="79">
        <f t="shared" si="40"/>
        <v>31590.255093392778</v>
      </c>
      <c r="AJ118" s="74">
        <f t="shared" si="41"/>
        <v>20224.23501497617</v>
      </c>
      <c r="AK118" s="80"/>
      <c r="AL118" s="90">
        <v>2008</v>
      </c>
      <c r="AM118" s="67">
        <v>6</v>
      </c>
      <c r="AN118" s="76">
        <f t="shared" si="55"/>
        <v>273.79728737823223</v>
      </c>
      <c r="AO118" s="76">
        <f t="shared" si="55"/>
        <v>0</v>
      </c>
      <c r="AP118" s="76"/>
      <c r="AR118" s="76">
        <v>279.15273616670316</v>
      </c>
      <c r="AS118" s="76">
        <v>0</v>
      </c>
      <c r="AT118" s="76"/>
      <c r="AV118" s="81">
        <f t="shared" si="42"/>
        <v>2.5777689734561089E-3</v>
      </c>
      <c r="AW118" s="81">
        <f t="shared" si="43"/>
        <v>0</v>
      </c>
      <c r="AX118" s="78">
        <f t="shared" si="57"/>
        <v>2.5777689734561089E-3</v>
      </c>
      <c r="AY118" s="73">
        <v>11518</v>
      </c>
      <c r="AZ118" s="82">
        <f t="shared" si="44"/>
        <v>29.690743036267463</v>
      </c>
      <c r="BA118" s="73">
        <v>7988.3559999999707</v>
      </c>
      <c r="BB118" s="73">
        <f t="shared" si="45"/>
        <v>7958.6652569637035</v>
      </c>
      <c r="BC118" s="74">
        <f t="shared" si="46"/>
        <v>690.97632027814757</v>
      </c>
      <c r="BE118" s="83">
        <v>46.073000000029424</v>
      </c>
      <c r="BF118" s="84">
        <v>34</v>
      </c>
      <c r="BH118" s="73">
        <v>44.984999999999999</v>
      </c>
      <c r="BI118" s="73">
        <v>25</v>
      </c>
      <c r="BK118" s="79">
        <f t="shared" si="47"/>
        <v>323010.78100000002</v>
      </c>
      <c r="BL118" s="434">
        <f t="shared" si="48"/>
        <v>322893.07035035652</v>
      </c>
      <c r="BM118" s="73">
        <f t="shared" si="33"/>
        <v>117.71064964349026</v>
      </c>
      <c r="BN118" s="85">
        <v>39600</v>
      </c>
      <c r="BO118" s="86">
        <v>323010.78099999996</v>
      </c>
      <c r="BP118" s="87">
        <f t="shared" si="49"/>
        <v>0</v>
      </c>
      <c r="BQ118" s="88">
        <v>24155.756880047866</v>
      </c>
      <c r="BR118" s="88">
        <v>24146.954109359594</v>
      </c>
      <c r="BS118" s="89">
        <f t="shared" si="50"/>
        <v>239238.10855531695</v>
      </c>
      <c r="BT118" s="89" t="b">
        <v>1</v>
      </c>
    </row>
    <row r="119" spans="1:72" s="77" customFormat="1" x14ac:dyDescent="0.2">
      <c r="A119" s="90">
        <v>2008</v>
      </c>
      <c r="B119" s="67">
        <v>7</v>
      </c>
      <c r="C119" s="66"/>
      <c r="D119" s="68"/>
      <c r="E119" s="67"/>
      <c r="F119" s="66"/>
      <c r="G119" s="68"/>
      <c r="H119" s="91"/>
      <c r="I119" s="70"/>
      <c r="J119" s="70"/>
      <c r="K119" s="71">
        <f t="shared" si="34"/>
        <v>0</v>
      </c>
      <c r="L119" s="72">
        <v>232</v>
      </c>
      <c r="M119" s="72">
        <f t="shared" si="35"/>
        <v>0</v>
      </c>
      <c r="N119" s="73">
        <v>270608.02399999998</v>
      </c>
      <c r="O119" s="72">
        <f t="shared" si="53"/>
        <v>270608.02399999998</v>
      </c>
      <c r="P119" s="74">
        <f t="shared" si="31"/>
        <v>1166413.8965517241</v>
      </c>
      <c r="Q119" s="67"/>
      <c r="R119" s="90">
        <v>2008</v>
      </c>
      <c r="S119" s="67">
        <v>7</v>
      </c>
      <c r="T119" s="75">
        <f t="shared" si="54"/>
        <v>0</v>
      </c>
      <c r="U119" s="75">
        <f t="shared" si="54"/>
        <v>323.21495100202412</v>
      </c>
      <c r="W119" s="76"/>
      <c r="X119" s="76">
        <v>0</v>
      </c>
      <c r="Y119" s="76">
        <v>277.50678224326367</v>
      </c>
      <c r="AC119" s="78">
        <f t="shared" si="37"/>
        <v>0</v>
      </c>
      <c r="AD119" s="78">
        <f t="shared" si="38"/>
        <v>-0.22429028517489824</v>
      </c>
      <c r="AE119" s="78">
        <f t="shared" si="56"/>
        <v>-0.22429028517489824</v>
      </c>
      <c r="AF119" s="73">
        <v>1555</v>
      </c>
      <c r="AG119" s="73">
        <f t="shared" si="39"/>
        <v>-348.77139344696678</v>
      </c>
      <c r="AH119" s="73">
        <v>29745.186000000002</v>
      </c>
      <c r="AI119" s="79">
        <f t="shared" si="40"/>
        <v>30093.95739344697</v>
      </c>
      <c r="AJ119" s="74">
        <f t="shared" si="41"/>
        <v>19353.027262666863</v>
      </c>
      <c r="AK119" s="80"/>
      <c r="AL119" s="90">
        <v>2008</v>
      </c>
      <c r="AM119" s="67">
        <v>7</v>
      </c>
      <c r="AN119" s="76">
        <f t="shared" si="55"/>
        <v>323.21495100202412</v>
      </c>
      <c r="AO119" s="76">
        <f t="shared" si="55"/>
        <v>0</v>
      </c>
      <c r="AP119" s="76"/>
      <c r="AR119" s="76">
        <v>286.59632428968291</v>
      </c>
      <c r="AS119" s="76">
        <v>0</v>
      </c>
      <c r="AT119" s="76"/>
      <c r="AV119" s="81">
        <f t="shared" si="42"/>
        <v>-1.7625854250133775E-2</v>
      </c>
      <c r="AW119" s="81">
        <f t="shared" si="43"/>
        <v>0</v>
      </c>
      <c r="AX119" s="78">
        <f t="shared" si="57"/>
        <v>-1.7625854250133775E-2</v>
      </c>
      <c r="AY119" s="73">
        <v>11308</v>
      </c>
      <c r="AZ119" s="82">
        <f t="shared" si="44"/>
        <v>-199.31315986051271</v>
      </c>
      <c r="BA119" s="73">
        <v>7863.9369999999763</v>
      </c>
      <c r="BB119" s="73">
        <f t="shared" si="45"/>
        <v>8063.2501598604886</v>
      </c>
      <c r="BC119" s="74">
        <f t="shared" si="46"/>
        <v>713.05714183414295</v>
      </c>
      <c r="BE119" s="83">
        <v>28.582000000023982</v>
      </c>
      <c r="BF119" s="84">
        <v>35</v>
      </c>
      <c r="BH119" s="73">
        <v>44.17</v>
      </c>
      <c r="BI119" s="73">
        <v>25</v>
      </c>
      <c r="BK119" s="79">
        <f t="shared" si="47"/>
        <v>308289.89899999998</v>
      </c>
      <c r="BL119" s="434">
        <f t="shared" si="48"/>
        <v>308837.98355330748</v>
      </c>
      <c r="BM119" s="73">
        <f t="shared" si="33"/>
        <v>-548.0845533074795</v>
      </c>
      <c r="BN119" s="85">
        <v>39630</v>
      </c>
      <c r="BO119" s="86">
        <v>308289.89900000003</v>
      </c>
      <c r="BP119" s="87">
        <f t="shared" si="49"/>
        <v>0</v>
      </c>
      <c r="BQ119" s="88">
        <v>23435.188065374379</v>
      </c>
      <c r="BR119" s="88">
        <v>23476.851657415998</v>
      </c>
      <c r="BS119" s="89">
        <f t="shared" si="50"/>
        <v>245403.0401899158</v>
      </c>
      <c r="BT119" s="89" t="b">
        <v>1</v>
      </c>
    </row>
    <row r="120" spans="1:72" s="77" customFormat="1" x14ac:dyDescent="0.2">
      <c r="A120" s="90">
        <v>2008</v>
      </c>
      <c r="B120" s="67">
        <v>8</v>
      </c>
      <c r="C120" s="66"/>
      <c r="D120" s="68"/>
      <c r="E120" s="67"/>
      <c r="F120" s="66"/>
      <c r="G120" s="68"/>
      <c r="H120" s="91"/>
      <c r="I120" s="70"/>
      <c r="J120" s="70"/>
      <c r="K120" s="71">
        <f t="shared" si="34"/>
        <v>0</v>
      </c>
      <c r="L120" s="72">
        <v>231</v>
      </c>
      <c r="M120" s="72">
        <f t="shared" si="35"/>
        <v>0</v>
      </c>
      <c r="N120" s="73">
        <v>243277.74</v>
      </c>
      <c r="O120" s="72">
        <f t="shared" si="53"/>
        <v>243277.74</v>
      </c>
      <c r="P120" s="74">
        <f t="shared" si="31"/>
        <v>1053150.3896103895</v>
      </c>
      <c r="Q120" s="67"/>
      <c r="R120" s="90">
        <v>2008</v>
      </c>
      <c r="S120" s="67">
        <v>8</v>
      </c>
      <c r="T120" s="75">
        <f t="shared" si="54"/>
        <v>0</v>
      </c>
      <c r="U120" s="75">
        <f t="shared" si="54"/>
        <v>329.73144935858772</v>
      </c>
      <c r="W120" s="76"/>
      <c r="X120" s="76">
        <v>0</v>
      </c>
      <c r="Y120" s="76">
        <v>320.57276960580305</v>
      </c>
      <c r="AC120" s="78">
        <f t="shared" si="37"/>
        <v>0</v>
      </c>
      <c r="AD120" s="78">
        <f t="shared" si="38"/>
        <v>-4.4941701874327063E-2</v>
      </c>
      <c r="AE120" s="78">
        <f t="shared" si="56"/>
        <v>-4.4941701874327063E-2</v>
      </c>
      <c r="AF120" s="73">
        <v>1551</v>
      </c>
      <c r="AG120" s="73">
        <f t="shared" si="39"/>
        <v>-69.704579607081271</v>
      </c>
      <c r="AH120" s="73">
        <v>29312.411</v>
      </c>
      <c r="AI120" s="79">
        <f t="shared" si="40"/>
        <v>29382.115579607082</v>
      </c>
      <c r="AJ120" s="74">
        <f t="shared" si="41"/>
        <v>18943.981676084517</v>
      </c>
      <c r="AK120" s="80"/>
      <c r="AL120" s="90">
        <v>2008</v>
      </c>
      <c r="AM120" s="67">
        <v>8</v>
      </c>
      <c r="AN120" s="76">
        <f t="shared" si="55"/>
        <v>329.73144935858772</v>
      </c>
      <c r="AO120" s="76">
        <f t="shared" si="55"/>
        <v>0</v>
      </c>
      <c r="AP120" s="76"/>
      <c r="AR120" s="76">
        <v>325.17191015162445</v>
      </c>
      <c r="AS120" s="76">
        <v>0</v>
      </c>
      <c r="AT120" s="76"/>
      <c r="AV120" s="81">
        <f t="shared" si="42"/>
        <v>-2.1946692359880449E-3</v>
      </c>
      <c r="AW120" s="81">
        <f t="shared" si="43"/>
        <v>0</v>
      </c>
      <c r="AX120" s="78">
        <f t="shared" si="57"/>
        <v>-2.1946692359880449E-3</v>
      </c>
      <c r="AY120" s="73">
        <v>11079</v>
      </c>
      <c r="AZ120" s="82">
        <f t="shared" si="44"/>
        <v>-24.314740465511548</v>
      </c>
      <c r="BA120" s="73">
        <v>7766.2110000000102</v>
      </c>
      <c r="BB120" s="73">
        <f t="shared" si="45"/>
        <v>7790.5257404655222</v>
      </c>
      <c r="BC120" s="74">
        <f t="shared" si="46"/>
        <v>703.17950541253924</v>
      </c>
      <c r="BE120" s="83">
        <v>28.708999999989828</v>
      </c>
      <c r="BF120" s="84">
        <v>34</v>
      </c>
      <c r="BH120" s="73">
        <v>44.473999999999997</v>
      </c>
      <c r="BI120" s="73">
        <v>25</v>
      </c>
      <c r="BK120" s="79">
        <f t="shared" si="47"/>
        <v>280429.54499999998</v>
      </c>
      <c r="BL120" s="434">
        <f t="shared" si="48"/>
        <v>280523.56432007259</v>
      </c>
      <c r="BM120" s="73">
        <f t="shared" si="33"/>
        <v>-94.019320072592819</v>
      </c>
      <c r="BN120" s="85">
        <v>39661</v>
      </c>
      <c r="BO120" s="86">
        <v>280429.54499999998</v>
      </c>
      <c r="BP120" s="87">
        <f t="shared" si="49"/>
        <v>0</v>
      </c>
      <c r="BQ120" s="88">
        <v>21705.073142414862</v>
      </c>
      <c r="BR120" s="88">
        <v>21712.350179572182</v>
      </c>
      <c r="BS120" s="89">
        <f t="shared" si="50"/>
        <v>250456.81975080771</v>
      </c>
      <c r="BT120" s="89" t="b">
        <v>1</v>
      </c>
    </row>
    <row r="121" spans="1:72" s="77" customFormat="1" x14ac:dyDescent="0.2">
      <c r="A121" s="90">
        <v>2008</v>
      </c>
      <c r="B121" s="67">
        <v>9</v>
      </c>
      <c r="C121" s="66"/>
      <c r="D121" s="68"/>
      <c r="E121" s="67"/>
      <c r="F121" s="66"/>
      <c r="G121" s="68"/>
      <c r="H121" s="91"/>
      <c r="I121" s="70"/>
      <c r="J121" s="70"/>
      <c r="K121" s="71">
        <f t="shared" si="34"/>
        <v>0</v>
      </c>
      <c r="L121" s="72">
        <v>232</v>
      </c>
      <c r="M121" s="72">
        <f t="shared" si="35"/>
        <v>0</v>
      </c>
      <c r="N121" s="73">
        <v>261643.70600000001</v>
      </c>
      <c r="O121" s="72">
        <f t="shared" si="53"/>
        <v>261643.70600000001</v>
      </c>
      <c r="P121" s="74">
        <f t="shared" si="31"/>
        <v>1127774.5948275863</v>
      </c>
      <c r="Q121" s="67"/>
      <c r="R121" s="90">
        <v>2008</v>
      </c>
      <c r="S121" s="67">
        <v>9</v>
      </c>
      <c r="T121" s="75">
        <f t="shared" si="54"/>
        <v>0</v>
      </c>
      <c r="U121" s="75">
        <f t="shared" si="54"/>
        <v>278.21093356333773</v>
      </c>
      <c r="W121" s="76"/>
      <c r="X121" s="76">
        <v>0</v>
      </c>
      <c r="Y121" s="76">
        <v>318.90589510911758</v>
      </c>
      <c r="AC121" s="78">
        <f t="shared" si="37"/>
        <v>0</v>
      </c>
      <c r="AD121" s="78">
        <f t="shared" si="38"/>
        <v>0.19969044435925037</v>
      </c>
      <c r="AE121" s="78">
        <f t="shared" si="56"/>
        <v>0.19969044435925037</v>
      </c>
      <c r="AF121" s="73">
        <v>1550</v>
      </c>
      <c r="AG121" s="73">
        <f t="shared" si="39"/>
        <v>309.52018875683808</v>
      </c>
      <c r="AH121" s="73">
        <v>30635.097000000002</v>
      </c>
      <c r="AI121" s="79">
        <f t="shared" si="40"/>
        <v>30325.576811243165</v>
      </c>
      <c r="AJ121" s="74">
        <f t="shared" si="41"/>
        <v>19564.888265318172</v>
      </c>
      <c r="AK121" s="80"/>
      <c r="AL121" s="90">
        <v>2008</v>
      </c>
      <c r="AM121" s="67">
        <v>9</v>
      </c>
      <c r="AN121" s="76">
        <f t="shared" si="55"/>
        <v>278.21093356333773</v>
      </c>
      <c r="AO121" s="76">
        <f t="shared" si="55"/>
        <v>0</v>
      </c>
      <c r="AP121" s="76"/>
      <c r="AR121" s="76">
        <v>294.55016644585379</v>
      </c>
      <c r="AS121" s="76">
        <v>0</v>
      </c>
      <c r="AT121" s="76"/>
      <c r="AV121" s="81">
        <f t="shared" si="42"/>
        <v>7.8646569574702761E-3</v>
      </c>
      <c r="AW121" s="81">
        <f t="shared" si="43"/>
        <v>0</v>
      </c>
      <c r="AX121" s="78">
        <f t="shared" si="57"/>
        <v>7.8646569574702761E-3</v>
      </c>
      <c r="AY121" s="73">
        <v>10956</v>
      </c>
      <c r="AZ121" s="82">
        <f t="shared" si="44"/>
        <v>86.165181626044344</v>
      </c>
      <c r="BA121" s="73">
        <v>8564.8329999999842</v>
      </c>
      <c r="BB121" s="73">
        <f t="shared" si="45"/>
        <v>8478.6678183739405</v>
      </c>
      <c r="BC121" s="74">
        <f t="shared" si="46"/>
        <v>773.88351755877511</v>
      </c>
      <c r="BE121" s="83">
        <v>27.921000000016647</v>
      </c>
      <c r="BF121" s="84">
        <v>34</v>
      </c>
      <c r="BH121" s="73">
        <v>44.290999999999997</v>
      </c>
      <c r="BI121" s="73">
        <v>25</v>
      </c>
      <c r="BK121" s="79">
        <f t="shared" si="47"/>
        <v>300915.848</v>
      </c>
      <c r="BL121" s="434">
        <f t="shared" si="48"/>
        <v>300520.16262961715</v>
      </c>
      <c r="BM121" s="73">
        <f t="shared" si="33"/>
        <v>395.68537038288241</v>
      </c>
      <c r="BN121" s="85">
        <v>39692</v>
      </c>
      <c r="BO121" s="86">
        <v>300915.848</v>
      </c>
      <c r="BP121" s="87">
        <f t="shared" si="49"/>
        <v>0</v>
      </c>
      <c r="BQ121" s="88">
        <v>23514.561850433693</v>
      </c>
      <c r="BR121" s="88">
        <v>23483.641683958518</v>
      </c>
      <c r="BS121" s="89">
        <f t="shared" si="50"/>
        <v>255393.66063820836</v>
      </c>
      <c r="BT121" s="89" t="b">
        <v>1</v>
      </c>
    </row>
    <row r="122" spans="1:72" s="77" customFormat="1" x14ac:dyDescent="0.2">
      <c r="A122" s="90">
        <v>2008</v>
      </c>
      <c r="B122" s="67">
        <v>10</v>
      </c>
      <c r="C122" s="66"/>
      <c r="D122" s="68"/>
      <c r="E122" s="67"/>
      <c r="F122" s="66"/>
      <c r="G122" s="68"/>
      <c r="H122" s="91"/>
      <c r="I122" s="70"/>
      <c r="J122" s="70"/>
      <c r="K122" s="71">
        <f t="shared" si="34"/>
        <v>0</v>
      </c>
      <c r="L122" s="72">
        <v>234</v>
      </c>
      <c r="M122" s="72">
        <f t="shared" si="35"/>
        <v>0</v>
      </c>
      <c r="N122" s="73">
        <v>252781</v>
      </c>
      <c r="O122" s="72">
        <f t="shared" si="53"/>
        <v>252781</v>
      </c>
      <c r="P122" s="74">
        <f t="shared" si="31"/>
        <v>1080260.6837606838</v>
      </c>
      <c r="Q122" s="67"/>
      <c r="R122" s="90">
        <v>2008</v>
      </c>
      <c r="S122" s="67">
        <v>10</v>
      </c>
      <c r="T122" s="75">
        <f t="shared" si="54"/>
        <v>0</v>
      </c>
      <c r="U122" s="75">
        <f t="shared" si="54"/>
        <v>198.83661390818892</v>
      </c>
      <c r="W122" s="76"/>
      <c r="X122" s="76">
        <v>0</v>
      </c>
      <c r="Y122" s="76">
        <v>182.06087900820035</v>
      </c>
      <c r="AC122" s="78">
        <f t="shared" si="37"/>
        <v>0</v>
      </c>
      <c r="AD122" s="78">
        <f t="shared" si="38"/>
        <v>-8.231864165452446E-2</v>
      </c>
      <c r="AE122" s="78">
        <f t="shared" si="56"/>
        <v>-8.231864165452446E-2</v>
      </c>
      <c r="AF122" s="73">
        <v>1530</v>
      </c>
      <c r="AG122" s="73">
        <f t="shared" si="39"/>
        <v>-125.94752173142243</v>
      </c>
      <c r="AH122" s="73">
        <v>27804.129000000001</v>
      </c>
      <c r="AI122" s="79">
        <f t="shared" si="40"/>
        <v>27930.076521731422</v>
      </c>
      <c r="AJ122" s="74">
        <f t="shared" si="41"/>
        <v>18254.951974987856</v>
      </c>
      <c r="AK122" s="80"/>
      <c r="AL122" s="90">
        <v>2008</v>
      </c>
      <c r="AM122" s="67">
        <v>10</v>
      </c>
      <c r="AN122" s="76">
        <f t="shared" si="55"/>
        <v>198.83661390818892</v>
      </c>
      <c r="AO122" s="76">
        <f t="shared" si="55"/>
        <v>3.8389772083761713</v>
      </c>
      <c r="AP122" s="76"/>
      <c r="AR122" s="76">
        <v>173.3138637202282</v>
      </c>
      <c r="AS122" s="76">
        <v>14.741399401147934</v>
      </c>
      <c r="AT122" s="76"/>
      <c r="AV122" s="81">
        <f t="shared" si="42"/>
        <v>-1.2285012171796115E-2</v>
      </c>
      <c r="AW122" s="81">
        <f t="shared" si="43"/>
        <v>2.1074313494010288E-3</v>
      </c>
      <c r="AX122" s="78">
        <f t="shared" si="57"/>
        <v>-1.0177580822395086E-2</v>
      </c>
      <c r="AY122" s="73">
        <v>10723</v>
      </c>
      <c r="AZ122" s="82">
        <f t="shared" si="44"/>
        <v>-109.13419915854251</v>
      </c>
      <c r="BA122" s="73">
        <v>7468.564000000013</v>
      </c>
      <c r="BB122" s="73">
        <f t="shared" si="45"/>
        <v>7577.6981991585553</v>
      </c>
      <c r="BC122" s="74">
        <f t="shared" si="46"/>
        <v>706.6770679062347</v>
      </c>
      <c r="BE122" s="83">
        <v>26.962999999987005</v>
      </c>
      <c r="BF122" s="84">
        <v>36</v>
      </c>
      <c r="BH122" s="73">
        <v>43.548999999999999</v>
      </c>
      <c r="BI122" s="73">
        <v>25</v>
      </c>
      <c r="BK122" s="79">
        <f t="shared" si="47"/>
        <v>288124.20500000002</v>
      </c>
      <c r="BL122" s="434">
        <f t="shared" si="48"/>
        <v>288359.28672088997</v>
      </c>
      <c r="BM122" s="73">
        <f t="shared" si="33"/>
        <v>-235.08172088996494</v>
      </c>
      <c r="BN122" s="85">
        <v>39722</v>
      </c>
      <c r="BO122" s="86">
        <v>288124.20499999996</v>
      </c>
      <c r="BP122" s="87">
        <f t="shared" si="49"/>
        <v>0</v>
      </c>
      <c r="BQ122" s="88">
        <v>22961.763229199874</v>
      </c>
      <c r="BR122" s="88">
        <v>22980.497826019284</v>
      </c>
      <c r="BS122" s="89">
        <f t="shared" si="50"/>
        <v>259206.08173391296</v>
      </c>
      <c r="BT122" s="89" t="b">
        <v>1</v>
      </c>
    </row>
    <row r="123" spans="1:72" s="77" customFormat="1" x14ac:dyDescent="0.2">
      <c r="A123" s="90">
        <v>2008</v>
      </c>
      <c r="B123" s="67">
        <v>11</v>
      </c>
      <c r="C123" s="66"/>
      <c r="D123" s="68"/>
      <c r="E123" s="67"/>
      <c r="F123" s="66"/>
      <c r="G123" s="68"/>
      <c r="H123" s="91"/>
      <c r="I123" s="70"/>
      <c r="J123" s="70"/>
      <c r="K123" s="71">
        <f t="shared" si="34"/>
        <v>0</v>
      </c>
      <c r="L123" s="72">
        <v>229</v>
      </c>
      <c r="M123" s="72">
        <f t="shared" si="35"/>
        <v>0</v>
      </c>
      <c r="N123" s="73">
        <v>242471.94500000001</v>
      </c>
      <c r="O123" s="72">
        <f t="shared" si="53"/>
        <v>242471.94500000001</v>
      </c>
      <c r="P123" s="74">
        <f t="shared" si="31"/>
        <v>1058829.4541484716</v>
      </c>
      <c r="Q123" s="67"/>
      <c r="R123" s="90">
        <v>2008</v>
      </c>
      <c r="S123" s="67">
        <v>11</v>
      </c>
      <c r="T123" s="75">
        <f t="shared" si="54"/>
        <v>0</v>
      </c>
      <c r="U123" s="75">
        <f t="shared" si="54"/>
        <v>75.667245198869992</v>
      </c>
      <c r="W123" s="76"/>
      <c r="X123" s="76">
        <v>0</v>
      </c>
      <c r="Y123" s="76">
        <v>53.240502772726046</v>
      </c>
      <c r="AC123" s="78">
        <f t="shared" si="37"/>
        <v>0</v>
      </c>
      <c r="AD123" s="78">
        <f t="shared" si="38"/>
        <v>-0.11004817280805509</v>
      </c>
      <c r="AE123" s="78">
        <f t="shared" si="56"/>
        <v>-0.11004817280805509</v>
      </c>
      <c r="AF123" s="73">
        <v>1512</v>
      </c>
      <c r="AG123" s="73">
        <f t="shared" si="39"/>
        <v>-166.39283728577931</v>
      </c>
      <c r="AH123" s="73">
        <v>26580.648000000001</v>
      </c>
      <c r="AI123" s="79">
        <f t="shared" si="40"/>
        <v>26747.040837285782</v>
      </c>
      <c r="AJ123" s="74">
        <f t="shared" si="41"/>
        <v>17689.841823601706</v>
      </c>
      <c r="AK123" s="80"/>
      <c r="AL123" s="90">
        <v>2008</v>
      </c>
      <c r="AM123" s="67">
        <v>11</v>
      </c>
      <c r="AN123" s="76">
        <f t="shared" si="55"/>
        <v>75.667245198869992</v>
      </c>
      <c r="AO123" s="76">
        <f t="shared" si="55"/>
        <v>28.935219572893278</v>
      </c>
      <c r="AP123" s="76"/>
      <c r="AR123" s="76">
        <v>54.144529694587938</v>
      </c>
      <c r="AS123" s="76">
        <v>68.177479646345873</v>
      </c>
      <c r="AT123" s="76"/>
      <c r="AV123" s="81">
        <f t="shared" si="42"/>
        <v>-1.0359652466642591E-2</v>
      </c>
      <c r="AW123" s="81">
        <f t="shared" si="43"/>
        <v>7.5855041786009854E-3</v>
      </c>
      <c r="AX123" s="78">
        <f t="shared" si="57"/>
        <v>-2.7741482880416059E-3</v>
      </c>
      <c r="AY123" s="73">
        <v>10448</v>
      </c>
      <c r="AZ123" s="82">
        <f t="shared" si="44"/>
        <v>-28.984301313458698</v>
      </c>
      <c r="BA123" s="73">
        <v>6196.3169999999809</v>
      </c>
      <c r="BB123" s="73">
        <f t="shared" si="45"/>
        <v>6225.3013013134396</v>
      </c>
      <c r="BC123" s="74">
        <f t="shared" si="46"/>
        <v>595.83664828803978</v>
      </c>
      <c r="BE123" s="83">
        <v>38.494000000018787</v>
      </c>
      <c r="BF123" s="84">
        <v>35</v>
      </c>
      <c r="BH123" s="73">
        <v>43.201999999999998</v>
      </c>
      <c r="BI123" s="73">
        <v>25</v>
      </c>
      <c r="BK123" s="79">
        <f t="shared" si="47"/>
        <v>275330.60600000003</v>
      </c>
      <c r="BL123" s="434">
        <f t="shared" si="48"/>
        <v>275525.98313859926</v>
      </c>
      <c r="BM123" s="73">
        <f t="shared" si="33"/>
        <v>-195.37713859923801</v>
      </c>
      <c r="BN123" s="85">
        <v>39753</v>
      </c>
      <c r="BO123" s="86">
        <v>275330.60599999997</v>
      </c>
      <c r="BP123" s="87">
        <f t="shared" si="49"/>
        <v>0</v>
      </c>
      <c r="BQ123" s="88">
        <v>22477.802759408936</v>
      </c>
      <c r="BR123" s="88">
        <v>22493.753215658362</v>
      </c>
      <c r="BS123" s="89">
        <f t="shared" si="50"/>
        <v>263106.60350419243</v>
      </c>
      <c r="BT123" s="89" t="b">
        <v>1</v>
      </c>
    </row>
    <row r="124" spans="1:72" s="77" customFormat="1" x14ac:dyDescent="0.2">
      <c r="A124" s="90">
        <v>2008</v>
      </c>
      <c r="B124" s="67">
        <v>12</v>
      </c>
      <c r="C124" s="66"/>
      <c r="D124" s="68"/>
      <c r="E124" s="67"/>
      <c r="F124" s="66"/>
      <c r="G124" s="68"/>
      <c r="H124" s="91"/>
      <c r="I124" s="70"/>
      <c r="J124" s="70"/>
      <c r="K124" s="71">
        <f t="shared" si="34"/>
        <v>0</v>
      </c>
      <c r="L124" s="72">
        <v>229</v>
      </c>
      <c r="M124" s="72">
        <f t="shared" si="35"/>
        <v>0</v>
      </c>
      <c r="N124" s="73">
        <v>256175.24900000001</v>
      </c>
      <c r="O124" s="72">
        <f t="shared" si="53"/>
        <v>256175.24900000001</v>
      </c>
      <c r="P124" s="74">
        <f t="shared" si="31"/>
        <v>1118669.209606987</v>
      </c>
      <c r="Q124" s="67"/>
      <c r="R124" s="90">
        <v>2008</v>
      </c>
      <c r="S124" s="67">
        <v>12</v>
      </c>
      <c r="T124" s="75">
        <f t="shared" si="54"/>
        <v>0</v>
      </c>
      <c r="U124" s="75">
        <f t="shared" si="54"/>
        <v>42.449672857488302</v>
      </c>
      <c r="W124" s="76"/>
      <c r="X124" s="76">
        <v>0</v>
      </c>
      <c r="Y124" s="76">
        <v>36.448562002199012</v>
      </c>
      <c r="AC124" s="78">
        <f t="shared" si="37"/>
        <v>0</v>
      </c>
      <c r="AD124" s="78">
        <f t="shared" si="38"/>
        <v>-2.9447490495690429E-2</v>
      </c>
      <c r="AE124" s="78">
        <f t="shared" si="56"/>
        <v>-2.9447490495690429E-2</v>
      </c>
      <c r="AF124" s="73">
        <v>1505</v>
      </c>
      <c r="AG124" s="73">
        <f t="shared" si="39"/>
        <v>-44.318473196014097</v>
      </c>
      <c r="AH124" s="73">
        <v>27194.878000000001</v>
      </c>
      <c r="AI124" s="79">
        <f t="shared" si="40"/>
        <v>27239.196473196014</v>
      </c>
      <c r="AJ124" s="74">
        <f t="shared" si="41"/>
        <v>18099.133869233232</v>
      </c>
      <c r="AK124" s="80"/>
      <c r="AL124" s="90">
        <v>2008</v>
      </c>
      <c r="AM124" s="67">
        <v>12</v>
      </c>
      <c r="AN124" s="76">
        <f t="shared" si="55"/>
        <v>42.449672857488302</v>
      </c>
      <c r="AO124" s="76">
        <f t="shared" si="55"/>
        <v>82.304422731853208</v>
      </c>
      <c r="AP124" s="76"/>
      <c r="AR124" s="76">
        <v>37.599492318092651</v>
      </c>
      <c r="AS124" s="76">
        <v>43.593529660307354</v>
      </c>
      <c r="AT124" s="76"/>
      <c r="AV124" s="81">
        <f t="shared" si="42"/>
        <v>-2.3345653004898628E-3</v>
      </c>
      <c r="AW124" s="81">
        <f t="shared" si="43"/>
        <v>-7.482791271500585E-3</v>
      </c>
      <c r="AX124" s="78">
        <f t="shared" si="57"/>
        <v>-9.8173565719904474E-3</v>
      </c>
      <c r="AY124" s="73">
        <v>10111</v>
      </c>
      <c r="AZ124" s="82">
        <f t="shared" si="44"/>
        <v>-99.263292299395417</v>
      </c>
      <c r="BA124" s="73">
        <v>5649.4820000000182</v>
      </c>
      <c r="BB124" s="73">
        <f t="shared" si="45"/>
        <v>5748.7452922994134</v>
      </c>
      <c r="BC124" s="74">
        <f t="shared" si="46"/>
        <v>568.56347466120201</v>
      </c>
      <c r="BE124" s="83">
        <v>46.513999999981934</v>
      </c>
      <c r="BF124" s="84">
        <v>32</v>
      </c>
      <c r="BH124" s="73">
        <v>42.771000000000001</v>
      </c>
      <c r="BI124" s="73">
        <v>25</v>
      </c>
      <c r="BK124" s="79">
        <f t="shared" si="47"/>
        <v>289108.89400000003</v>
      </c>
      <c r="BL124" s="434">
        <f t="shared" si="48"/>
        <v>289252.47576549544</v>
      </c>
      <c r="BM124" s="73">
        <f t="shared" si="33"/>
        <v>-143.58176549540951</v>
      </c>
      <c r="BN124" s="85">
        <v>39783</v>
      </c>
      <c r="BO124" s="86">
        <v>289108.89399999997</v>
      </c>
      <c r="BP124" s="87">
        <f t="shared" si="49"/>
        <v>0</v>
      </c>
      <c r="BQ124" s="88">
        <v>24290.782557553357</v>
      </c>
      <c r="BR124" s="88">
        <v>24302.846224625733</v>
      </c>
      <c r="BS124" s="89">
        <f t="shared" si="50"/>
        <v>268871.51548106677</v>
      </c>
      <c r="BT124" s="89" t="b">
        <v>1</v>
      </c>
    </row>
    <row r="125" spans="1:72" s="77" customFormat="1" x14ac:dyDescent="0.2">
      <c r="A125" s="90">
        <v>2009</v>
      </c>
      <c r="B125" s="67">
        <v>1</v>
      </c>
      <c r="C125" s="66"/>
      <c r="D125" s="68"/>
      <c r="E125" s="67"/>
      <c r="F125" s="66"/>
      <c r="G125" s="68"/>
      <c r="H125" s="91"/>
      <c r="I125" s="70"/>
      <c r="J125" s="70"/>
      <c r="K125" s="71">
        <f t="shared" si="34"/>
        <v>0</v>
      </c>
      <c r="L125" s="72">
        <v>227</v>
      </c>
      <c r="M125" s="72">
        <f t="shared" si="35"/>
        <v>0</v>
      </c>
      <c r="N125" s="73">
        <v>257038.212</v>
      </c>
      <c r="O125" s="72">
        <f t="shared" si="53"/>
        <v>257038.212</v>
      </c>
      <c r="P125" s="74">
        <f t="shared" si="31"/>
        <v>1132326.9251101322</v>
      </c>
      <c r="Q125" s="67"/>
      <c r="R125" s="90">
        <v>2009</v>
      </c>
      <c r="S125" s="67">
        <v>1</v>
      </c>
      <c r="T125" s="75">
        <f t="shared" si="54"/>
        <v>104.01238027997351</v>
      </c>
      <c r="U125" s="75">
        <f t="shared" si="54"/>
        <v>26.872581391315055</v>
      </c>
      <c r="W125" s="76"/>
      <c r="X125" s="76">
        <v>108.69056919036775</v>
      </c>
      <c r="Y125" s="76">
        <v>24.483176423718522</v>
      </c>
      <c r="AC125" s="78">
        <f t="shared" si="37"/>
        <v>2.3200504745966671E-2</v>
      </c>
      <c r="AD125" s="78">
        <f t="shared" si="38"/>
        <v>-1.1724825914795159E-2</v>
      </c>
      <c r="AE125" s="78">
        <f t="shared" si="56"/>
        <v>1.1475678831171511E-2</v>
      </c>
      <c r="AF125" s="73">
        <v>1491</v>
      </c>
      <c r="AG125" s="73">
        <f t="shared" si="39"/>
        <v>17.110237137276723</v>
      </c>
      <c r="AH125" s="73">
        <v>27153.899000000001</v>
      </c>
      <c r="AI125" s="79">
        <f t="shared" si="40"/>
        <v>27136.788762862725</v>
      </c>
      <c r="AJ125" s="74">
        <f t="shared" si="41"/>
        <v>18200.394877842202</v>
      </c>
      <c r="AK125" s="80"/>
      <c r="AL125" s="90">
        <v>2009</v>
      </c>
      <c r="AM125" s="67">
        <v>1</v>
      </c>
      <c r="AN125" s="76">
        <f t="shared" si="55"/>
        <v>26.872581391315055</v>
      </c>
      <c r="AO125" s="76">
        <f t="shared" si="55"/>
        <v>123.83441885147447</v>
      </c>
      <c r="AP125" s="76"/>
      <c r="AR125" s="76">
        <v>22.665730684856467</v>
      </c>
      <c r="AS125" s="76">
        <v>138.50980946815324</v>
      </c>
      <c r="AT125" s="76"/>
      <c r="AV125" s="81">
        <f t="shared" si="42"/>
        <v>-2.0249076511414223E-3</v>
      </c>
      <c r="AW125" s="81">
        <f t="shared" si="43"/>
        <v>2.8367437715629091E-3</v>
      </c>
      <c r="AX125" s="78">
        <f t="shared" si="57"/>
        <v>8.1183612042148683E-4</v>
      </c>
      <c r="AY125" s="73">
        <v>9604</v>
      </c>
      <c r="AZ125" s="82">
        <f t="shared" si="44"/>
        <v>7.7968741005279592</v>
      </c>
      <c r="BA125" s="73">
        <v>5565.4760000000242</v>
      </c>
      <c r="BB125" s="73">
        <f t="shared" si="45"/>
        <v>5557.6791258994963</v>
      </c>
      <c r="BC125" s="74">
        <f t="shared" si="46"/>
        <v>578.68379070173853</v>
      </c>
      <c r="BE125" s="83">
        <v>42.95999999997548</v>
      </c>
      <c r="BF125" s="84">
        <v>32</v>
      </c>
      <c r="BH125" s="73">
        <v>43.274999999999999</v>
      </c>
      <c r="BI125" s="73">
        <v>24</v>
      </c>
      <c r="BK125" s="79">
        <f t="shared" si="47"/>
        <v>289843.82199999999</v>
      </c>
      <c r="BL125" s="434">
        <f t="shared" si="48"/>
        <v>289818.91488876217</v>
      </c>
      <c r="BM125" s="73">
        <f t="shared" si="33"/>
        <v>24.907111237804681</v>
      </c>
      <c r="BN125" s="85">
        <v>39814</v>
      </c>
      <c r="BO125" s="86">
        <v>289843.82200000004</v>
      </c>
      <c r="BP125" s="87">
        <f t="shared" si="49"/>
        <v>0</v>
      </c>
      <c r="BQ125" s="88">
        <v>25474.057127790471</v>
      </c>
      <c r="BR125" s="88">
        <v>25471.868068971889</v>
      </c>
      <c r="BS125" s="89">
        <f t="shared" si="50"/>
        <v>272340.47522288538</v>
      </c>
      <c r="BT125" s="89" t="b">
        <v>1</v>
      </c>
    </row>
    <row r="126" spans="1:72" s="77" customFormat="1" x14ac:dyDescent="0.2">
      <c r="A126" s="90">
        <v>2009</v>
      </c>
      <c r="B126" s="67">
        <v>2</v>
      </c>
      <c r="C126" s="66"/>
      <c r="D126" s="68"/>
      <c r="E126" s="67"/>
      <c r="F126" s="66"/>
      <c r="G126" s="68"/>
      <c r="H126" s="91"/>
      <c r="I126" s="70"/>
      <c r="J126" s="70"/>
      <c r="K126" s="71">
        <f t="shared" si="34"/>
        <v>0</v>
      </c>
      <c r="L126" s="72">
        <v>226</v>
      </c>
      <c r="M126" s="72">
        <f t="shared" si="35"/>
        <v>0</v>
      </c>
      <c r="N126" s="73">
        <v>240542.141</v>
      </c>
      <c r="O126" s="72">
        <f t="shared" si="53"/>
        <v>240542.141</v>
      </c>
      <c r="P126" s="74">
        <f t="shared" si="31"/>
        <v>1064345.7566371681</v>
      </c>
      <c r="Q126" s="67"/>
      <c r="R126" s="90">
        <v>2009</v>
      </c>
      <c r="S126" s="67">
        <v>2</v>
      </c>
      <c r="T126" s="75">
        <f t="shared" ref="T126:U141" si="58">T114</f>
        <v>0</v>
      </c>
      <c r="U126" s="75">
        <f t="shared" si="58"/>
        <v>34.723950066840629</v>
      </c>
      <c r="W126" s="76"/>
      <c r="X126" s="76">
        <v>0</v>
      </c>
      <c r="Y126" s="76">
        <v>18.140086514143775</v>
      </c>
      <c r="AC126" s="78">
        <f t="shared" si="37"/>
        <v>0</v>
      </c>
      <c r="AD126" s="78">
        <f t="shared" si="38"/>
        <v>-8.1377127689524389E-2</v>
      </c>
      <c r="AE126" s="78">
        <f t="shared" si="56"/>
        <v>-8.1377127689524389E-2</v>
      </c>
      <c r="AF126" s="73">
        <v>1502</v>
      </c>
      <c r="AG126" s="73">
        <f t="shared" si="39"/>
        <v>-122.22844578966563</v>
      </c>
      <c r="AH126" s="73">
        <v>26067.315999999999</v>
      </c>
      <c r="AI126" s="79">
        <f t="shared" si="40"/>
        <v>26189.544445789663</v>
      </c>
      <c r="AJ126" s="74">
        <f t="shared" si="41"/>
        <v>17436.447700259429</v>
      </c>
      <c r="AK126" s="80"/>
      <c r="AL126" s="90">
        <v>2009</v>
      </c>
      <c r="AM126" s="67">
        <v>2</v>
      </c>
      <c r="AN126" s="76">
        <f t="shared" ref="AN126:AO141" si="59">AN114</f>
        <v>34.723950066840629</v>
      </c>
      <c r="AO126" s="76">
        <f t="shared" si="59"/>
        <v>77.741832906544204</v>
      </c>
      <c r="AP126" s="76"/>
      <c r="AR126" s="76">
        <v>19.407634307921253</v>
      </c>
      <c r="AS126" s="76">
        <v>107.60688768321428</v>
      </c>
      <c r="AT126" s="76"/>
      <c r="AV126" s="81">
        <f t="shared" si="42"/>
        <v>-7.3722903738702196E-3</v>
      </c>
      <c r="AW126" s="81">
        <f t="shared" si="43"/>
        <v>5.7728962954361951E-3</v>
      </c>
      <c r="AX126" s="78">
        <f t="shared" si="57"/>
        <v>-1.5993940784340245E-3</v>
      </c>
      <c r="AY126" s="73">
        <v>9269</v>
      </c>
      <c r="AZ126" s="82">
        <f t="shared" si="44"/>
        <v>-14.824783713004974</v>
      </c>
      <c r="BA126" s="73">
        <v>4612.1120000000228</v>
      </c>
      <c r="BB126" s="73">
        <f t="shared" si="45"/>
        <v>4626.9367837130276</v>
      </c>
      <c r="BC126" s="74">
        <f t="shared" si="46"/>
        <v>499.18403104035252</v>
      </c>
      <c r="BE126" s="83">
        <v>34.871999999977561</v>
      </c>
      <c r="BF126" s="84">
        <v>32</v>
      </c>
      <c r="BH126" s="73">
        <v>43.12</v>
      </c>
      <c r="BI126" s="73">
        <v>24</v>
      </c>
      <c r="BK126" s="79">
        <f t="shared" si="47"/>
        <v>271299.56099999999</v>
      </c>
      <c r="BL126" s="434">
        <f t="shared" si="48"/>
        <v>271436.61422950268</v>
      </c>
      <c r="BM126" s="73">
        <f t="shared" si="33"/>
        <v>-137.0532295026706</v>
      </c>
      <c r="BN126" s="85">
        <v>39845</v>
      </c>
      <c r="BO126" s="86">
        <v>271299.56100000005</v>
      </c>
      <c r="BP126" s="87">
        <f t="shared" si="49"/>
        <v>0</v>
      </c>
      <c r="BQ126" s="88">
        <v>24545.332579390208</v>
      </c>
      <c r="BR126" s="88">
        <v>24557.732220166712</v>
      </c>
      <c r="BS126" s="89">
        <f t="shared" si="50"/>
        <v>275334.21578817605</v>
      </c>
      <c r="BT126" s="89" t="b">
        <v>1</v>
      </c>
    </row>
    <row r="127" spans="1:72" s="77" customFormat="1" x14ac:dyDescent="0.2">
      <c r="A127" s="90">
        <v>2009</v>
      </c>
      <c r="B127" s="67">
        <v>3</v>
      </c>
      <c r="C127" s="66"/>
      <c r="D127" s="68"/>
      <c r="E127" s="67"/>
      <c r="F127" s="66"/>
      <c r="G127" s="68"/>
      <c r="H127" s="91"/>
      <c r="I127" s="70"/>
      <c r="J127" s="70"/>
      <c r="K127" s="71">
        <f t="shared" si="34"/>
        <v>0</v>
      </c>
      <c r="L127" s="72">
        <v>225</v>
      </c>
      <c r="M127" s="72">
        <f t="shared" si="35"/>
        <v>0</v>
      </c>
      <c r="N127" s="73">
        <v>224142.973</v>
      </c>
      <c r="O127" s="72">
        <f t="shared" si="53"/>
        <v>224142.973</v>
      </c>
      <c r="P127" s="74">
        <f t="shared" si="31"/>
        <v>996190.99111111113</v>
      </c>
      <c r="Q127" s="67"/>
      <c r="R127" s="90">
        <v>2009</v>
      </c>
      <c r="S127" s="67">
        <v>3</v>
      </c>
      <c r="T127" s="75">
        <f t="shared" si="58"/>
        <v>0</v>
      </c>
      <c r="U127" s="75">
        <f t="shared" si="58"/>
        <v>67.088827391532973</v>
      </c>
      <c r="W127" s="76"/>
      <c r="X127" s="76">
        <v>0</v>
      </c>
      <c r="Y127" s="76">
        <v>49.882568605072933</v>
      </c>
      <c r="AC127" s="78">
        <f t="shared" si="37"/>
        <v>0</v>
      </c>
      <c r="AD127" s="78">
        <f t="shared" si="38"/>
        <v>-8.4431225201262644E-2</v>
      </c>
      <c r="AE127" s="78">
        <f t="shared" si="56"/>
        <v>-8.4431225201262644E-2</v>
      </c>
      <c r="AF127" s="73">
        <v>1485</v>
      </c>
      <c r="AG127" s="73">
        <f t="shared" si="39"/>
        <v>-125.38036942387502</v>
      </c>
      <c r="AH127" s="73">
        <v>25477.791000000001</v>
      </c>
      <c r="AI127" s="79">
        <f t="shared" si="40"/>
        <v>25603.171369423875</v>
      </c>
      <c r="AJ127" s="74">
        <f t="shared" si="41"/>
        <v>17241.192841362878</v>
      </c>
      <c r="AK127" s="80"/>
      <c r="AL127" s="90">
        <v>2009</v>
      </c>
      <c r="AM127" s="67">
        <v>3</v>
      </c>
      <c r="AN127" s="76">
        <f t="shared" si="59"/>
        <v>67.088827391532973</v>
      </c>
      <c r="AO127" s="76">
        <f t="shared" si="59"/>
        <v>46.024503453365838</v>
      </c>
      <c r="AP127" s="76"/>
      <c r="AR127" s="76">
        <v>58.110139740637223</v>
      </c>
      <c r="AS127" s="76">
        <v>40.56903486819602</v>
      </c>
      <c r="AT127" s="76"/>
      <c r="AV127" s="81">
        <f t="shared" si="42"/>
        <v>-4.3217633783854794E-3</v>
      </c>
      <c r="AW127" s="81">
        <f t="shared" si="43"/>
        <v>-1.0545386446033807E-3</v>
      </c>
      <c r="AX127" s="78">
        <f t="shared" si="57"/>
        <v>-5.3763020229888603E-3</v>
      </c>
      <c r="AY127" s="73">
        <v>9017</v>
      </c>
      <c r="AZ127" s="82">
        <f t="shared" si="44"/>
        <v>-48.478115341290554</v>
      </c>
      <c r="BA127" s="73">
        <v>4810.1529999999912</v>
      </c>
      <c r="BB127" s="73">
        <f t="shared" si="45"/>
        <v>4858.6311153412817</v>
      </c>
      <c r="BC127" s="74">
        <f t="shared" si="46"/>
        <v>538.83011149398703</v>
      </c>
      <c r="BE127" s="83">
        <v>37.586000000008426</v>
      </c>
      <c r="BF127" s="84">
        <v>29</v>
      </c>
      <c r="BH127" s="73">
        <v>42.832000000000001</v>
      </c>
      <c r="BI127" s="73">
        <v>24</v>
      </c>
      <c r="BK127" s="79">
        <f t="shared" si="47"/>
        <v>254511.33499999999</v>
      </c>
      <c r="BL127" s="434">
        <f t="shared" si="48"/>
        <v>254685.19348476516</v>
      </c>
      <c r="BM127" s="73">
        <f t="shared" si="33"/>
        <v>-173.85848476516557</v>
      </c>
      <c r="BN127" s="85">
        <v>39873</v>
      </c>
      <c r="BO127" s="86">
        <v>254511.33499999999</v>
      </c>
      <c r="BP127" s="87">
        <f t="shared" si="49"/>
        <v>0</v>
      </c>
      <c r="BQ127" s="88">
        <v>23609.585807050091</v>
      </c>
      <c r="BR127" s="88">
        <v>23625.713681332574</v>
      </c>
      <c r="BS127" s="89">
        <f t="shared" si="50"/>
        <v>279059.82577018929</v>
      </c>
      <c r="BT127" s="89" t="b">
        <v>1</v>
      </c>
    </row>
    <row r="128" spans="1:72" s="77" customFormat="1" x14ac:dyDescent="0.2">
      <c r="A128" s="90">
        <v>2009</v>
      </c>
      <c r="B128" s="67">
        <v>4</v>
      </c>
      <c r="C128" s="66"/>
      <c r="D128" s="68"/>
      <c r="E128" s="67"/>
      <c r="F128" s="66"/>
      <c r="G128" s="68"/>
      <c r="H128" s="91"/>
      <c r="I128" s="70"/>
      <c r="J128" s="70"/>
      <c r="K128" s="71">
        <f t="shared" si="34"/>
        <v>0</v>
      </c>
      <c r="L128" s="72">
        <v>223</v>
      </c>
      <c r="M128" s="72">
        <f t="shared" si="35"/>
        <v>0</v>
      </c>
      <c r="N128" s="73">
        <v>233237.31899999999</v>
      </c>
      <c r="O128" s="72">
        <f t="shared" si="53"/>
        <v>233237.31899999999</v>
      </c>
      <c r="P128" s="74">
        <f t="shared" si="31"/>
        <v>1045907.2600896861</v>
      </c>
      <c r="Q128" s="67"/>
      <c r="R128" s="90">
        <v>2009</v>
      </c>
      <c r="S128" s="67">
        <v>4</v>
      </c>
      <c r="T128" s="75">
        <f t="shared" si="58"/>
        <v>0</v>
      </c>
      <c r="U128" s="75">
        <f t="shared" si="58"/>
        <v>117.42864691479581</v>
      </c>
      <c r="W128" s="76"/>
      <c r="X128" s="76">
        <v>0</v>
      </c>
      <c r="Y128" s="76">
        <v>126.25523475594419</v>
      </c>
      <c r="AC128" s="78">
        <f t="shared" si="37"/>
        <v>0</v>
      </c>
      <c r="AD128" s="78">
        <f t="shared" si="38"/>
        <v>4.331212467646773E-2</v>
      </c>
      <c r="AE128" s="78">
        <f t="shared" si="56"/>
        <v>4.331212467646773E-2</v>
      </c>
      <c r="AF128" s="73">
        <v>1467</v>
      </c>
      <c r="AG128" s="73">
        <f t="shared" si="39"/>
        <v>63.538886900378159</v>
      </c>
      <c r="AH128" s="73">
        <v>26070.707999999999</v>
      </c>
      <c r="AI128" s="79">
        <f t="shared" si="40"/>
        <v>26007.169113099622</v>
      </c>
      <c r="AJ128" s="74">
        <f t="shared" si="41"/>
        <v>17728.131638104718</v>
      </c>
      <c r="AK128" s="80"/>
      <c r="AL128" s="90">
        <v>2009</v>
      </c>
      <c r="AM128" s="67">
        <v>4</v>
      </c>
      <c r="AN128" s="76">
        <f t="shared" si="59"/>
        <v>117.42864691479581</v>
      </c>
      <c r="AO128" s="76">
        <f t="shared" si="59"/>
        <v>10.764282951672801</v>
      </c>
      <c r="AP128" s="76"/>
      <c r="AR128" s="76">
        <v>123.06823193915518</v>
      </c>
      <c r="AS128" s="76">
        <v>13.759058411834857</v>
      </c>
      <c r="AT128" s="76"/>
      <c r="AV128" s="81">
        <f t="shared" si="42"/>
        <v>2.7145339024167961E-3</v>
      </c>
      <c r="AW128" s="81">
        <f t="shared" si="43"/>
        <v>5.7888821195594049E-4</v>
      </c>
      <c r="AX128" s="78">
        <f t="shared" si="57"/>
        <v>3.2934221143727368E-3</v>
      </c>
      <c r="AY128" s="73">
        <v>8693</v>
      </c>
      <c r="AZ128" s="82">
        <f t="shared" si="44"/>
        <v>28.6297184402422</v>
      </c>
      <c r="BA128" s="73">
        <v>4835.68299999999</v>
      </c>
      <c r="BB128" s="73">
        <f t="shared" si="45"/>
        <v>4807.053281559748</v>
      </c>
      <c r="BC128" s="74">
        <f t="shared" si="46"/>
        <v>552.97978621416632</v>
      </c>
      <c r="BE128" s="83">
        <v>29.682000000009793</v>
      </c>
      <c r="BF128" s="84">
        <v>28</v>
      </c>
      <c r="BH128" s="73">
        <v>42.618000000000002</v>
      </c>
      <c r="BI128" s="73">
        <v>24</v>
      </c>
      <c r="BK128" s="79">
        <f t="shared" si="47"/>
        <v>264216.01</v>
      </c>
      <c r="BL128" s="434">
        <f t="shared" si="48"/>
        <v>264123.84139465936</v>
      </c>
      <c r="BM128" s="73">
        <f t="shared" si="33"/>
        <v>92.16860534062036</v>
      </c>
      <c r="BN128" s="85">
        <v>39904</v>
      </c>
      <c r="BO128" s="86">
        <v>264216.01</v>
      </c>
      <c r="BP128" s="87">
        <f t="shared" si="49"/>
        <v>0</v>
      </c>
      <c r="BQ128" s="88">
        <v>25320.173454719694</v>
      </c>
      <c r="BR128" s="88">
        <v>25311.340814054565</v>
      </c>
      <c r="BS128" s="89">
        <f t="shared" si="50"/>
        <v>283075.63137062819</v>
      </c>
      <c r="BT128" s="89" t="b">
        <v>1</v>
      </c>
    </row>
    <row r="129" spans="1:72" s="77" customFormat="1" x14ac:dyDescent="0.2">
      <c r="A129" s="90">
        <v>2009</v>
      </c>
      <c r="B129" s="67">
        <v>5</v>
      </c>
      <c r="C129" s="66"/>
      <c r="D129" s="68"/>
      <c r="E129" s="67"/>
      <c r="F129" s="66"/>
      <c r="G129" s="68"/>
      <c r="H129" s="91"/>
      <c r="I129" s="70"/>
      <c r="J129" s="70"/>
      <c r="K129" s="71">
        <f t="shared" si="34"/>
        <v>0</v>
      </c>
      <c r="L129" s="72">
        <v>220</v>
      </c>
      <c r="M129" s="72">
        <f t="shared" si="35"/>
        <v>0</v>
      </c>
      <c r="N129" s="73">
        <v>249403.08300000001</v>
      </c>
      <c r="O129" s="72">
        <f t="shared" si="53"/>
        <v>249403.08300000001</v>
      </c>
      <c r="P129" s="74">
        <f t="shared" si="31"/>
        <v>1133650.3772727274</v>
      </c>
      <c r="Q129" s="67"/>
      <c r="R129" s="90">
        <v>2009</v>
      </c>
      <c r="S129" s="67">
        <v>5</v>
      </c>
      <c r="T129" s="75">
        <f t="shared" si="58"/>
        <v>0</v>
      </c>
      <c r="U129" s="75">
        <f t="shared" si="58"/>
        <v>205.87235315982971</v>
      </c>
      <c r="W129" s="76"/>
      <c r="X129" s="76">
        <v>0</v>
      </c>
      <c r="Y129" s="76">
        <v>193.36367005912052</v>
      </c>
      <c r="AC129" s="78">
        <f t="shared" si="37"/>
        <v>0</v>
      </c>
      <c r="AD129" s="78">
        <f t="shared" si="38"/>
        <v>-6.1380190368768101E-2</v>
      </c>
      <c r="AE129" s="78">
        <f t="shared" si="56"/>
        <v>-6.1380190368768101E-2</v>
      </c>
      <c r="AF129" s="73">
        <v>1459</v>
      </c>
      <c r="AG129" s="73">
        <f t="shared" si="39"/>
        <v>-89.553697748032661</v>
      </c>
      <c r="AH129" s="73">
        <v>27865.03</v>
      </c>
      <c r="AI129" s="79">
        <f t="shared" si="40"/>
        <v>27954.583697748032</v>
      </c>
      <c r="AJ129" s="74">
        <f t="shared" si="41"/>
        <v>19160.098490574386</v>
      </c>
      <c r="AK129" s="80"/>
      <c r="AL129" s="90">
        <v>2009</v>
      </c>
      <c r="AM129" s="67">
        <v>5</v>
      </c>
      <c r="AN129" s="76">
        <f t="shared" si="59"/>
        <v>205.87235315982971</v>
      </c>
      <c r="AO129" s="76">
        <f t="shared" si="59"/>
        <v>1.2492833206498815</v>
      </c>
      <c r="AP129" s="76"/>
      <c r="AR129" s="76">
        <v>205.55904412801459</v>
      </c>
      <c r="AS129" s="76">
        <v>0</v>
      </c>
      <c r="AT129" s="76"/>
      <c r="AV129" s="81">
        <f t="shared" si="42"/>
        <v>-1.5080683864539216E-4</v>
      </c>
      <c r="AW129" s="81">
        <f t="shared" si="43"/>
        <v>-2.4148567975719137E-4</v>
      </c>
      <c r="AX129" s="78">
        <f t="shared" si="57"/>
        <v>-3.9229251840258353E-4</v>
      </c>
      <c r="AY129" s="73">
        <v>8514</v>
      </c>
      <c r="AZ129" s="82">
        <f t="shared" si="44"/>
        <v>-3.339978501679596</v>
      </c>
      <c r="BA129" s="73">
        <v>5075.5600000000004</v>
      </c>
      <c r="BB129" s="73">
        <f t="shared" si="45"/>
        <v>5078.8999785016804</v>
      </c>
      <c r="BC129" s="74">
        <f t="shared" si="46"/>
        <v>596.53511610308669</v>
      </c>
      <c r="BE129" s="83">
        <v>33.680999999999585</v>
      </c>
      <c r="BF129" s="84">
        <v>31</v>
      </c>
      <c r="BH129" s="73">
        <v>42.570999999999998</v>
      </c>
      <c r="BI129" s="73">
        <v>24</v>
      </c>
      <c r="BK129" s="79">
        <f t="shared" si="47"/>
        <v>282419.92499999999</v>
      </c>
      <c r="BL129" s="434">
        <f t="shared" si="48"/>
        <v>282512.81867624971</v>
      </c>
      <c r="BM129" s="73">
        <f t="shared" si="33"/>
        <v>-92.893676249712257</v>
      </c>
      <c r="BN129" s="85">
        <v>39934</v>
      </c>
      <c r="BO129" s="86">
        <v>282419.92499999999</v>
      </c>
      <c r="BP129" s="87">
        <f t="shared" si="49"/>
        <v>0</v>
      </c>
      <c r="BQ129" s="88">
        <v>27558.540690866506</v>
      </c>
      <c r="BR129" s="88">
        <v>27567.605257245286</v>
      </c>
      <c r="BS129" s="89">
        <f t="shared" si="50"/>
        <v>289131.1549383807</v>
      </c>
      <c r="BT129" s="89" t="b">
        <v>1</v>
      </c>
    </row>
    <row r="130" spans="1:72" s="77" customFormat="1" x14ac:dyDescent="0.2">
      <c r="A130" s="90">
        <v>2009</v>
      </c>
      <c r="B130" s="67">
        <v>6</v>
      </c>
      <c r="C130" s="66"/>
      <c r="D130" s="68"/>
      <c r="E130" s="67"/>
      <c r="F130" s="66"/>
      <c r="G130" s="68"/>
      <c r="H130" s="91"/>
      <c r="I130" s="70"/>
      <c r="J130" s="70"/>
      <c r="K130" s="71">
        <f t="shared" si="34"/>
        <v>0</v>
      </c>
      <c r="L130" s="72">
        <v>219</v>
      </c>
      <c r="M130" s="72">
        <f t="shared" si="35"/>
        <v>0</v>
      </c>
      <c r="N130" s="73">
        <v>249778.465</v>
      </c>
      <c r="O130" s="72">
        <f t="shared" si="53"/>
        <v>249778.465</v>
      </c>
      <c r="P130" s="74">
        <f t="shared" si="31"/>
        <v>1140540.9360730594</v>
      </c>
      <c r="Q130" s="67"/>
      <c r="R130" s="90">
        <v>2009</v>
      </c>
      <c r="S130" s="67">
        <v>6</v>
      </c>
      <c r="T130" s="75">
        <f t="shared" si="58"/>
        <v>0</v>
      </c>
      <c r="U130" s="75">
        <f t="shared" si="58"/>
        <v>273.79728737823223</v>
      </c>
      <c r="W130" s="76"/>
      <c r="X130" s="76">
        <v>0</v>
      </c>
      <c r="Y130" s="76">
        <v>290.69629221537059</v>
      </c>
      <c r="AC130" s="78">
        <f t="shared" si="37"/>
        <v>0</v>
      </c>
      <c r="AD130" s="78">
        <f t="shared" si="38"/>
        <v>8.2923528048086614E-2</v>
      </c>
      <c r="AE130" s="78">
        <f t="shared" si="56"/>
        <v>8.2923528048086614E-2</v>
      </c>
      <c r="AF130" s="73">
        <v>1454</v>
      </c>
      <c r="AG130" s="73">
        <f t="shared" si="39"/>
        <v>120.57080978191794</v>
      </c>
      <c r="AH130" s="73">
        <v>27644.516</v>
      </c>
      <c r="AI130" s="79">
        <f t="shared" si="40"/>
        <v>27523.945190218081</v>
      </c>
      <c r="AJ130" s="74">
        <f t="shared" si="41"/>
        <v>18929.810997398956</v>
      </c>
      <c r="AK130" s="80"/>
      <c r="AL130" s="90">
        <v>2009</v>
      </c>
      <c r="AM130" s="67">
        <v>6</v>
      </c>
      <c r="AN130" s="76">
        <f t="shared" si="59"/>
        <v>273.79728737823223</v>
      </c>
      <c r="AO130" s="76">
        <f t="shared" si="59"/>
        <v>0</v>
      </c>
      <c r="AP130" s="76"/>
      <c r="AR130" s="76">
        <v>286.28501498299062</v>
      </c>
      <c r="AS130" s="76">
        <v>0</v>
      </c>
      <c r="AT130" s="76"/>
      <c r="AV130" s="81">
        <f t="shared" si="42"/>
        <v>6.010789765708585E-3</v>
      </c>
      <c r="AW130" s="81">
        <f t="shared" si="43"/>
        <v>0</v>
      </c>
      <c r="AX130" s="78">
        <f t="shared" si="57"/>
        <v>6.010789765708585E-3</v>
      </c>
      <c r="AY130" s="73">
        <v>8254</v>
      </c>
      <c r="AZ130" s="82">
        <f t="shared" si="44"/>
        <v>49.613058726158663</v>
      </c>
      <c r="BA130" s="73">
        <v>5760.3929999999818</v>
      </c>
      <c r="BB130" s="73">
        <f t="shared" si="45"/>
        <v>5710.7799412738232</v>
      </c>
      <c r="BC130" s="74">
        <f t="shared" si="46"/>
        <v>691.88029334550799</v>
      </c>
      <c r="BE130" s="83">
        <v>16.266000000017812</v>
      </c>
      <c r="BF130" s="84">
        <v>31</v>
      </c>
      <c r="BH130" s="73">
        <v>42.491999999999997</v>
      </c>
      <c r="BI130" s="73">
        <v>23</v>
      </c>
      <c r="BK130" s="79">
        <f t="shared" si="47"/>
        <v>283242.13199999998</v>
      </c>
      <c r="BL130" s="434">
        <f t="shared" si="48"/>
        <v>283071.9481314919</v>
      </c>
      <c r="BM130" s="73">
        <f t="shared" si="33"/>
        <v>170.18386850807661</v>
      </c>
      <c r="BN130" s="85">
        <v>39965</v>
      </c>
      <c r="BO130" s="86">
        <v>283242.13199999998</v>
      </c>
      <c r="BP130" s="87">
        <f t="shared" si="49"/>
        <v>0</v>
      </c>
      <c r="BQ130" s="88">
        <v>28378.131650135256</v>
      </c>
      <c r="BR130" s="88">
        <v>28361.080866796103</v>
      </c>
      <c r="BS130" s="89">
        <f t="shared" si="50"/>
        <v>293345.28169581719</v>
      </c>
      <c r="BT130" s="89" t="b">
        <v>1</v>
      </c>
    </row>
    <row r="131" spans="1:72" s="77" customFormat="1" x14ac:dyDescent="0.2">
      <c r="A131" s="90">
        <v>2009</v>
      </c>
      <c r="B131" s="67">
        <v>7</v>
      </c>
      <c r="C131" s="66"/>
      <c r="D131" s="68"/>
      <c r="E131" s="67"/>
      <c r="F131" s="66"/>
      <c r="G131" s="68"/>
      <c r="H131" s="91"/>
      <c r="I131" s="70"/>
      <c r="J131" s="70"/>
      <c r="K131" s="71">
        <f t="shared" si="34"/>
        <v>0</v>
      </c>
      <c r="L131" s="72">
        <v>219</v>
      </c>
      <c r="M131" s="72">
        <f t="shared" si="35"/>
        <v>0</v>
      </c>
      <c r="N131" s="73">
        <v>223347.47099999999</v>
      </c>
      <c r="O131" s="72">
        <f t="shared" si="53"/>
        <v>223347.47099999999</v>
      </c>
      <c r="P131" s="74">
        <f t="shared" si="31"/>
        <v>1019851.4657534246</v>
      </c>
      <c r="Q131" s="67"/>
      <c r="R131" s="90">
        <v>2009</v>
      </c>
      <c r="S131" s="67">
        <v>7</v>
      </c>
      <c r="T131" s="75">
        <f t="shared" si="58"/>
        <v>0</v>
      </c>
      <c r="U131" s="75">
        <f t="shared" si="58"/>
        <v>323.21495100202412</v>
      </c>
      <c r="W131" s="76"/>
      <c r="X131" s="76">
        <v>0</v>
      </c>
      <c r="Y131" s="76">
        <v>318.41148260028547</v>
      </c>
      <c r="AC131" s="78">
        <f t="shared" si="37"/>
        <v>0</v>
      </c>
      <c r="AD131" s="78">
        <f t="shared" si="38"/>
        <v>-2.3570651087352654E-2</v>
      </c>
      <c r="AE131" s="78">
        <f t="shared" si="56"/>
        <v>-2.3570651087352654E-2</v>
      </c>
      <c r="AF131" s="73">
        <v>1455</v>
      </c>
      <c r="AG131" s="73">
        <f t="shared" si="39"/>
        <v>-34.295297332098109</v>
      </c>
      <c r="AH131" s="73">
        <v>28395.616999999998</v>
      </c>
      <c r="AI131" s="79">
        <f t="shared" si="40"/>
        <v>28429.912297332095</v>
      </c>
      <c r="AJ131" s="74">
        <f t="shared" si="41"/>
        <v>19539.45862359594</v>
      </c>
      <c r="AK131" s="80"/>
      <c r="AL131" s="90">
        <v>2009</v>
      </c>
      <c r="AM131" s="67">
        <v>7</v>
      </c>
      <c r="AN131" s="76">
        <f t="shared" si="59"/>
        <v>323.21495100202412</v>
      </c>
      <c r="AO131" s="76">
        <f t="shared" si="59"/>
        <v>0</v>
      </c>
      <c r="AP131" s="76"/>
      <c r="AR131" s="76">
        <v>333.19100931503795</v>
      </c>
      <c r="AS131" s="76">
        <v>0</v>
      </c>
      <c r="AT131" s="76"/>
      <c r="AV131" s="81">
        <f t="shared" si="42"/>
        <v>4.8018335367218078E-3</v>
      </c>
      <c r="AW131" s="81">
        <f t="shared" si="43"/>
        <v>0</v>
      </c>
      <c r="AX131" s="78">
        <f t="shared" si="57"/>
        <v>4.8018335367218078E-3</v>
      </c>
      <c r="AY131" s="73">
        <v>8132</v>
      </c>
      <c r="AZ131" s="82">
        <f t="shared" si="44"/>
        <v>39.048510320621737</v>
      </c>
      <c r="BA131" s="73">
        <v>6184.4880000000121</v>
      </c>
      <c r="BB131" s="73">
        <f t="shared" si="45"/>
        <v>6145.4394896793901</v>
      </c>
      <c r="BC131" s="74">
        <f t="shared" si="46"/>
        <v>755.7107095031223</v>
      </c>
      <c r="BE131" s="83">
        <v>21.397999999988315</v>
      </c>
      <c r="BF131" s="84">
        <v>32</v>
      </c>
      <c r="BH131" s="73">
        <v>42.521999999999998</v>
      </c>
      <c r="BI131" s="73">
        <v>23</v>
      </c>
      <c r="BK131" s="79">
        <f t="shared" si="47"/>
        <v>257991.49599999998</v>
      </c>
      <c r="BL131" s="434">
        <f t="shared" si="48"/>
        <v>257986.74278701146</v>
      </c>
      <c r="BM131" s="73">
        <f t="shared" si="33"/>
        <v>4.7532129885236287</v>
      </c>
      <c r="BN131" s="85">
        <v>39995</v>
      </c>
      <c r="BO131" s="86">
        <v>257991.49599999998</v>
      </c>
      <c r="BP131" s="87">
        <f t="shared" si="49"/>
        <v>0</v>
      </c>
      <c r="BQ131" s="88">
        <v>26162.812696481087</v>
      </c>
      <c r="BR131" s="88">
        <v>26162.330675084824</v>
      </c>
      <c r="BS131" s="89">
        <f t="shared" si="50"/>
        <v>296030.76071348606</v>
      </c>
      <c r="BT131" s="89" t="b">
        <v>1</v>
      </c>
    </row>
    <row r="132" spans="1:72" s="77" customFormat="1" x14ac:dyDescent="0.2">
      <c r="A132" s="90">
        <v>2009</v>
      </c>
      <c r="B132" s="67">
        <v>8</v>
      </c>
      <c r="C132" s="66"/>
      <c r="D132" s="68"/>
      <c r="E132" s="67"/>
      <c r="F132" s="66"/>
      <c r="G132" s="68"/>
      <c r="H132" s="91"/>
      <c r="I132" s="70"/>
      <c r="J132" s="70"/>
      <c r="K132" s="71">
        <f t="shared" si="34"/>
        <v>0</v>
      </c>
      <c r="L132" s="72">
        <v>220</v>
      </c>
      <c r="M132" s="72">
        <f t="shared" si="35"/>
        <v>0</v>
      </c>
      <c r="N132" s="73">
        <v>237773.06</v>
      </c>
      <c r="O132" s="72">
        <f t="shared" si="53"/>
        <v>237773.06</v>
      </c>
      <c r="P132" s="74">
        <f t="shared" si="31"/>
        <v>1080786.6363636362</v>
      </c>
      <c r="Q132" s="67"/>
      <c r="R132" s="90">
        <v>2009</v>
      </c>
      <c r="S132" s="67">
        <v>8</v>
      </c>
      <c r="T132" s="75">
        <f t="shared" si="58"/>
        <v>0</v>
      </c>
      <c r="U132" s="75">
        <f t="shared" si="58"/>
        <v>329.73144935858772</v>
      </c>
      <c r="W132" s="76"/>
      <c r="X132" s="76">
        <v>0</v>
      </c>
      <c r="Y132" s="76">
        <v>356.05452345394741</v>
      </c>
      <c r="AC132" s="78">
        <f t="shared" si="37"/>
        <v>0</v>
      </c>
      <c r="AD132" s="78">
        <f t="shared" si="38"/>
        <v>0.12916749797368846</v>
      </c>
      <c r="AE132" s="78">
        <f t="shared" si="56"/>
        <v>0.12916749797368846</v>
      </c>
      <c r="AF132" s="73">
        <v>1434</v>
      </c>
      <c r="AG132" s="73">
        <f t="shared" si="39"/>
        <v>185.22619209426924</v>
      </c>
      <c r="AH132" s="73">
        <v>25715.365000000002</v>
      </c>
      <c r="AI132" s="79">
        <f t="shared" si="40"/>
        <v>25530.138807905732</v>
      </c>
      <c r="AJ132" s="74">
        <f t="shared" si="41"/>
        <v>17803.444078037468</v>
      </c>
      <c r="AK132" s="80"/>
      <c r="AL132" s="90">
        <v>2009</v>
      </c>
      <c r="AM132" s="67">
        <v>8</v>
      </c>
      <c r="AN132" s="76">
        <f t="shared" si="59"/>
        <v>329.73144935858772</v>
      </c>
      <c r="AO132" s="76">
        <f t="shared" si="59"/>
        <v>0</v>
      </c>
      <c r="AP132" s="76"/>
      <c r="AR132" s="76">
        <v>358.89720244871319</v>
      </c>
      <c r="AS132" s="76">
        <v>0</v>
      </c>
      <c r="AT132" s="76"/>
      <c r="AV132" s="81">
        <f t="shared" si="42"/>
        <v>1.4038519715669398E-2</v>
      </c>
      <c r="AW132" s="81">
        <f t="shared" si="43"/>
        <v>0</v>
      </c>
      <c r="AX132" s="78">
        <f t="shared" si="57"/>
        <v>1.4038519715669398E-2</v>
      </c>
      <c r="AY132" s="73">
        <v>7973</v>
      </c>
      <c r="AZ132" s="82">
        <f t="shared" si="44"/>
        <v>111.92911769303211</v>
      </c>
      <c r="BA132" s="73">
        <v>5655.9969999999739</v>
      </c>
      <c r="BB132" s="73">
        <f t="shared" si="45"/>
        <v>5544.067882306942</v>
      </c>
      <c r="BC132" s="74">
        <f t="shared" si="46"/>
        <v>695.35530945778783</v>
      </c>
      <c r="BE132" s="83">
        <v>26.11300000002575</v>
      </c>
      <c r="BF132" s="84">
        <v>33</v>
      </c>
      <c r="BH132" s="73">
        <v>42.578000000000003</v>
      </c>
      <c r="BI132" s="73">
        <v>23</v>
      </c>
      <c r="BK132" s="79">
        <f t="shared" si="47"/>
        <v>269213.11300000001</v>
      </c>
      <c r="BL132" s="434">
        <f t="shared" si="48"/>
        <v>268915.9576902127</v>
      </c>
      <c r="BM132" s="73">
        <f t="shared" si="33"/>
        <v>297.15530978730135</v>
      </c>
      <c r="BN132" s="85">
        <v>40026</v>
      </c>
      <c r="BO132" s="86">
        <v>269213.11300000001</v>
      </c>
      <c r="BP132" s="87">
        <f t="shared" si="49"/>
        <v>0</v>
      </c>
      <c r="BQ132" s="88">
        <v>27802.655478673965</v>
      </c>
      <c r="BR132" s="88">
        <v>27771.967126945441</v>
      </c>
      <c r="BS132" s="89">
        <f t="shared" si="50"/>
        <v>302090.37766085932</v>
      </c>
      <c r="BT132" s="89" t="b">
        <v>1</v>
      </c>
    </row>
    <row r="133" spans="1:72" s="77" customFormat="1" x14ac:dyDescent="0.2">
      <c r="A133" s="90">
        <v>2009</v>
      </c>
      <c r="B133" s="67">
        <v>9</v>
      </c>
      <c r="C133" s="66"/>
      <c r="D133" s="68"/>
      <c r="E133" s="67"/>
      <c r="F133" s="66"/>
      <c r="G133" s="68"/>
      <c r="H133" s="91"/>
      <c r="I133" s="70"/>
      <c r="J133" s="70"/>
      <c r="K133" s="71">
        <f t="shared" si="34"/>
        <v>0</v>
      </c>
      <c r="L133" s="72">
        <v>218</v>
      </c>
      <c r="M133" s="72">
        <f t="shared" si="35"/>
        <v>0</v>
      </c>
      <c r="N133" s="73">
        <v>240462.74400000001</v>
      </c>
      <c r="O133" s="72">
        <f t="shared" si="53"/>
        <v>240462.74400000001</v>
      </c>
      <c r="P133" s="74">
        <f t="shared" si="31"/>
        <v>1103040.1100917431</v>
      </c>
      <c r="Q133" s="67"/>
      <c r="R133" s="90">
        <v>2009</v>
      </c>
      <c r="S133" s="67">
        <v>9</v>
      </c>
      <c r="T133" s="75">
        <f t="shared" si="58"/>
        <v>0</v>
      </c>
      <c r="U133" s="75">
        <f t="shared" si="58"/>
        <v>278.21093356333773</v>
      </c>
      <c r="W133" s="76"/>
      <c r="X133" s="76">
        <v>0</v>
      </c>
      <c r="Y133" s="76">
        <v>310.26409597364955</v>
      </c>
      <c r="AC133" s="78">
        <f t="shared" si="37"/>
        <v>0</v>
      </c>
      <c r="AD133" s="78">
        <f t="shared" si="38"/>
        <v>0.15728507907874295</v>
      </c>
      <c r="AE133" s="78">
        <f t="shared" si="56"/>
        <v>0.15728507907874295</v>
      </c>
      <c r="AF133" s="73">
        <v>1419</v>
      </c>
      <c r="AG133" s="73">
        <f t="shared" si="39"/>
        <v>223.18752721273626</v>
      </c>
      <c r="AH133" s="73">
        <v>26738.715</v>
      </c>
      <c r="AI133" s="79">
        <f t="shared" si="40"/>
        <v>26515.527472787264</v>
      </c>
      <c r="AJ133" s="74">
        <f t="shared" si="41"/>
        <v>18686.065872295465</v>
      </c>
      <c r="AK133" s="80"/>
      <c r="AL133" s="90">
        <v>2009</v>
      </c>
      <c r="AM133" s="67">
        <v>9</v>
      </c>
      <c r="AN133" s="76">
        <f t="shared" si="59"/>
        <v>278.21093356333773</v>
      </c>
      <c r="AO133" s="76">
        <f t="shared" si="59"/>
        <v>0</v>
      </c>
      <c r="AP133" s="76"/>
      <c r="AR133" s="76">
        <v>293.17953447835237</v>
      </c>
      <c r="AS133" s="76">
        <v>0</v>
      </c>
      <c r="AT133" s="76"/>
      <c r="AV133" s="81">
        <f t="shared" si="42"/>
        <v>7.2049227877666287E-3</v>
      </c>
      <c r="AW133" s="81">
        <f t="shared" si="43"/>
        <v>0</v>
      </c>
      <c r="AX133" s="78">
        <f t="shared" si="57"/>
        <v>7.2049227877666287E-3</v>
      </c>
      <c r="AY133" s="73">
        <v>7855</v>
      </c>
      <c r="AZ133" s="82">
        <f t="shared" si="44"/>
        <v>56.594668497906866</v>
      </c>
      <c r="BA133" s="73">
        <v>5573.9039999999804</v>
      </c>
      <c r="BB133" s="73">
        <f t="shared" si="45"/>
        <v>5517.3093315020733</v>
      </c>
      <c r="BC133" s="74">
        <f t="shared" si="46"/>
        <v>702.39456798244089</v>
      </c>
      <c r="BE133" s="83">
        <v>39.049000000019987</v>
      </c>
      <c r="BF133" s="84">
        <v>33</v>
      </c>
      <c r="BH133" s="73">
        <v>42.234000000000002</v>
      </c>
      <c r="BI133" s="73">
        <v>23</v>
      </c>
      <c r="BK133" s="79">
        <f t="shared" si="47"/>
        <v>272856.64600000001</v>
      </c>
      <c r="BL133" s="434">
        <f t="shared" si="48"/>
        <v>272576.86380428937</v>
      </c>
      <c r="BM133" s="73">
        <f t="shared" si="33"/>
        <v>279.78219571064312</v>
      </c>
      <c r="BN133" s="85">
        <v>40057</v>
      </c>
      <c r="BO133" s="86">
        <v>272856.64600000001</v>
      </c>
      <c r="BP133" s="87">
        <f t="shared" si="49"/>
        <v>0</v>
      </c>
      <c r="BQ133" s="88">
        <v>28577.361332216169</v>
      </c>
      <c r="BR133" s="88">
        <v>28548.058630528842</v>
      </c>
      <c r="BS133" s="89">
        <f t="shared" si="50"/>
        <v>307154.79460742965</v>
      </c>
      <c r="BT133" s="89" t="b">
        <v>1</v>
      </c>
    </row>
    <row r="134" spans="1:72" s="77" customFormat="1" x14ac:dyDescent="0.2">
      <c r="A134" s="90">
        <v>2009</v>
      </c>
      <c r="B134" s="67">
        <v>10</v>
      </c>
      <c r="C134" s="66"/>
      <c r="D134" s="68"/>
      <c r="E134" s="67"/>
      <c r="F134" s="66"/>
      <c r="G134" s="68"/>
      <c r="H134" s="91"/>
      <c r="I134" s="70"/>
      <c r="J134" s="70"/>
      <c r="K134" s="71">
        <f t="shared" si="34"/>
        <v>0</v>
      </c>
      <c r="L134" s="72">
        <v>216</v>
      </c>
      <c r="M134" s="72">
        <f t="shared" si="35"/>
        <v>0</v>
      </c>
      <c r="N134" s="73">
        <v>228401.93700000001</v>
      </c>
      <c r="O134" s="72">
        <f t="shared" si="53"/>
        <v>228401.93700000001</v>
      </c>
      <c r="P134" s="74">
        <f t="shared" si="31"/>
        <v>1057416.375</v>
      </c>
      <c r="Q134" s="67"/>
      <c r="R134" s="90">
        <v>2009</v>
      </c>
      <c r="S134" s="67">
        <v>10</v>
      </c>
      <c r="T134" s="75">
        <f t="shared" si="58"/>
        <v>0</v>
      </c>
      <c r="U134" s="75">
        <f t="shared" si="58"/>
        <v>198.83661390818892</v>
      </c>
      <c r="W134" s="76"/>
      <c r="X134" s="76">
        <v>0</v>
      </c>
      <c r="Y134" s="76">
        <v>253.98000492254022</v>
      </c>
      <c r="AC134" s="78">
        <f t="shared" si="37"/>
        <v>0</v>
      </c>
      <c r="AD134" s="78">
        <f t="shared" si="38"/>
        <v>0.27058898293205613</v>
      </c>
      <c r="AE134" s="78">
        <f t="shared" si="56"/>
        <v>0.27058898293205613</v>
      </c>
      <c r="AF134" s="73">
        <v>1405</v>
      </c>
      <c r="AG134" s="73">
        <f t="shared" si="39"/>
        <v>380.17752101953886</v>
      </c>
      <c r="AH134" s="73">
        <v>26218.047999999999</v>
      </c>
      <c r="AI134" s="79">
        <f t="shared" si="40"/>
        <v>25837.870478980461</v>
      </c>
      <c r="AJ134" s="74">
        <f t="shared" si="41"/>
        <v>18389.943401409582</v>
      </c>
      <c r="AK134" s="80"/>
      <c r="AL134" s="90">
        <v>2009</v>
      </c>
      <c r="AM134" s="67">
        <v>10</v>
      </c>
      <c r="AN134" s="76">
        <f t="shared" si="59"/>
        <v>198.83661390818892</v>
      </c>
      <c r="AO134" s="76">
        <f t="shared" si="59"/>
        <v>3.8389772083761713</v>
      </c>
      <c r="AP134" s="76"/>
      <c r="AR134" s="76">
        <v>264.36692505127553</v>
      </c>
      <c r="AS134" s="76">
        <v>7.8255867955241341</v>
      </c>
      <c r="AT134" s="76"/>
      <c r="AV134" s="81">
        <f t="shared" si="42"/>
        <v>3.1542081636411951E-2</v>
      </c>
      <c r="AW134" s="81">
        <f t="shared" si="43"/>
        <v>7.7060912458044926E-4</v>
      </c>
      <c r="AX134" s="78">
        <f t="shared" si="57"/>
        <v>3.2312690760992399E-2</v>
      </c>
      <c r="AY134" s="73">
        <v>7778</v>
      </c>
      <c r="AZ134" s="82">
        <f t="shared" si="44"/>
        <v>251.32810873899888</v>
      </c>
      <c r="BA134" s="73">
        <v>5420.5959999999905</v>
      </c>
      <c r="BB134" s="73">
        <f t="shared" si="45"/>
        <v>5169.2678912609917</v>
      </c>
      <c r="BC134" s="74">
        <f t="shared" si="46"/>
        <v>664.60116884301772</v>
      </c>
      <c r="BE134" s="83">
        <v>33.049000000009983</v>
      </c>
      <c r="BF134" s="84">
        <v>34</v>
      </c>
      <c r="BH134" s="73">
        <v>41.87</v>
      </c>
      <c r="BI134" s="73">
        <v>22</v>
      </c>
      <c r="BK134" s="79">
        <f t="shared" si="47"/>
        <v>260115.5</v>
      </c>
      <c r="BL134" s="434">
        <f t="shared" si="48"/>
        <v>259483.99437024147</v>
      </c>
      <c r="BM134" s="73">
        <f t="shared" si="33"/>
        <v>631.50562975853768</v>
      </c>
      <c r="BN134" s="85">
        <v>40087</v>
      </c>
      <c r="BO134" s="86">
        <v>260115.5</v>
      </c>
      <c r="BP134" s="87">
        <f t="shared" si="49"/>
        <v>0</v>
      </c>
      <c r="BQ134" s="88">
        <v>27510.893707033316</v>
      </c>
      <c r="BR134" s="88">
        <v>27444.103053436433</v>
      </c>
      <c r="BS134" s="89">
        <f t="shared" si="50"/>
        <v>311618.39983484673</v>
      </c>
      <c r="BT134" s="89" t="b">
        <v>1</v>
      </c>
    </row>
    <row r="135" spans="1:72" s="77" customFormat="1" x14ac:dyDescent="0.2">
      <c r="A135" s="90">
        <v>2009</v>
      </c>
      <c r="B135" s="67">
        <v>11</v>
      </c>
      <c r="C135" s="66"/>
      <c r="D135" s="68"/>
      <c r="E135" s="67"/>
      <c r="F135" s="66"/>
      <c r="G135" s="68"/>
      <c r="H135" s="91"/>
      <c r="I135" s="70"/>
      <c r="J135" s="70"/>
      <c r="K135" s="71">
        <f t="shared" si="34"/>
        <v>0</v>
      </c>
      <c r="L135" s="72">
        <v>216</v>
      </c>
      <c r="M135" s="72">
        <f t="shared" si="35"/>
        <v>0</v>
      </c>
      <c r="N135" s="73">
        <v>219796.30300000001</v>
      </c>
      <c r="O135" s="72">
        <f t="shared" si="53"/>
        <v>219796.30300000001</v>
      </c>
      <c r="P135" s="74">
        <f t="shared" si="31"/>
        <v>1017575.4768518519</v>
      </c>
      <c r="Q135" s="67"/>
      <c r="R135" s="90">
        <v>2009</v>
      </c>
      <c r="S135" s="67">
        <v>11</v>
      </c>
      <c r="T135" s="75">
        <f t="shared" si="58"/>
        <v>0</v>
      </c>
      <c r="U135" s="75">
        <f t="shared" si="58"/>
        <v>75.667245198869992</v>
      </c>
      <c r="W135" s="76"/>
      <c r="X135" s="76">
        <v>0</v>
      </c>
      <c r="Y135" s="76">
        <v>124.51115722310387</v>
      </c>
      <c r="AC135" s="78">
        <f t="shared" si="37"/>
        <v>0</v>
      </c>
      <c r="AD135" s="78">
        <f t="shared" si="38"/>
        <v>0.2396773980334396</v>
      </c>
      <c r="AE135" s="78">
        <f t="shared" si="56"/>
        <v>0.2396773980334396</v>
      </c>
      <c r="AF135" s="73">
        <v>1392</v>
      </c>
      <c r="AG135" s="73">
        <f t="shared" si="39"/>
        <v>333.6309380625479</v>
      </c>
      <c r="AH135" s="73">
        <v>25481.881000000001</v>
      </c>
      <c r="AI135" s="79">
        <f t="shared" si="40"/>
        <v>25148.250061937455</v>
      </c>
      <c r="AJ135" s="74">
        <f t="shared" si="41"/>
        <v>18066.271596219438</v>
      </c>
      <c r="AK135" s="80"/>
      <c r="AL135" s="90">
        <v>2009</v>
      </c>
      <c r="AM135" s="67">
        <v>11</v>
      </c>
      <c r="AN135" s="76">
        <f t="shared" si="59"/>
        <v>75.667245198869992</v>
      </c>
      <c r="AO135" s="76">
        <f t="shared" si="59"/>
        <v>28.935219572893278</v>
      </c>
      <c r="AP135" s="76"/>
      <c r="AR135" s="76">
        <v>100.30513597769693</v>
      </c>
      <c r="AS135" s="76">
        <v>28.648789547641371</v>
      </c>
      <c r="AT135" s="76"/>
      <c r="AV135" s="81">
        <f t="shared" si="42"/>
        <v>1.1859097702098233E-2</v>
      </c>
      <c r="AW135" s="81">
        <f t="shared" si="43"/>
        <v>-5.5366743642142214E-5</v>
      </c>
      <c r="AX135" s="78">
        <f t="shared" si="57"/>
        <v>1.1803730958456091E-2</v>
      </c>
      <c r="AY135" s="73">
        <v>7703</v>
      </c>
      <c r="AZ135" s="82">
        <f t="shared" si="44"/>
        <v>90.924139572987272</v>
      </c>
      <c r="BA135" s="73">
        <v>4734.0739999999996</v>
      </c>
      <c r="BB135" s="73">
        <f t="shared" si="45"/>
        <v>4643.1498604270128</v>
      </c>
      <c r="BC135" s="74">
        <f t="shared" si="46"/>
        <v>602.77162929079736</v>
      </c>
      <c r="BE135" s="83">
        <v>46.146999999999935</v>
      </c>
      <c r="BF135" s="84">
        <v>34</v>
      </c>
      <c r="BH135" s="73">
        <v>41.8</v>
      </c>
      <c r="BI135" s="73">
        <v>22</v>
      </c>
      <c r="BK135" s="79">
        <f t="shared" si="47"/>
        <v>250100.20500000002</v>
      </c>
      <c r="BL135" s="434">
        <f t="shared" si="48"/>
        <v>249675.64992236448</v>
      </c>
      <c r="BM135" s="73">
        <f t="shared" si="33"/>
        <v>424.55507763553516</v>
      </c>
      <c r="BN135" s="85">
        <v>40118</v>
      </c>
      <c r="BO135" s="86">
        <v>250100.20499999999</v>
      </c>
      <c r="BP135" s="87">
        <f t="shared" si="49"/>
        <v>0</v>
      </c>
      <c r="BQ135" s="88">
        <v>26700.139318885453</v>
      </c>
      <c r="BR135" s="88">
        <v>26654.814766986707</v>
      </c>
      <c r="BS135" s="89">
        <f t="shared" si="50"/>
        <v>315779.46138617507</v>
      </c>
      <c r="BT135" s="89" t="b">
        <v>1</v>
      </c>
    </row>
    <row r="136" spans="1:72" s="77" customFormat="1" x14ac:dyDescent="0.2">
      <c r="A136" s="90">
        <v>2009</v>
      </c>
      <c r="B136" s="67">
        <v>12</v>
      </c>
      <c r="C136" s="66"/>
      <c r="D136" s="68"/>
      <c r="E136" s="67"/>
      <c r="F136" s="66"/>
      <c r="G136" s="68"/>
      <c r="H136" s="91"/>
      <c r="I136" s="70"/>
      <c r="J136" s="70"/>
      <c r="K136" s="71">
        <f t="shared" si="34"/>
        <v>0</v>
      </c>
      <c r="L136" s="72">
        <v>217</v>
      </c>
      <c r="M136" s="72">
        <f t="shared" si="35"/>
        <v>0</v>
      </c>
      <c r="N136" s="73">
        <v>258170.508</v>
      </c>
      <c r="O136" s="72">
        <f t="shared" si="53"/>
        <v>258170.508</v>
      </c>
      <c r="P136" s="74">
        <f t="shared" si="31"/>
        <v>1189725.8433179723</v>
      </c>
      <c r="Q136" s="67"/>
      <c r="R136" s="90">
        <v>2009</v>
      </c>
      <c r="S136" s="67">
        <v>12</v>
      </c>
      <c r="T136" s="75">
        <f t="shared" si="58"/>
        <v>0</v>
      </c>
      <c r="U136" s="75">
        <f t="shared" si="58"/>
        <v>42.449672857488302</v>
      </c>
      <c r="W136" s="76"/>
      <c r="X136" s="76">
        <v>0</v>
      </c>
      <c r="Y136" s="76">
        <v>64.378981964781048</v>
      </c>
      <c r="AC136" s="78">
        <f t="shared" si="37"/>
        <v>0</v>
      </c>
      <c r="AD136" s="78">
        <f t="shared" si="38"/>
        <v>0.10760726423590303</v>
      </c>
      <c r="AE136" s="78">
        <f t="shared" si="56"/>
        <v>0.10760726423590303</v>
      </c>
      <c r="AF136" s="73">
        <v>1379</v>
      </c>
      <c r="AG136" s="73">
        <f t="shared" si="39"/>
        <v>148.39041738131027</v>
      </c>
      <c r="AH136" s="73">
        <v>26126.129000000001</v>
      </c>
      <c r="AI136" s="79">
        <f t="shared" si="40"/>
        <v>25977.738582618691</v>
      </c>
      <c r="AJ136" s="74">
        <f t="shared" si="41"/>
        <v>18838.099044683608</v>
      </c>
      <c r="AK136" s="80"/>
      <c r="AL136" s="90">
        <v>2009</v>
      </c>
      <c r="AM136" s="67">
        <v>12</v>
      </c>
      <c r="AN136" s="76">
        <f t="shared" si="59"/>
        <v>42.449672857488302</v>
      </c>
      <c r="AO136" s="76">
        <f t="shared" si="59"/>
        <v>82.304422731853208</v>
      </c>
      <c r="AP136" s="76"/>
      <c r="AR136" s="76">
        <v>63.292661005303621</v>
      </c>
      <c r="AS136" s="76">
        <v>62.87413039743565</v>
      </c>
      <c r="AT136" s="76"/>
      <c r="AV136" s="81">
        <f t="shared" si="42"/>
        <v>1.0032475387910866E-2</v>
      </c>
      <c r="AW136" s="81">
        <f t="shared" si="43"/>
        <v>-3.7558632815308081E-3</v>
      </c>
      <c r="AX136" s="78">
        <f t="shared" si="57"/>
        <v>6.2766121063800575E-3</v>
      </c>
      <c r="AY136" s="73">
        <v>7561</v>
      </c>
      <c r="AZ136" s="82">
        <f t="shared" si="44"/>
        <v>47.457464136339617</v>
      </c>
      <c r="BA136" s="73">
        <v>4670.6769999999997</v>
      </c>
      <c r="BB136" s="73">
        <f t="shared" si="45"/>
        <v>4623.21953586366</v>
      </c>
      <c r="BC136" s="74">
        <f t="shared" si="46"/>
        <v>611.45609520746723</v>
      </c>
      <c r="BE136" s="83">
        <v>36.686999999999898</v>
      </c>
      <c r="BF136" s="84">
        <v>35</v>
      </c>
      <c r="BH136" s="73">
        <v>41.856999999999999</v>
      </c>
      <c r="BI136" s="73">
        <v>22</v>
      </c>
      <c r="BK136" s="79">
        <f t="shared" si="47"/>
        <v>289045.85800000001</v>
      </c>
      <c r="BL136" s="434">
        <f t="shared" si="48"/>
        <v>288850.01011848234</v>
      </c>
      <c r="BM136" s="73">
        <f t="shared" si="33"/>
        <v>195.84788151764988</v>
      </c>
      <c r="BN136" s="85">
        <v>40148</v>
      </c>
      <c r="BO136" s="86">
        <v>289045.85799999995</v>
      </c>
      <c r="BP136" s="87">
        <f t="shared" si="49"/>
        <v>0</v>
      </c>
      <c r="BQ136" s="88">
        <v>31370.290644671153</v>
      </c>
      <c r="BR136" s="88">
        <v>31349.035176739999</v>
      </c>
      <c r="BS136" s="89">
        <f t="shared" si="50"/>
        <v>322825.65033828933</v>
      </c>
      <c r="BT136" s="89" t="b">
        <v>1</v>
      </c>
    </row>
    <row r="137" spans="1:72" s="77" customFormat="1" x14ac:dyDescent="0.2">
      <c r="A137" s="90">
        <v>2010</v>
      </c>
      <c r="B137" s="67">
        <v>1</v>
      </c>
      <c r="C137" s="66"/>
      <c r="D137" s="68"/>
      <c r="E137" s="67"/>
      <c r="F137" s="66"/>
      <c r="G137" s="68"/>
      <c r="H137" s="91"/>
      <c r="I137" s="70"/>
      <c r="J137" s="70"/>
      <c r="K137" s="71">
        <f t="shared" si="34"/>
        <v>0</v>
      </c>
      <c r="L137" s="72">
        <v>219</v>
      </c>
      <c r="M137" s="72">
        <f t="shared" si="35"/>
        <v>0</v>
      </c>
      <c r="N137" s="73">
        <v>236892.51800000001</v>
      </c>
      <c r="O137" s="72">
        <f t="shared" si="53"/>
        <v>236892.51800000001</v>
      </c>
      <c r="P137" s="74">
        <f t="shared" si="31"/>
        <v>1081700.9954337899</v>
      </c>
      <c r="Q137" s="67"/>
      <c r="R137" s="90">
        <v>2010</v>
      </c>
      <c r="S137" s="67">
        <v>1</v>
      </c>
      <c r="T137" s="75">
        <f t="shared" si="58"/>
        <v>104.01238027997351</v>
      </c>
      <c r="U137" s="75">
        <f t="shared" si="58"/>
        <v>26.872581391315055</v>
      </c>
      <c r="W137" s="76"/>
      <c r="X137" s="76">
        <v>244.20806310179955</v>
      </c>
      <c r="Y137" s="76">
        <v>18.124593485966685</v>
      </c>
      <c r="AC137" s="78">
        <f t="shared" si="37"/>
        <v>0.6952713255005577</v>
      </c>
      <c r="AD137" s="78">
        <f t="shared" si="38"/>
        <v>-4.2926434273766259E-2</v>
      </c>
      <c r="AE137" s="78">
        <f t="shared" si="56"/>
        <v>0.6523448912267914</v>
      </c>
      <c r="AF137" s="73">
        <v>1386</v>
      </c>
      <c r="AG137" s="73">
        <f t="shared" si="39"/>
        <v>904.15001924033288</v>
      </c>
      <c r="AH137" s="73">
        <v>25729.899000000001</v>
      </c>
      <c r="AI137" s="79">
        <f t="shared" si="40"/>
        <v>24825.748980759668</v>
      </c>
      <c r="AJ137" s="74">
        <f t="shared" si="41"/>
        <v>17911.7958014139</v>
      </c>
      <c r="AK137" s="80"/>
      <c r="AL137" s="90">
        <v>2010</v>
      </c>
      <c r="AM137" s="67">
        <v>1</v>
      </c>
      <c r="AN137" s="76">
        <f t="shared" si="59"/>
        <v>26.872581391315055</v>
      </c>
      <c r="AO137" s="76">
        <f t="shared" si="59"/>
        <v>123.83441885147447</v>
      </c>
      <c r="AP137" s="76"/>
      <c r="AR137" s="76">
        <v>19.03365586925597</v>
      </c>
      <c r="AS137" s="76">
        <v>259.56212875041621</v>
      </c>
      <c r="AT137" s="76"/>
      <c r="AV137" s="81">
        <f t="shared" si="42"/>
        <v>-3.7731551162431209E-3</v>
      </c>
      <c r="AW137" s="81">
        <f t="shared" si="43"/>
        <v>2.6236080915402336E-2</v>
      </c>
      <c r="AX137" s="78">
        <f t="shared" si="57"/>
        <v>2.2462925799159216E-2</v>
      </c>
      <c r="AY137" s="73">
        <v>7383</v>
      </c>
      <c r="AZ137" s="82">
        <f t="shared" si="44"/>
        <v>165.8437811751925</v>
      </c>
      <c r="BA137" s="73">
        <v>4926.768</v>
      </c>
      <c r="BB137" s="73">
        <f t="shared" si="45"/>
        <v>4760.9242188248072</v>
      </c>
      <c r="BC137" s="74">
        <f t="shared" si="46"/>
        <v>644.84954880466023</v>
      </c>
      <c r="BE137" s="83">
        <v>33.358000000000175</v>
      </c>
      <c r="BF137" s="84">
        <v>31</v>
      </c>
      <c r="BH137" s="73">
        <v>40.924999999999997</v>
      </c>
      <c r="BI137" s="73">
        <v>22</v>
      </c>
      <c r="BK137" s="79">
        <f t="shared" si="47"/>
        <v>267623.46799999999</v>
      </c>
      <c r="BL137" s="434">
        <f t="shared" si="48"/>
        <v>266553.47419958451</v>
      </c>
      <c r="BM137" s="73">
        <f t="shared" si="33"/>
        <v>1069.9938004155254</v>
      </c>
      <c r="BN137" s="85">
        <v>40179</v>
      </c>
      <c r="BO137" s="86">
        <v>267623.46800000005</v>
      </c>
      <c r="BP137" s="87">
        <f t="shared" si="49"/>
        <v>0</v>
      </c>
      <c r="BQ137" s="88">
        <v>29601.091472182281</v>
      </c>
      <c r="BR137" s="88">
        <v>29482.742417828173</v>
      </c>
      <c r="BS137" s="89">
        <f t="shared" si="50"/>
        <v>326836.52468714572</v>
      </c>
      <c r="BT137" s="89" t="b">
        <v>1</v>
      </c>
    </row>
    <row r="138" spans="1:72" s="77" customFormat="1" x14ac:dyDescent="0.2">
      <c r="A138" s="90">
        <v>2010</v>
      </c>
      <c r="B138" s="67">
        <v>2</v>
      </c>
      <c r="C138" s="66"/>
      <c r="D138" s="68"/>
      <c r="E138" s="67"/>
      <c r="F138" s="66"/>
      <c r="G138" s="68"/>
      <c r="H138" s="91"/>
      <c r="I138" s="70"/>
      <c r="J138" s="70"/>
      <c r="K138" s="71">
        <f t="shared" si="34"/>
        <v>0</v>
      </c>
      <c r="L138" s="72">
        <v>218</v>
      </c>
      <c r="M138" s="72">
        <f t="shared" si="35"/>
        <v>0</v>
      </c>
      <c r="N138" s="73">
        <v>230895.62299999999</v>
      </c>
      <c r="O138" s="72">
        <f t="shared" si="53"/>
        <v>230895.62299999999</v>
      </c>
      <c r="P138" s="74">
        <f t="shared" si="31"/>
        <v>1059154.2339449541</v>
      </c>
      <c r="Q138" s="67"/>
      <c r="R138" s="90">
        <v>2010</v>
      </c>
      <c r="S138" s="67">
        <v>2</v>
      </c>
      <c r="T138" s="75">
        <f t="shared" si="58"/>
        <v>0</v>
      </c>
      <c r="U138" s="75">
        <f t="shared" si="58"/>
        <v>34.723950066840629</v>
      </c>
      <c r="W138" s="76"/>
      <c r="X138" s="76">
        <v>0</v>
      </c>
      <c r="Y138" s="76">
        <v>10.091272154204862</v>
      </c>
      <c r="AC138" s="78">
        <f t="shared" si="37"/>
        <v>0</v>
      </c>
      <c r="AD138" s="78">
        <f t="shared" si="38"/>
        <v>-0.1208727127705722</v>
      </c>
      <c r="AE138" s="78">
        <f t="shared" si="56"/>
        <v>-0.1208727127705722</v>
      </c>
      <c r="AF138" s="73">
        <v>1371</v>
      </c>
      <c r="AG138" s="73">
        <f t="shared" si="39"/>
        <v>-165.71648920845448</v>
      </c>
      <c r="AH138" s="73">
        <v>23487.169000000002</v>
      </c>
      <c r="AI138" s="79">
        <f t="shared" si="40"/>
        <v>23652.885489208456</v>
      </c>
      <c r="AJ138" s="74">
        <f t="shared" si="41"/>
        <v>17252.287008904783</v>
      </c>
      <c r="AK138" s="80"/>
      <c r="AL138" s="90">
        <v>2010</v>
      </c>
      <c r="AM138" s="67">
        <v>2</v>
      </c>
      <c r="AN138" s="76">
        <f t="shared" si="59"/>
        <v>34.723950066840629</v>
      </c>
      <c r="AO138" s="76">
        <f t="shared" si="59"/>
        <v>77.741832906544204</v>
      </c>
      <c r="AP138" s="76"/>
      <c r="AR138" s="76">
        <v>7.1720930852976759</v>
      </c>
      <c r="AS138" s="76">
        <v>192.31292374538</v>
      </c>
      <c r="AT138" s="76"/>
      <c r="AV138" s="81">
        <f t="shared" si="42"/>
        <v>-1.3261693817522147E-2</v>
      </c>
      <c r="AW138" s="81">
        <f t="shared" si="43"/>
        <v>2.2146519764104887E-2</v>
      </c>
      <c r="AX138" s="78">
        <f t="shared" si="57"/>
        <v>8.88482594658274E-3</v>
      </c>
      <c r="AY138" s="73">
        <v>7353</v>
      </c>
      <c r="AZ138" s="82">
        <f t="shared" si="44"/>
        <v>65.330125185222883</v>
      </c>
      <c r="BA138" s="73">
        <v>4096.777</v>
      </c>
      <c r="BB138" s="73">
        <f t="shared" si="45"/>
        <v>4031.4468748147769</v>
      </c>
      <c r="BC138" s="74">
        <f t="shared" si="46"/>
        <v>548.27238879569927</v>
      </c>
      <c r="BE138" s="83">
        <v>23.713999999999942</v>
      </c>
      <c r="BF138" s="84">
        <v>30</v>
      </c>
      <c r="BH138" s="73">
        <v>36.728999999999999</v>
      </c>
      <c r="BI138" s="73">
        <v>21</v>
      </c>
      <c r="BK138" s="79">
        <f t="shared" si="47"/>
        <v>258540.01199999999</v>
      </c>
      <c r="BL138" s="434">
        <f t="shared" si="48"/>
        <v>258640.39836402322</v>
      </c>
      <c r="BM138" s="73">
        <f t="shared" si="33"/>
        <v>-100.38636402323159</v>
      </c>
      <c r="BN138" s="85">
        <v>40210</v>
      </c>
      <c r="BO138" s="86">
        <v>258540.01199999999</v>
      </c>
      <c r="BP138" s="87">
        <f t="shared" si="49"/>
        <v>0</v>
      </c>
      <c r="BQ138" s="88">
        <v>28749.028355387523</v>
      </c>
      <c r="BR138" s="88">
        <v>28760.191077952099</v>
      </c>
      <c r="BS138" s="89">
        <f t="shared" si="50"/>
        <v>331038.98354493105</v>
      </c>
      <c r="BT138" s="89" t="b">
        <v>1</v>
      </c>
    </row>
    <row r="139" spans="1:72" s="77" customFormat="1" x14ac:dyDescent="0.2">
      <c r="A139" s="90">
        <v>2010</v>
      </c>
      <c r="B139" s="67">
        <v>3</v>
      </c>
      <c r="C139" s="66"/>
      <c r="D139" s="68"/>
      <c r="E139" s="67"/>
      <c r="F139" s="66"/>
      <c r="G139" s="68"/>
      <c r="H139" s="91"/>
      <c r="I139" s="70"/>
      <c r="J139" s="70"/>
      <c r="K139" s="71">
        <f t="shared" si="34"/>
        <v>0</v>
      </c>
      <c r="L139" s="72">
        <v>216</v>
      </c>
      <c r="M139" s="72">
        <f t="shared" si="35"/>
        <v>0</v>
      </c>
      <c r="N139" s="73">
        <v>208344.239</v>
      </c>
      <c r="O139" s="72">
        <f t="shared" si="53"/>
        <v>208344.239</v>
      </c>
      <c r="P139" s="74">
        <f t="shared" si="31"/>
        <v>964556.66203703708</v>
      </c>
      <c r="Q139" s="67"/>
      <c r="R139" s="90">
        <v>2010</v>
      </c>
      <c r="S139" s="67">
        <v>3</v>
      </c>
      <c r="T139" s="75">
        <f t="shared" si="58"/>
        <v>0</v>
      </c>
      <c r="U139" s="75">
        <f t="shared" si="58"/>
        <v>67.088827391532973</v>
      </c>
      <c r="W139" s="76"/>
      <c r="X139" s="76">
        <v>0</v>
      </c>
      <c r="Y139" s="76">
        <v>14.192357639291513</v>
      </c>
      <c r="AC139" s="78">
        <f t="shared" si="37"/>
        <v>0</v>
      </c>
      <c r="AD139" s="78">
        <f t="shared" si="38"/>
        <v>-0.25956332549861177</v>
      </c>
      <c r="AE139" s="78">
        <f t="shared" si="56"/>
        <v>-0.25956332549861177</v>
      </c>
      <c r="AF139" s="73">
        <v>1367</v>
      </c>
      <c r="AG139" s="73">
        <f t="shared" si="39"/>
        <v>-354.82306595660231</v>
      </c>
      <c r="AH139" s="73">
        <v>22976.537</v>
      </c>
      <c r="AI139" s="79">
        <f t="shared" si="40"/>
        <v>23331.360065956604</v>
      </c>
      <c r="AJ139" s="74">
        <f t="shared" si="41"/>
        <v>17067.564057027506</v>
      </c>
      <c r="AK139" s="80"/>
      <c r="AL139" s="90">
        <v>2010</v>
      </c>
      <c r="AM139" s="67">
        <v>3</v>
      </c>
      <c r="AN139" s="76">
        <f t="shared" si="59"/>
        <v>67.088827391532973</v>
      </c>
      <c r="AO139" s="76">
        <f t="shared" si="59"/>
        <v>46.024503453365838</v>
      </c>
      <c r="AP139" s="76"/>
      <c r="AR139" s="76">
        <v>15.393895535335714</v>
      </c>
      <c r="AS139" s="76">
        <v>125.1051210316618</v>
      </c>
      <c r="AT139" s="76"/>
      <c r="AV139" s="81">
        <f t="shared" si="42"/>
        <v>-2.4882618933954961E-2</v>
      </c>
      <c r="AW139" s="81">
        <f t="shared" si="43"/>
        <v>1.5286233615589341E-2</v>
      </c>
      <c r="AX139" s="78">
        <f t="shared" si="57"/>
        <v>-9.5963853183656193E-3</v>
      </c>
      <c r="AY139" s="73">
        <v>7302</v>
      </c>
      <c r="AZ139" s="82">
        <f t="shared" si="44"/>
        <v>-70.072805594705756</v>
      </c>
      <c r="BA139" s="73">
        <v>3927.8440000000001</v>
      </c>
      <c r="BB139" s="73">
        <f t="shared" si="45"/>
        <v>3997.9168055947057</v>
      </c>
      <c r="BC139" s="74">
        <f t="shared" si="46"/>
        <v>547.50983368867514</v>
      </c>
      <c r="BE139" s="83">
        <v>23.282999999999902</v>
      </c>
      <c r="BF139" s="84">
        <v>31</v>
      </c>
      <c r="BH139" s="73">
        <v>40.704000000000001</v>
      </c>
      <c r="BI139" s="73">
        <v>20</v>
      </c>
      <c r="BK139" s="79">
        <f t="shared" si="47"/>
        <v>235312.60700000002</v>
      </c>
      <c r="BL139" s="434">
        <f t="shared" si="48"/>
        <v>235737.50287155132</v>
      </c>
      <c r="BM139" s="73">
        <f t="shared" si="33"/>
        <v>-424.89587155130806</v>
      </c>
      <c r="BN139" s="85">
        <v>40238</v>
      </c>
      <c r="BO139" s="86">
        <v>235312.60699999996</v>
      </c>
      <c r="BP139" s="87">
        <f t="shared" si="49"/>
        <v>0</v>
      </c>
      <c r="BQ139" s="88">
        <v>26333.102842435095</v>
      </c>
      <c r="BR139" s="88">
        <v>26380.651619466353</v>
      </c>
      <c r="BS139" s="89">
        <f t="shared" si="50"/>
        <v>333793.92148306483</v>
      </c>
      <c r="BT139" s="89" t="b">
        <v>1</v>
      </c>
    </row>
    <row r="140" spans="1:72" s="77" customFormat="1" x14ac:dyDescent="0.2">
      <c r="A140" s="90">
        <v>2010</v>
      </c>
      <c r="B140" s="67">
        <v>4</v>
      </c>
      <c r="C140" s="66"/>
      <c r="D140" s="68"/>
      <c r="E140" s="67"/>
      <c r="F140" s="66"/>
      <c r="G140" s="68"/>
      <c r="H140" s="91"/>
      <c r="I140" s="70"/>
      <c r="J140" s="70"/>
      <c r="K140" s="71">
        <f t="shared" si="34"/>
        <v>0</v>
      </c>
      <c r="L140" s="72">
        <v>214</v>
      </c>
      <c r="M140" s="72">
        <f t="shared" si="35"/>
        <v>0</v>
      </c>
      <c r="N140" s="73">
        <v>232563.927</v>
      </c>
      <c r="O140" s="72">
        <f t="shared" si="53"/>
        <v>232563.927</v>
      </c>
      <c r="P140" s="74">
        <f t="shared" si="31"/>
        <v>1086747.3224299066</v>
      </c>
      <c r="Q140" s="67"/>
      <c r="R140" s="90">
        <v>2010</v>
      </c>
      <c r="S140" s="67">
        <v>4</v>
      </c>
      <c r="T140" s="75">
        <f t="shared" si="58"/>
        <v>0</v>
      </c>
      <c r="U140" s="75">
        <f t="shared" si="58"/>
        <v>117.42864691479581</v>
      </c>
      <c r="W140" s="76"/>
      <c r="X140" s="76">
        <v>0</v>
      </c>
      <c r="Y140" s="76">
        <v>81.765451730198578</v>
      </c>
      <c r="AC140" s="78">
        <f t="shared" si="37"/>
        <v>0</v>
      </c>
      <c r="AD140" s="78">
        <f t="shared" si="38"/>
        <v>-0.17499953368112775</v>
      </c>
      <c r="AE140" s="78">
        <f t="shared" si="56"/>
        <v>-0.17499953368112775</v>
      </c>
      <c r="AF140" s="73">
        <v>1364</v>
      </c>
      <c r="AG140" s="73">
        <f t="shared" si="39"/>
        <v>-238.69936394105824</v>
      </c>
      <c r="AH140" s="73">
        <v>23894.243999999999</v>
      </c>
      <c r="AI140" s="79">
        <f t="shared" si="40"/>
        <v>24132.943363941056</v>
      </c>
      <c r="AJ140" s="74">
        <f t="shared" si="41"/>
        <v>17692.773727229516</v>
      </c>
      <c r="AK140" s="80"/>
      <c r="AL140" s="90">
        <v>2010</v>
      </c>
      <c r="AM140" s="67">
        <v>4</v>
      </c>
      <c r="AN140" s="76">
        <f t="shared" si="59"/>
        <v>117.42864691479581</v>
      </c>
      <c r="AO140" s="76">
        <f t="shared" si="59"/>
        <v>10.764282951672801</v>
      </c>
      <c r="AP140" s="76"/>
      <c r="AR140" s="76">
        <v>89.075753220245673</v>
      </c>
      <c r="AS140" s="76">
        <v>3.5553068886397061</v>
      </c>
      <c r="AT140" s="76"/>
      <c r="AV140" s="81">
        <f t="shared" si="42"/>
        <v>-1.3647261426689544E-2</v>
      </c>
      <c r="AW140" s="81">
        <f t="shared" si="43"/>
        <v>-1.3934905366616633E-3</v>
      </c>
      <c r="AX140" s="78">
        <f t="shared" si="57"/>
        <v>-1.5040751963351208E-2</v>
      </c>
      <c r="AY140" s="73">
        <v>7314</v>
      </c>
      <c r="AZ140" s="82">
        <f t="shared" si="44"/>
        <v>-110.00805985995073</v>
      </c>
      <c r="BA140" s="73">
        <v>4044.0819999999999</v>
      </c>
      <c r="BB140" s="73">
        <f t="shared" si="45"/>
        <v>4154.090059859951</v>
      </c>
      <c r="BC140" s="74">
        <f t="shared" si="46"/>
        <v>567.96418647251176</v>
      </c>
      <c r="BE140" s="83">
        <v>28.081000000000131</v>
      </c>
      <c r="BF140" s="84">
        <v>34</v>
      </c>
      <c r="BH140" s="73">
        <v>40.78</v>
      </c>
      <c r="BI140" s="73">
        <v>20</v>
      </c>
      <c r="BK140" s="79">
        <f t="shared" si="47"/>
        <v>260571.114</v>
      </c>
      <c r="BL140" s="434">
        <f t="shared" si="48"/>
        <v>260919.82142380101</v>
      </c>
      <c r="BM140" s="73">
        <f t="shared" si="33"/>
        <v>-348.70742380100899</v>
      </c>
      <c r="BN140" s="85">
        <v>40269</v>
      </c>
      <c r="BO140" s="86">
        <v>260571.114</v>
      </c>
      <c r="BP140" s="87">
        <f t="shared" si="49"/>
        <v>0</v>
      </c>
      <c r="BQ140" s="88">
        <v>29127.108651911469</v>
      </c>
      <c r="BR140" s="88">
        <v>29166.087796087751</v>
      </c>
      <c r="BS140" s="89">
        <f t="shared" si="50"/>
        <v>337648.66846509802</v>
      </c>
      <c r="BT140" s="89" t="b">
        <v>1</v>
      </c>
    </row>
    <row r="141" spans="1:72" s="77" customFormat="1" x14ac:dyDescent="0.2">
      <c r="A141" s="90">
        <v>2010</v>
      </c>
      <c r="B141" s="67">
        <v>5</v>
      </c>
      <c r="C141" s="66"/>
      <c r="D141" s="68"/>
      <c r="E141" s="67"/>
      <c r="F141" s="66"/>
      <c r="G141" s="68"/>
      <c r="H141" s="91"/>
      <c r="I141" s="70"/>
      <c r="J141" s="70"/>
      <c r="K141" s="71">
        <f t="shared" si="34"/>
        <v>0</v>
      </c>
      <c r="L141" s="72">
        <v>212</v>
      </c>
      <c r="M141" s="72">
        <f t="shared" si="35"/>
        <v>0</v>
      </c>
      <c r="N141" s="73">
        <v>235616.6</v>
      </c>
      <c r="O141" s="72">
        <f t="shared" si="53"/>
        <v>235616.6</v>
      </c>
      <c r="P141" s="74">
        <f t="shared" si="31"/>
        <v>1111399.0566037737</v>
      </c>
      <c r="Q141" s="67"/>
      <c r="R141" s="90">
        <v>2010</v>
      </c>
      <c r="S141" s="67">
        <v>5</v>
      </c>
      <c r="T141" s="75">
        <f t="shared" si="58"/>
        <v>0</v>
      </c>
      <c r="U141" s="75">
        <f t="shared" si="58"/>
        <v>205.87235315982971</v>
      </c>
      <c r="W141" s="76"/>
      <c r="X141" s="76">
        <v>0</v>
      </c>
      <c r="Y141" s="76">
        <v>235.20518287858062</v>
      </c>
      <c r="AC141" s="78">
        <f t="shared" si="37"/>
        <v>0</v>
      </c>
      <c r="AD141" s="78">
        <f t="shared" si="38"/>
        <v>0.14393638864266298</v>
      </c>
      <c r="AE141" s="78">
        <f t="shared" si="56"/>
        <v>0.14393638864266298</v>
      </c>
      <c r="AF141" s="73">
        <v>1356</v>
      </c>
      <c r="AG141" s="73">
        <f t="shared" si="39"/>
        <v>195.177742999451</v>
      </c>
      <c r="AH141" s="73">
        <v>25139.405999999999</v>
      </c>
      <c r="AI141" s="79">
        <f t="shared" si="40"/>
        <v>24944.228257000548</v>
      </c>
      <c r="AJ141" s="74">
        <f t="shared" si="41"/>
        <v>18395.44856710955</v>
      </c>
      <c r="AK141" s="80"/>
      <c r="AL141" s="90">
        <v>2010</v>
      </c>
      <c r="AM141" s="67">
        <v>5</v>
      </c>
      <c r="AN141" s="76">
        <f t="shared" si="59"/>
        <v>205.87235315982971</v>
      </c>
      <c r="AO141" s="76">
        <f t="shared" si="59"/>
        <v>1.2492833206498815</v>
      </c>
      <c r="AP141" s="76"/>
      <c r="AR141" s="76">
        <v>255.19546441188365</v>
      </c>
      <c r="AS141" s="76">
        <v>0</v>
      </c>
      <c r="AT141" s="76"/>
      <c r="AV141" s="81">
        <f t="shared" si="42"/>
        <v>2.3740976878273905E-2</v>
      </c>
      <c r="AW141" s="81">
        <f t="shared" si="43"/>
        <v>-2.4148567975719137E-4</v>
      </c>
      <c r="AX141" s="78">
        <f t="shared" si="57"/>
        <v>2.3499491198516714E-2</v>
      </c>
      <c r="AY141" s="73">
        <v>7236</v>
      </c>
      <c r="AZ141" s="82">
        <f t="shared" si="44"/>
        <v>170.04231831246693</v>
      </c>
      <c r="BA141" s="73">
        <v>4389.2209999999995</v>
      </c>
      <c r="BB141" s="73">
        <f t="shared" si="45"/>
        <v>4219.1786816875328</v>
      </c>
      <c r="BC141" s="74">
        <f t="shared" si="46"/>
        <v>583.08163096842634</v>
      </c>
      <c r="BE141" s="83">
        <v>32.647000000000844</v>
      </c>
      <c r="BF141" s="84">
        <v>35</v>
      </c>
      <c r="BH141" s="73">
        <v>40.106000000000002</v>
      </c>
      <c r="BI141" s="73">
        <v>19</v>
      </c>
      <c r="BK141" s="79">
        <f t="shared" si="47"/>
        <v>265217.98</v>
      </c>
      <c r="BL141" s="434">
        <f t="shared" si="48"/>
        <v>264852.75993868808</v>
      </c>
      <c r="BM141" s="73">
        <f t="shared" si="33"/>
        <v>365.2200613119179</v>
      </c>
      <c r="BN141" s="85">
        <v>40299</v>
      </c>
      <c r="BO141" s="86">
        <v>265217.98</v>
      </c>
      <c r="BP141" s="87">
        <f t="shared" si="49"/>
        <v>0</v>
      </c>
      <c r="BQ141" s="88">
        <v>29941.067961165045</v>
      </c>
      <c r="BR141" s="88">
        <v>29899.837428165283</v>
      </c>
      <c r="BS141" s="89">
        <f t="shared" si="50"/>
        <v>339980.90063601802</v>
      </c>
      <c r="BT141" s="89" t="b">
        <v>1</v>
      </c>
    </row>
    <row r="142" spans="1:72" s="77" customFormat="1" x14ac:dyDescent="0.2">
      <c r="A142" s="90">
        <v>2010</v>
      </c>
      <c r="B142" s="67">
        <v>6</v>
      </c>
      <c r="C142" s="66"/>
      <c r="D142" s="68"/>
      <c r="E142" s="67"/>
      <c r="F142" s="66"/>
      <c r="G142" s="68"/>
      <c r="H142" s="91"/>
      <c r="I142" s="70"/>
      <c r="J142" s="70"/>
      <c r="K142" s="71">
        <f t="shared" si="34"/>
        <v>0</v>
      </c>
      <c r="L142" s="72">
        <v>210</v>
      </c>
      <c r="M142" s="72">
        <f t="shared" si="35"/>
        <v>0</v>
      </c>
      <c r="N142" s="73">
        <v>245880.53700000001</v>
      </c>
      <c r="O142" s="72">
        <f t="shared" si="53"/>
        <v>245880.53700000001</v>
      </c>
      <c r="P142" s="74">
        <f t="shared" si="31"/>
        <v>1170859.7</v>
      </c>
      <c r="Q142" s="67"/>
      <c r="R142" s="90">
        <v>2010</v>
      </c>
      <c r="S142" s="67">
        <v>6</v>
      </c>
      <c r="T142" s="75">
        <f t="shared" ref="T142:U157" si="60">T130</f>
        <v>0</v>
      </c>
      <c r="U142" s="75">
        <f t="shared" si="60"/>
        <v>273.79728737823223</v>
      </c>
      <c r="W142" s="76"/>
      <c r="X142" s="76">
        <v>0</v>
      </c>
      <c r="Y142" s="76">
        <v>361.4550489293996</v>
      </c>
      <c r="AC142" s="78">
        <f t="shared" si="37"/>
        <v>0</v>
      </c>
      <c r="AD142" s="78">
        <f t="shared" si="38"/>
        <v>0.4301372133254926</v>
      </c>
      <c r="AE142" s="78">
        <f t="shared" si="56"/>
        <v>0.4301372133254926</v>
      </c>
      <c r="AF142" s="73">
        <v>1343</v>
      </c>
      <c r="AG142" s="73">
        <f t="shared" si="39"/>
        <v>577.6742774961366</v>
      </c>
      <c r="AH142" s="73">
        <v>25823.4</v>
      </c>
      <c r="AI142" s="79">
        <f t="shared" si="40"/>
        <v>25245.725722503867</v>
      </c>
      <c r="AJ142" s="74">
        <f t="shared" si="41"/>
        <v>18798.008728595581</v>
      </c>
      <c r="AK142" s="80"/>
      <c r="AL142" s="90">
        <v>2010</v>
      </c>
      <c r="AM142" s="67">
        <v>6</v>
      </c>
      <c r="AN142" s="76">
        <f t="shared" ref="AN142:AO157" si="61">AN130</f>
        <v>273.79728737823223</v>
      </c>
      <c r="AO142" s="76">
        <f t="shared" si="61"/>
        <v>0</v>
      </c>
      <c r="AP142" s="76"/>
      <c r="AR142" s="76">
        <v>357.76280800516599</v>
      </c>
      <c r="AS142" s="76">
        <v>0</v>
      </c>
      <c r="AT142" s="76"/>
      <c r="AV142" s="81">
        <f t="shared" si="42"/>
        <v>4.0415607068851604E-2</v>
      </c>
      <c r="AW142" s="81">
        <f t="shared" si="43"/>
        <v>0</v>
      </c>
      <c r="AX142" s="78">
        <f t="shared" si="57"/>
        <v>4.0415607068851604E-2</v>
      </c>
      <c r="AY142" s="73">
        <v>7263</v>
      </c>
      <c r="AZ142" s="82">
        <f t="shared" si="44"/>
        <v>293.5385541410692</v>
      </c>
      <c r="BA142" s="73">
        <v>4867.5770000000002</v>
      </c>
      <c r="BB142" s="73">
        <f t="shared" si="45"/>
        <v>4574.0384458589306</v>
      </c>
      <c r="BC142" s="74">
        <f t="shared" si="46"/>
        <v>629.77260716768978</v>
      </c>
      <c r="BE142" s="83">
        <v>37.554000000000087</v>
      </c>
      <c r="BF142" s="84">
        <v>36</v>
      </c>
      <c r="BH142" s="73">
        <v>41.119</v>
      </c>
      <c r="BI142" s="73">
        <v>19</v>
      </c>
      <c r="BK142" s="79">
        <f t="shared" si="47"/>
        <v>276650.18700000003</v>
      </c>
      <c r="BL142" s="434">
        <f t="shared" si="48"/>
        <v>275778.97416836279</v>
      </c>
      <c r="BM142" s="73">
        <f t="shared" si="33"/>
        <v>871.2128316372058</v>
      </c>
      <c r="BN142" s="85">
        <v>40330</v>
      </c>
      <c r="BO142" s="86">
        <v>276650.18700000003</v>
      </c>
      <c r="BP142" s="87">
        <f t="shared" si="49"/>
        <v>0</v>
      </c>
      <c r="BQ142" s="88">
        <v>31185.90767669936</v>
      </c>
      <c r="BR142" s="88">
        <v>31087.698587347852</v>
      </c>
      <c r="BS142" s="89">
        <f t="shared" si="50"/>
        <v>342707.51835656981</v>
      </c>
      <c r="BT142" s="89" t="b">
        <v>1</v>
      </c>
    </row>
    <row r="143" spans="1:72" s="77" customFormat="1" x14ac:dyDescent="0.2">
      <c r="A143" s="90">
        <v>2010</v>
      </c>
      <c r="B143" s="67">
        <v>7</v>
      </c>
      <c r="C143" s="66"/>
      <c r="D143" s="68"/>
      <c r="E143" s="67"/>
      <c r="F143" s="66"/>
      <c r="G143" s="68"/>
      <c r="H143" s="91"/>
      <c r="I143" s="70"/>
      <c r="J143" s="70"/>
      <c r="K143" s="71">
        <f t="shared" si="34"/>
        <v>0</v>
      </c>
      <c r="L143" s="72">
        <v>212</v>
      </c>
      <c r="M143" s="72">
        <f t="shared" si="35"/>
        <v>0</v>
      </c>
      <c r="N143" s="73">
        <v>234817.12400000001</v>
      </c>
      <c r="O143" s="72">
        <f t="shared" si="53"/>
        <v>234817.12400000001</v>
      </c>
      <c r="P143" s="74">
        <f t="shared" si="31"/>
        <v>1107627.9433962265</v>
      </c>
      <c r="Q143" s="67"/>
      <c r="R143" s="90">
        <v>2010</v>
      </c>
      <c r="S143" s="67">
        <v>7</v>
      </c>
      <c r="T143" s="75">
        <f t="shared" si="60"/>
        <v>0</v>
      </c>
      <c r="U143" s="75">
        <f t="shared" si="60"/>
        <v>323.21495100202412</v>
      </c>
      <c r="W143" s="76"/>
      <c r="X143" s="76">
        <v>0</v>
      </c>
      <c r="Y143" s="76">
        <v>352.69258151610575</v>
      </c>
      <c r="AC143" s="78">
        <f t="shared" si="37"/>
        <v>0</v>
      </c>
      <c r="AD143" s="78">
        <f t="shared" si="38"/>
        <v>0.14464692709914084</v>
      </c>
      <c r="AE143" s="78">
        <f t="shared" si="56"/>
        <v>0.14464692709914084</v>
      </c>
      <c r="AF143" s="73">
        <v>1339</v>
      </c>
      <c r="AG143" s="73">
        <f t="shared" si="39"/>
        <v>193.68223538574958</v>
      </c>
      <c r="AH143" s="73">
        <v>25001.085999999999</v>
      </c>
      <c r="AI143" s="79">
        <f t="shared" si="40"/>
        <v>24807.40376461425</v>
      </c>
      <c r="AJ143" s="74">
        <f t="shared" si="41"/>
        <v>18526.813864536409</v>
      </c>
      <c r="AK143" s="80"/>
      <c r="AL143" s="90">
        <v>2010</v>
      </c>
      <c r="AM143" s="67">
        <v>7</v>
      </c>
      <c r="AN143" s="76">
        <f t="shared" si="61"/>
        <v>323.21495100202412</v>
      </c>
      <c r="AO143" s="76">
        <f t="shared" si="61"/>
        <v>0</v>
      </c>
      <c r="AP143" s="76"/>
      <c r="AR143" s="76">
        <v>367.3022325447152</v>
      </c>
      <c r="AS143" s="76">
        <v>0</v>
      </c>
      <c r="AT143" s="76"/>
      <c r="AV143" s="81">
        <f t="shared" si="42"/>
        <v>2.1220784844293343E-2</v>
      </c>
      <c r="AW143" s="81">
        <f t="shared" si="43"/>
        <v>0</v>
      </c>
      <c r="AX143" s="78">
        <f t="shared" si="57"/>
        <v>2.1220784844293343E-2</v>
      </c>
      <c r="AY143" s="73">
        <v>7255</v>
      </c>
      <c r="AZ143" s="82">
        <f t="shared" si="44"/>
        <v>153.9567940453482</v>
      </c>
      <c r="BA143" s="73">
        <v>5137.0209999999997</v>
      </c>
      <c r="BB143" s="73">
        <f t="shared" si="45"/>
        <v>4983.0642059546517</v>
      </c>
      <c r="BC143" s="74">
        <f t="shared" si="46"/>
        <v>686.84551425977281</v>
      </c>
      <c r="BE143" s="83">
        <v>33.079000000000633</v>
      </c>
      <c r="BF143" s="84">
        <v>32</v>
      </c>
      <c r="BH143" s="73">
        <v>41.024000000000001</v>
      </c>
      <c r="BI143" s="73">
        <v>19</v>
      </c>
      <c r="BK143" s="79">
        <f t="shared" si="47"/>
        <v>265029.33400000003</v>
      </c>
      <c r="BL143" s="434">
        <f t="shared" si="48"/>
        <v>264681.69497056893</v>
      </c>
      <c r="BM143" s="73">
        <f t="shared" si="33"/>
        <v>347.63902943109781</v>
      </c>
      <c r="BN143" s="85">
        <v>40360</v>
      </c>
      <c r="BO143" s="86">
        <v>265029.33400000003</v>
      </c>
      <c r="BP143" s="87">
        <f t="shared" si="49"/>
        <v>0</v>
      </c>
      <c r="BQ143" s="88">
        <v>29923.149373376993</v>
      </c>
      <c r="BR143" s="88">
        <v>29883.899172470239</v>
      </c>
      <c r="BS143" s="89">
        <f t="shared" si="50"/>
        <v>346429.08685395523</v>
      </c>
      <c r="BT143" s="89" t="b">
        <v>1</v>
      </c>
    </row>
    <row r="144" spans="1:72" s="77" customFormat="1" x14ac:dyDescent="0.2">
      <c r="A144" s="90">
        <v>2010</v>
      </c>
      <c r="B144" s="67">
        <v>8</v>
      </c>
      <c r="C144" s="66"/>
      <c r="D144" s="68"/>
      <c r="E144" s="67"/>
      <c r="F144" s="66"/>
      <c r="G144" s="68"/>
      <c r="H144" s="91"/>
      <c r="I144" s="70"/>
      <c r="J144" s="70"/>
      <c r="K144" s="71">
        <f t="shared" si="34"/>
        <v>0</v>
      </c>
      <c r="L144" s="72">
        <v>214</v>
      </c>
      <c r="M144" s="72">
        <f t="shared" si="35"/>
        <v>0</v>
      </c>
      <c r="N144" s="73">
        <v>237072.076</v>
      </c>
      <c r="O144" s="72">
        <f t="shared" si="53"/>
        <v>237072.076</v>
      </c>
      <c r="P144" s="74">
        <f t="shared" si="31"/>
        <v>1107813.4392523363</v>
      </c>
      <c r="Q144" s="67"/>
      <c r="R144" s="90">
        <v>2010</v>
      </c>
      <c r="S144" s="67">
        <v>8</v>
      </c>
      <c r="T144" s="75">
        <f t="shared" si="60"/>
        <v>0</v>
      </c>
      <c r="U144" s="75">
        <f t="shared" si="60"/>
        <v>329.73144935858772</v>
      </c>
      <c r="W144" s="76"/>
      <c r="X144" s="76">
        <v>0</v>
      </c>
      <c r="Y144" s="76">
        <v>362.03321597310298</v>
      </c>
      <c r="AC144" s="78">
        <f t="shared" si="37"/>
        <v>0</v>
      </c>
      <c r="AD144" s="78">
        <f t="shared" si="38"/>
        <v>0.15850498154630313</v>
      </c>
      <c r="AE144" s="78">
        <f t="shared" si="56"/>
        <v>0.15850498154630313</v>
      </c>
      <c r="AF144" s="73">
        <v>1337</v>
      </c>
      <c r="AG144" s="73">
        <f t="shared" si="39"/>
        <v>211.92116032740728</v>
      </c>
      <c r="AH144" s="73">
        <v>25883.054</v>
      </c>
      <c r="AI144" s="79">
        <f t="shared" si="40"/>
        <v>25671.132839672591</v>
      </c>
      <c r="AJ144" s="74">
        <f t="shared" si="41"/>
        <v>19200.548122417793</v>
      </c>
      <c r="AK144" s="80"/>
      <c r="AL144" s="90">
        <v>2010</v>
      </c>
      <c r="AM144" s="67">
        <v>8</v>
      </c>
      <c r="AN144" s="76">
        <f t="shared" si="61"/>
        <v>329.73144935858772</v>
      </c>
      <c r="AO144" s="76">
        <f t="shared" si="61"/>
        <v>0</v>
      </c>
      <c r="AP144" s="76"/>
      <c r="AR144" s="76">
        <v>354.6581128382694</v>
      </c>
      <c r="AS144" s="76">
        <v>0</v>
      </c>
      <c r="AT144" s="76"/>
      <c r="AV144" s="81">
        <f t="shared" si="42"/>
        <v>1.1998094327413176E-2</v>
      </c>
      <c r="AW144" s="81">
        <f t="shared" si="43"/>
        <v>0</v>
      </c>
      <c r="AX144" s="78">
        <f t="shared" si="57"/>
        <v>1.1998094327413176E-2</v>
      </c>
      <c r="AY144" s="73">
        <v>7093.5481639169775</v>
      </c>
      <c r="AZ144" s="82">
        <f t="shared" si="44"/>
        <v>85.109059986724432</v>
      </c>
      <c r="BA144" s="73">
        <v>5090.91</v>
      </c>
      <c r="BB144" s="73">
        <f t="shared" si="45"/>
        <v>5005.8009400132751</v>
      </c>
      <c r="BC144" s="74">
        <f t="shared" si="46"/>
        <v>705.6836472157155</v>
      </c>
      <c r="BE144" s="83">
        <v>29.805000000000291</v>
      </c>
      <c r="BF144" s="84">
        <v>176.4518360830225</v>
      </c>
      <c r="BH144" s="73">
        <v>41.136000000000003</v>
      </c>
      <c r="BI144" s="73">
        <v>19</v>
      </c>
      <c r="BK144" s="79">
        <f t="shared" si="47"/>
        <v>268116.98100000003</v>
      </c>
      <c r="BL144" s="434">
        <f t="shared" si="48"/>
        <v>267819.95077968587</v>
      </c>
      <c r="BM144" s="73">
        <f t="shared" si="33"/>
        <v>297.03022031413172</v>
      </c>
      <c r="BN144" s="85">
        <v>40391</v>
      </c>
      <c r="BO144" s="86">
        <v>268116.98100000003</v>
      </c>
      <c r="BP144" s="87">
        <f t="shared" si="49"/>
        <v>0</v>
      </c>
      <c r="BQ144" s="88">
        <v>30329.975226244347</v>
      </c>
      <c r="BR144" s="88">
        <v>30296.3745225889</v>
      </c>
      <c r="BS144" s="89">
        <f t="shared" si="50"/>
        <v>348953.49424959865</v>
      </c>
      <c r="BT144" s="89" t="b">
        <v>1</v>
      </c>
    </row>
    <row r="145" spans="1:72" s="77" customFormat="1" x14ac:dyDescent="0.2">
      <c r="A145" s="90">
        <v>2010</v>
      </c>
      <c r="B145" s="67">
        <v>9</v>
      </c>
      <c r="C145" s="66"/>
      <c r="D145" s="68"/>
      <c r="E145" s="67"/>
      <c r="F145" s="66"/>
      <c r="G145" s="68"/>
      <c r="H145" s="91"/>
      <c r="I145" s="70"/>
      <c r="J145" s="70"/>
      <c r="K145" s="71">
        <f t="shared" si="34"/>
        <v>0</v>
      </c>
      <c r="L145" s="72">
        <v>216</v>
      </c>
      <c r="M145" s="72">
        <f t="shared" si="35"/>
        <v>0</v>
      </c>
      <c r="N145" s="73">
        <v>236614.94</v>
      </c>
      <c r="O145" s="72">
        <f t="shared" si="53"/>
        <v>236614.94</v>
      </c>
      <c r="P145" s="74">
        <f t="shared" ref="P145:P184" si="62">+O145/L145*1000</f>
        <v>1095439.5370370371</v>
      </c>
      <c r="Q145" s="67"/>
      <c r="R145" s="90">
        <v>2010</v>
      </c>
      <c r="S145" s="67">
        <v>9</v>
      </c>
      <c r="T145" s="75">
        <f t="shared" si="60"/>
        <v>0</v>
      </c>
      <c r="U145" s="75">
        <f t="shared" si="60"/>
        <v>278.21093356333773</v>
      </c>
      <c r="W145" s="76"/>
      <c r="X145" s="76">
        <v>0</v>
      </c>
      <c r="Y145" s="76">
        <v>329.82039538151969</v>
      </c>
      <c r="AC145" s="78">
        <f t="shared" si="37"/>
        <v>0</v>
      </c>
      <c r="AD145" s="78">
        <f t="shared" si="38"/>
        <v>0.25324796908877445</v>
      </c>
      <c r="AE145" s="78">
        <f t="shared" ref="AE145:AE176" si="63">SUM(AC145:AD145)</f>
        <v>0.25324796908877445</v>
      </c>
      <c r="AF145" s="73">
        <v>1327</v>
      </c>
      <c r="AG145" s="73">
        <f t="shared" si="39"/>
        <v>336.06005498080367</v>
      </c>
      <c r="AH145" s="73">
        <v>25407.286</v>
      </c>
      <c r="AI145" s="79">
        <f t="shared" si="40"/>
        <v>25071.225945019196</v>
      </c>
      <c r="AJ145" s="74">
        <f t="shared" si="41"/>
        <v>18893.161978160661</v>
      </c>
      <c r="AK145" s="80"/>
      <c r="AL145" s="90">
        <v>2010</v>
      </c>
      <c r="AM145" s="67">
        <v>9</v>
      </c>
      <c r="AN145" s="76">
        <f t="shared" si="61"/>
        <v>278.21093356333773</v>
      </c>
      <c r="AO145" s="76">
        <f t="shared" si="61"/>
        <v>0</v>
      </c>
      <c r="AP145" s="76"/>
      <c r="AR145" s="76">
        <v>310.20753392323581</v>
      </c>
      <c r="AS145" s="76">
        <v>0</v>
      </c>
      <c r="AT145" s="76"/>
      <c r="AV145" s="81">
        <f t="shared" si="42"/>
        <v>1.5401107716944315E-2</v>
      </c>
      <c r="AW145" s="81">
        <f t="shared" si="43"/>
        <v>0</v>
      </c>
      <c r="AX145" s="78">
        <f t="shared" si="57"/>
        <v>1.5401107716944315E-2</v>
      </c>
      <c r="AY145" s="73">
        <v>7038.477379095164</v>
      </c>
      <c r="AZ145" s="82">
        <f t="shared" si="44"/>
        <v>108.40034827872053</v>
      </c>
      <c r="BA145" s="73">
        <v>5178.2690000000002</v>
      </c>
      <c r="BB145" s="73">
        <f t="shared" si="45"/>
        <v>5069.86865172128</v>
      </c>
      <c r="BC145" s="74">
        <f t="shared" si="46"/>
        <v>720.30758623721545</v>
      </c>
      <c r="BE145" s="83">
        <v>25.430999999999585</v>
      </c>
      <c r="BF145" s="84">
        <v>336.522620904836</v>
      </c>
      <c r="BH145" s="73">
        <v>41.136000000000003</v>
      </c>
      <c r="BI145" s="73">
        <v>19</v>
      </c>
      <c r="BK145" s="79">
        <f t="shared" si="47"/>
        <v>267267.06199999998</v>
      </c>
      <c r="BL145" s="434">
        <f t="shared" si="48"/>
        <v>266822.60159674048</v>
      </c>
      <c r="BM145" s="73">
        <f t="shared" ref="BM145:BM208" si="64">+AZ145+AG145+M145</f>
        <v>444.46040325952418</v>
      </c>
      <c r="BN145" s="85">
        <v>40422</v>
      </c>
      <c r="BO145" s="86">
        <v>267267.06199999998</v>
      </c>
      <c r="BP145" s="87">
        <f t="shared" si="49"/>
        <v>0</v>
      </c>
      <c r="BQ145" s="88">
        <v>29905.679982096899</v>
      </c>
      <c r="BR145" s="88">
        <v>29855.947364522825</v>
      </c>
      <c r="BS145" s="89">
        <f t="shared" si="50"/>
        <v>350261.38298359263</v>
      </c>
      <c r="BT145" s="89" t="b">
        <v>1</v>
      </c>
    </row>
    <row r="146" spans="1:72" s="77" customFormat="1" x14ac:dyDescent="0.2">
      <c r="A146" s="90">
        <v>2010</v>
      </c>
      <c r="B146" s="67">
        <v>10</v>
      </c>
      <c r="C146" s="66"/>
      <c r="D146" s="68"/>
      <c r="E146" s="67"/>
      <c r="F146" s="66"/>
      <c r="G146" s="68"/>
      <c r="H146" s="91"/>
      <c r="I146" s="70"/>
      <c r="J146" s="70"/>
      <c r="K146" s="71">
        <f t="shared" ref="K146:K204" si="65">SUM(I146:J146)</f>
        <v>0</v>
      </c>
      <c r="L146" s="72">
        <v>213</v>
      </c>
      <c r="M146" s="72">
        <f t="shared" ref="M146:M209" si="66">+L146*K146</f>
        <v>0</v>
      </c>
      <c r="N146" s="73">
        <v>222750.48800000001</v>
      </c>
      <c r="O146" s="72">
        <f t="shared" si="53"/>
        <v>222750.48800000001</v>
      </c>
      <c r="P146" s="74">
        <f t="shared" si="62"/>
        <v>1045776.9389671362</v>
      </c>
      <c r="Q146" s="67"/>
      <c r="R146" s="90">
        <v>2010</v>
      </c>
      <c r="S146" s="67">
        <v>10</v>
      </c>
      <c r="T146" s="75">
        <f t="shared" si="60"/>
        <v>0</v>
      </c>
      <c r="U146" s="75">
        <f t="shared" si="60"/>
        <v>198.83661390818892</v>
      </c>
      <c r="W146" s="76"/>
      <c r="X146" s="76">
        <v>0</v>
      </c>
      <c r="Y146" s="76">
        <v>175.64700209624169</v>
      </c>
      <c r="AC146" s="78">
        <f t="shared" ref="AC146:AC209" si="67">+$S$3*(X146-T146)</f>
        <v>0</v>
      </c>
      <c r="AD146" s="78">
        <f t="shared" ref="AD146:AD209" si="68">+$S$4*(Y146-U146)</f>
        <v>-0.11379157790914492</v>
      </c>
      <c r="AE146" s="78">
        <f t="shared" si="63"/>
        <v>-0.11379157790914492</v>
      </c>
      <c r="AF146" s="73">
        <v>1316</v>
      </c>
      <c r="AG146" s="73">
        <f t="shared" ref="AG146:AG209" si="69">+AE146*AF146</f>
        <v>-149.7497165284347</v>
      </c>
      <c r="AH146" s="73">
        <v>24436.651000000002</v>
      </c>
      <c r="AI146" s="79">
        <f t="shared" ref="AI146:AI209" si="70">+AH146-AG146</f>
        <v>24586.400716528435</v>
      </c>
      <c r="AJ146" s="74">
        <f t="shared" ref="AJ146:AJ209" si="71">+AI146/AF146*1000</f>
        <v>18682.675316510969</v>
      </c>
      <c r="AK146" s="80"/>
      <c r="AL146" s="90">
        <v>2010</v>
      </c>
      <c r="AM146" s="67">
        <v>10</v>
      </c>
      <c r="AN146" s="76">
        <f t="shared" si="61"/>
        <v>198.83661390818892</v>
      </c>
      <c r="AO146" s="76">
        <f t="shared" si="61"/>
        <v>3.8389772083761713</v>
      </c>
      <c r="AP146" s="76"/>
      <c r="AR146" s="76">
        <v>181.64747294989201</v>
      </c>
      <c r="AS146" s="76">
        <v>0.44350722722807107</v>
      </c>
      <c r="AT146" s="76"/>
      <c r="AV146" s="81">
        <f t="shared" ref="AV146:AV209" si="72">+$AM$3*(AR146-AN146)</f>
        <v>-8.2737481008220929E-3</v>
      </c>
      <c r="AW146" s="81">
        <f t="shared" ref="AW146:AW209" si="73">+$AM$4*(AS146-AO146)</f>
        <v>-6.5634221072137749E-4</v>
      </c>
      <c r="AX146" s="78">
        <f t="shared" si="57"/>
        <v>-8.9300903115434697E-3</v>
      </c>
      <c r="AY146" s="73">
        <v>7191.8780872306888</v>
      </c>
      <c r="AZ146" s="82">
        <f t="shared" ref="AZ146:AZ209" si="74">+AY146*AX146</f>
        <v>-64.224120828580553</v>
      </c>
      <c r="BA146" s="73">
        <v>4760.3720000000003</v>
      </c>
      <c r="BB146" s="73">
        <f t="shared" ref="BB146:BB209" si="75">+BA146-AZ146</f>
        <v>4824.5961208285808</v>
      </c>
      <c r="BC146" s="74">
        <f t="shared" ref="BC146:BC209" si="76">+BB146/AY146*1000</f>
        <v>670.83953069153654</v>
      </c>
      <c r="BE146" s="83">
        <v>24.90099999999984</v>
      </c>
      <c r="BF146" s="84">
        <v>263.12191276931117</v>
      </c>
      <c r="BH146" s="73">
        <v>41.136000000000003</v>
      </c>
      <c r="BI146" s="73">
        <v>18</v>
      </c>
      <c r="BK146" s="79">
        <f t="shared" ref="BK146:BK209" si="77">BE146+BH146+BA146+AH146+N146</f>
        <v>252013.54800000001</v>
      </c>
      <c r="BL146" s="434">
        <f t="shared" ref="BL146:BL209" si="78">BE146+BH146+BB146+AI146+O146</f>
        <v>252227.52183735702</v>
      </c>
      <c r="BM146" s="73">
        <f t="shared" si="64"/>
        <v>-213.97383735701527</v>
      </c>
      <c r="BN146" s="85">
        <v>40452</v>
      </c>
      <c r="BO146" s="86">
        <v>252013.54800000001</v>
      </c>
      <c r="BP146" s="87">
        <f t="shared" ref="BP146:BP209" si="79">+BO146-BK146</f>
        <v>0</v>
      </c>
      <c r="BQ146" s="88">
        <v>27995.284159075763</v>
      </c>
      <c r="BR146" s="88">
        <v>28019.053747762388</v>
      </c>
      <c r="BS146" s="89">
        <f t="shared" si="50"/>
        <v>350836.33367791859</v>
      </c>
      <c r="BT146" s="89" t="b">
        <v>1</v>
      </c>
    </row>
    <row r="147" spans="1:72" s="77" customFormat="1" x14ac:dyDescent="0.2">
      <c r="A147" s="90">
        <v>2010</v>
      </c>
      <c r="B147" s="67">
        <v>11</v>
      </c>
      <c r="C147" s="66"/>
      <c r="D147" s="68"/>
      <c r="E147" s="67"/>
      <c r="F147" s="66"/>
      <c r="G147" s="68"/>
      <c r="H147" s="91"/>
      <c r="I147" s="70"/>
      <c r="J147" s="70"/>
      <c r="K147" s="71">
        <f t="shared" si="65"/>
        <v>0</v>
      </c>
      <c r="L147" s="72">
        <v>214</v>
      </c>
      <c r="M147" s="72">
        <f t="shared" si="66"/>
        <v>0</v>
      </c>
      <c r="N147" s="73">
        <v>229899.79399999999</v>
      </c>
      <c r="O147" s="72">
        <f t="shared" si="53"/>
        <v>229899.79399999999</v>
      </c>
      <c r="P147" s="74">
        <f t="shared" si="62"/>
        <v>1074298.1028037383</v>
      </c>
      <c r="Q147" s="67"/>
      <c r="R147" s="90">
        <v>2010</v>
      </c>
      <c r="S147" s="67">
        <v>11</v>
      </c>
      <c r="T147" s="75">
        <f t="shared" si="60"/>
        <v>0</v>
      </c>
      <c r="U147" s="75">
        <f t="shared" si="60"/>
        <v>75.667245198869992</v>
      </c>
      <c r="W147" s="76"/>
      <c r="X147" s="76">
        <v>0</v>
      </c>
      <c r="Y147" s="76">
        <v>88.251825721408679</v>
      </c>
      <c r="AC147" s="78">
        <f t="shared" si="67"/>
        <v>0</v>
      </c>
      <c r="AD147" s="78">
        <f t="shared" si="68"/>
        <v>6.1752619517615029E-2</v>
      </c>
      <c r="AE147" s="78">
        <f t="shared" si="63"/>
        <v>6.1752619517615029E-2</v>
      </c>
      <c r="AF147" s="73">
        <v>1311</v>
      </c>
      <c r="AG147" s="73">
        <f t="shared" si="69"/>
        <v>80.957684187593301</v>
      </c>
      <c r="AH147" s="73">
        <v>23635.839</v>
      </c>
      <c r="AI147" s="79">
        <f t="shared" si="70"/>
        <v>23554.881315812407</v>
      </c>
      <c r="AJ147" s="74">
        <f t="shared" si="71"/>
        <v>17967.11008071122</v>
      </c>
      <c r="AK147" s="80"/>
      <c r="AL147" s="90">
        <v>2010</v>
      </c>
      <c r="AM147" s="67">
        <v>11</v>
      </c>
      <c r="AN147" s="76">
        <f t="shared" si="61"/>
        <v>75.667245198869992</v>
      </c>
      <c r="AO147" s="76">
        <f t="shared" si="61"/>
        <v>28.935219572893278</v>
      </c>
      <c r="AP147" s="76"/>
      <c r="AR147" s="76">
        <v>78.039164038250874</v>
      </c>
      <c r="AS147" s="76">
        <v>30.865949640609312</v>
      </c>
      <c r="AT147" s="76"/>
      <c r="AV147" s="81">
        <f t="shared" si="72"/>
        <v>1.1416893398130646E-3</v>
      </c>
      <c r="AW147" s="81">
        <f t="shared" si="73"/>
        <v>3.7320890715767584E-4</v>
      </c>
      <c r="AX147" s="78">
        <f t="shared" si="57"/>
        <v>1.5148982469707405E-3</v>
      </c>
      <c r="AY147" s="73">
        <v>7167.4498673740054</v>
      </c>
      <c r="AZ147" s="82">
        <f t="shared" si="74"/>
        <v>10.857957239335548</v>
      </c>
      <c r="BA147" s="73">
        <v>4121.6239999999998</v>
      </c>
      <c r="BB147" s="73">
        <f t="shared" si="75"/>
        <v>4110.7660427606643</v>
      </c>
      <c r="BC147" s="74">
        <f t="shared" si="76"/>
        <v>573.53258394910233</v>
      </c>
      <c r="BE147" s="83">
        <v>25.347999999999956</v>
      </c>
      <c r="BF147" s="84">
        <v>170.55013262599459</v>
      </c>
      <c r="BH147" s="73">
        <v>41.262999999999998</v>
      </c>
      <c r="BI147" s="73">
        <v>18</v>
      </c>
      <c r="BK147" s="79">
        <f t="shared" si="77"/>
        <v>257723.86799999999</v>
      </c>
      <c r="BL147" s="434">
        <f t="shared" si="78"/>
        <v>257632.05235857307</v>
      </c>
      <c r="BM147" s="73">
        <f t="shared" si="64"/>
        <v>91.815641426928849</v>
      </c>
      <c r="BN147" s="85">
        <v>40483</v>
      </c>
      <c r="BO147" s="86">
        <v>257723.86799999999</v>
      </c>
      <c r="BP147" s="87">
        <f t="shared" si="79"/>
        <v>0</v>
      </c>
      <c r="BQ147" s="88">
        <v>29019.690124985926</v>
      </c>
      <c r="BR147" s="88">
        <v>29009.351689964311</v>
      </c>
      <c r="BS147" s="89">
        <f t="shared" si="50"/>
        <v>353190.87060089619</v>
      </c>
      <c r="BT147" s="89" t="b">
        <v>1</v>
      </c>
    </row>
    <row r="148" spans="1:72" s="77" customFormat="1" x14ac:dyDescent="0.2">
      <c r="A148" s="90">
        <v>2010</v>
      </c>
      <c r="B148" s="67">
        <v>12</v>
      </c>
      <c r="C148" s="66"/>
      <c r="D148" s="68"/>
      <c r="E148" s="67"/>
      <c r="F148" s="66"/>
      <c r="G148" s="68"/>
      <c r="H148" s="91"/>
      <c r="I148" s="70"/>
      <c r="J148" s="70"/>
      <c r="K148" s="71">
        <f t="shared" si="65"/>
        <v>0</v>
      </c>
      <c r="L148" s="72">
        <v>215</v>
      </c>
      <c r="M148" s="72">
        <f t="shared" si="66"/>
        <v>0</v>
      </c>
      <c r="N148" s="73">
        <v>230025.62299999999</v>
      </c>
      <c r="O148" s="72">
        <f t="shared" si="53"/>
        <v>230025.62299999999</v>
      </c>
      <c r="P148" s="74">
        <f t="shared" si="62"/>
        <v>1069886.6186046512</v>
      </c>
      <c r="Q148" s="67"/>
      <c r="R148" s="90">
        <v>2010</v>
      </c>
      <c r="S148" s="67">
        <v>12</v>
      </c>
      <c r="T148" s="75">
        <f t="shared" si="60"/>
        <v>0</v>
      </c>
      <c r="U148" s="75">
        <f t="shared" si="60"/>
        <v>42.449672857488302</v>
      </c>
      <c r="W148" s="76"/>
      <c r="X148" s="76">
        <v>0</v>
      </c>
      <c r="Y148" s="76">
        <v>10.862833711145289</v>
      </c>
      <c r="AC148" s="78">
        <f t="shared" si="67"/>
        <v>0</v>
      </c>
      <c r="AD148" s="78">
        <f t="shared" si="68"/>
        <v>-0.15499682775081799</v>
      </c>
      <c r="AE148" s="78">
        <f t="shared" si="63"/>
        <v>-0.15499682775081799</v>
      </c>
      <c r="AF148" s="73">
        <v>1312</v>
      </c>
      <c r="AG148" s="73">
        <f t="shared" si="69"/>
        <v>-203.35583800907321</v>
      </c>
      <c r="AH148" s="73">
        <v>21735.524000000001</v>
      </c>
      <c r="AI148" s="79">
        <f t="shared" si="70"/>
        <v>21938.879838009074</v>
      </c>
      <c r="AJ148" s="74">
        <f t="shared" si="71"/>
        <v>16721.707193604478</v>
      </c>
      <c r="AK148" s="80"/>
      <c r="AL148" s="90">
        <v>2010</v>
      </c>
      <c r="AM148" s="67">
        <v>12</v>
      </c>
      <c r="AN148" s="76">
        <f t="shared" si="61"/>
        <v>42.449672857488302</v>
      </c>
      <c r="AO148" s="76">
        <f t="shared" si="61"/>
        <v>82.304422731853208</v>
      </c>
      <c r="AP148" s="76"/>
      <c r="AR148" s="76">
        <v>3.7391387409890919</v>
      </c>
      <c r="AS148" s="76">
        <v>285.04808005577058</v>
      </c>
      <c r="AT148" s="76"/>
      <c r="AV148" s="81">
        <f t="shared" si="72"/>
        <v>-1.8632764075019102E-2</v>
      </c>
      <c r="AW148" s="81">
        <f t="shared" si="73"/>
        <v>3.9190221382173145E-2</v>
      </c>
      <c r="AX148" s="78">
        <f t="shared" si="57"/>
        <v>2.0557457307154043E-2</v>
      </c>
      <c r="AY148" s="73">
        <v>7144.2106960494493</v>
      </c>
      <c r="AZ148" s="82">
        <f t="shared" si="74"/>
        <v>146.86680637734983</v>
      </c>
      <c r="BA148" s="73">
        <v>4195.5929999999998</v>
      </c>
      <c r="BB148" s="73">
        <f t="shared" si="75"/>
        <v>4048.72619362265</v>
      </c>
      <c r="BC148" s="74">
        <f t="shared" si="76"/>
        <v>566.71427619869667</v>
      </c>
      <c r="BE148" s="83">
        <v>34.274000000000342</v>
      </c>
      <c r="BF148" s="84">
        <v>63.789303950550675</v>
      </c>
      <c r="BH148" s="73">
        <v>41.201000000000001</v>
      </c>
      <c r="BI148" s="73">
        <v>18</v>
      </c>
      <c r="BK148" s="79">
        <f t="shared" si="77"/>
        <v>256032.215</v>
      </c>
      <c r="BL148" s="434">
        <f t="shared" si="78"/>
        <v>256088.7040316317</v>
      </c>
      <c r="BM148" s="73">
        <f t="shared" si="64"/>
        <v>-56.489031631723378</v>
      </c>
      <c r="BN148" s="85">
        <v>40513</v>
      </c>
      <c r="BO148" s="86">
        <v>256032.215</v>
      </c>
      <c r="BP148" s="87">
        <f t="shared" si="79"/>
        <v>0</v>
      </c>
      <c r="BQ148" s="88">
        <v>29250.795727179251</v>
      </c>
      <c r="BR148" s="88">
        <v>29257.249403819456</v>
      </c>
      <c r="BS148" s="89">
        <f t="shared" si="50"/>
        <v>351099.0848279756</v>
      </c>
      <c r="BT148" s="89" t="b">
        <v>1</v>
      </c>
    </row>
    <row r="149" spans="1:72" s="77" customFormat="1" x14ac:dyDescent="0.2">
      <c r="A149" s="90">
        <v>2011</v>
      </c>
      <c r="B149" s="67">
        <v>1</v>
      </c>
      <c r="C149" s="66"/>
      <c r="D149" s="68"/>
      <c r="E149" s="67"/>
      <c r="F149" s="66"/>
      <c r="G149" s="68"/>
      <c r="H149" s="91"/>
      <c r="I149" s="70"/>
      <c r="J149" s="70"/>
      <c r="K149" s="71">
        <f t="shared" si="65"/>
        <v>0</v>
      </c>
      <c r="L149" s="72">
        <v>214</v>
      </c>
      <c r="M149" s="72">
        <f t="shared" si="66"/>
        <v>0</v>
      </c>
      <c r="N149" s="73">
        <v>221841.20499999999</v>
      </c>
      <c r="O149" s="72">
        <f t="shared" si="53"/>
        <v>221841.20499999999</v>
      </c>
      <c r="P149" s="74">
        <f t="shared" si="62"/>
        <v>1036641.144859813</v>
      </c>
      <c r="Q149" s="67"/>
      <c r="R149" s="90">
        <v>2011</v>
      </c>
      <c r="S149" s="67">
        <v>1</v>
      </c>
      <c r="T149" s="75">
        <f t="shared" si="60"/>
        <v>104.01238027997351</v>
      </c>
      <c r="U149" s="75">
        <f t="shared" si="60"/>
        <v>26.872581391315055</v>
      </c>
      <c r="W149" s="76"/>
      <c r="X149" s="76">
        <v>112.81894074934806</v>
      </c>
      <c r="Y149" s="76">
        <v>14.087506468892272</v>
      </c>
      <c r="AC149" s="78">
        <f t="shared" si="67"/>
        <v>4.3674304710398806E-2</v>
      </c>
      <c r="AD149" s="78">
        <f t="shared" si="68"/>
        <v>-6.2736446858485145E-2</v>
      </c>
      <c r="AE149" s="78">
        <f t="shared" si="63"/>
        <v>-1.9062142148086339E-2</v>
      </c>
      <c r="AF149" s="73">
        <v>1303</v>
      </c>
      <c r="AG149" s="73">
        <f t="shared" si="69"/>
        <v>-24.837971218956501</v>
      </c>
      <c r="AH149" s="73">
        <v>21360.143</v>
      </c>
      <c r="AI149" s="79">
        <f t="shared" si="70"/>
        <v>21384.980971218956</v>
      </c>
      <c r="AJ149" s="74">
        <f t="shared" si="71"/>
        <v>16412.111259569421</v>
      </c>
      <c r="AK149" s="80"/>
      <c r="AL149" s="90">
        <v>2011</v>
      </c>
      <c r="AM149" s="67">
        <v>1</v>
      </c>
      <c r="AN149" s="76">
        <f t="shared" si="61"/>
        <v>26.872581391315055</v>
      </c>
      <c r="AO149" s="76">
        <f t="shared" si="61"/>
        <v>123.83441885147447</v>
      </c>
      <c r="AP149" s="76"/>
      <c r="AR149" s="76">
        <v>13.491678757813682</v>
      </c>
      <c r="AS149" s="76">
        <v>136.30705574931693</v>
      </c>
      <c r="AT149" s="76"/>
      <c r="AV149" s="81">
        <f t="shared" si="72"/>
        <v>-6.4407068404299357E-3</v>
      </c>
      <c r="AW149" s="81">
        <f t="shared" si="73"/>
        <v>2.4109528638173766E-3</v>
      </c>
      <c r="AX149" s="78">
        <f t="shared" si="57"/>
        <v>-4.0297539766125587E-3</v>
      </c>
      <c r="AY149" s="73">
        <v>7143</v>
      </c>
      <c r="AZ149" s="82">
        <f t="shared" si="74"/>
        <v>-28.784532654943508</v>
      </c>
      <c r="BA149" s="73">
        <v>4325.4399999999996</v>
      </c>
      <c r="BB149" s="73">
        <f t="shared" si="75"/>
        <v>4354.2245326549428</v>
      </c>
      <c r="BC149" s="74">
        <f t="shared" si="76"/>
        <v>609.57924298683236</v>
      </c>
      <c r="BE149" s="83">
        <v>28.100000000000364</v>
      </c>
      <c r="BF149" s="84">
        <v>32</v>
      </c>
      <c r="BH149" s="73">
        <v>41.222000000000001</v>
      </c>
      <c r="BI149" s="73">
        <v>17</v>
      </c>
      <c r="BK149" s="79">
        <f t="shared" si="77"/>
        <v>247596.11</v>
      </c>
      <c r="BL149" s="434">
        <f t="shared" si="78"/>
        <v>247649.73250387388</v>
      </c>
      <c r="BM149" s="73">
        <f t="shared" si="64"/>
        <v>-53.622503873900008</v>
      </c>
      <c r="BN149" s="85">
        <v>40544</v>
      </c>
      <c r="BO149" s="86">
        <v>247596.11</v>
      </c>
      <c r="BP149" s="87">
        <f t="shared" si="79"/>
        <v>0</v>
      </c>
      <c r="BQ149" s="88">
        <v>28429.912733953381</v>
      </c>
      <c r="BR149" s="88">
        <v>28436.06987069398</v>
      </c>
      <c r="BS149" s="89">
        <f t="shared" si="50"/>
        <v>350052.41228084138</v>
      </c>
      <c r="BT149" s="89" t="b">
        <v>1</v>
      </c>
    </row>
    <row r="150" spans="1:72" s="77" customFormat="1" x14ac:dyDescent="0.2">
      <c r="A150" s="90">
        <v>2011</v>
      </c>
      <c r="B150" s="67">
        <v>2</v>
      </c>
      <c r="C150" s="66"/>
      <c r="D150" s="68"/>
      <c r="E150" s="67"/>
      <c r="F150" s="66"/>
      <c r="G150" s="68"/>
      <c r="H150" s="91"/>
      <c r="I150" s="70"/>
      <c r="J150" s="70"/>
      <c r="K150" s="71">
        <f t="shared" si="65"/>
        <v>0</v>
      </c>
      <c r="L150" s="72">
        <v>213</v>
      </c>
      <c r="M150" s="72">
        <f t="shared" si="66"/>
        <v>0</v>
      </c>
      <c r="N150" s="73">
        <v>219783.856</v>
      </c>
      <c r="O150" s="72">
        <f t="shared" si="53"/>
        <v>219783.856</v>
      </c>
      <c r="P150" s="74">
        <f t="shared" si="62"/>
        <v>1031849.0892018778</v>
      </c>
      <c r="Q150" s="67"/>
      <c r="R150" s="90">
        <v>2011</v>
      </c>
      <c r="S150" s="67">
        <v>2</v>
      </c>
      <c r="T150" s="75">
        <f t="shared" si="60"/>
        <v>0</v>
      </c>
      <c r="U150" s="75">
        <f t="shared" si="60"/>
        <v>34.723950066840629</v>
      </c>
      <c r="W150" s="76"/>
      <c r="X150" s="76">
        <v>0</v>
      </c>
      <c r="Y150" s="76">
        <v>33.297629086731071</v>
      </c>
      <c r="AC150" s="78">
        <f t="shared" si="67"/>
        <v>0</v>
      </c>
      <c r="AD150" s="78">
        <f t="shared" si="68"/>
        <v>-6.9989664444476164E-3</v>
      </c>
      <c r="AE150" s="78">
        <f t="shared" si="63"/>
        <v>-6.9989664444476164E-3</v>
      </c>
      <c r="AF150" s="73">
        <v>1297</v>
      </c>
      <c r="AG150" s="73">
        <f t="shared" si="69"/>
        <v>-9.0776594784485578</v>
      </c>
      <c r="AH150" s="73">
        <v>19110.592000000001</v>
      </c>
      <c r="AI150" s="79">
        <f t="shared" si="70"/>
        <v>19119.669659478448</v>
      </c>
      <c r="AJ150" s="74">
        <f t="shared" si="71"/>
        <v>14741.456946398186</v>
      </c>
      <c r="AK150" s="80"/>
      <c r="AL150" s="90">
        <v>2011</v>
      </c>
      <c r="AM150" s="67">
        <v>2</v>
      </c>
      <c r="AN150" s="76">
        <f t="shared" si="61"/>
        <v>34.723950066840629</v>
      </c>
      <c r="AO150" s="76">
        <f t="shared" si="61"/>
        <v>77.741832906544204</v>
      </c>
      <c r="AP150" s="76"/>
      <c r="AR150" s="76">
        <v>42.232191903339995</v>
      </c>
      <c r="AS150" s="76">
        <v>49.447176643282013</v>
      </c>
      <c r="AT150" s="76"/>
      <c r="AV150" s="81">
        <f t="shared" si="72"/>
        <v>3.6139852355602841E-3</v>
      </c>
      <c r="AW150" s="81">
        <f t="shared" si="73"/>
        <v>-5.4693392509839317E-3</v>
      </c>
      <c r="AX150" s="78">
        <f t="shared" si="57"/>
        <v>-1.8553540154236476E-3</v>
      </c>
      <c r="AY150" s="73">
        <v>7145</v>
      </c>
      <c r="AZ150" s="82">
        <f t="shared" si="74"/>
        <v>-13.256504440201962</v>
      </c>
      <c r="BA150" s="73">
        <v>3762.056</v>
      </c>
      <c r="BB150" s="73">
        <f t="shared" si="75"/>
        <v>3775.3125044402018</v>
      </c>
      <c r="BC150" s="74">
        <f t="shared" si="76"/>
        <v>528.38523505111289</v>
      </c>
      <c r="BE150" s="83">
        <v>30.168999999999869</v>
      </c>
      <c r="BF150" s="84">
        <v>33</v>
      </c>
      <c r="BH150" s="73">
        <v>40.659999999999997</v>
      </c>
      <c r="BI150" s="73">
        <v>17</v>
      </c>
      <c r="BK150" s="79">
        <f t="shared" si="77"/>
        <v>242727.33299999998</v>
      </c>
      <c r="BL150" s="434">
        <f t="shared" si="78"/>
        <v>242749.66716391864</v>
      </c>
      <c r="BM150" s="73">
        <f t="shared" si="64"/>
        <v>-22.334163918650518</v>
      </c>
      <c r="BN150" s="85">
        <v>40575</v>
      </c>
      <c r="BO150" s="86">
        <v>242727.33299999998</v>
      </c>
      <c r="BP150" s="87">
        <f t="shared" si="79"/>
        <v>0</v>
      </c>
      <c r="BQ150" s="88">
        <v>27883.668351522112</v>
      </c>
      <c r="BR150" s="88">
        <v>27886.234022276694</v>
      </c>
      <c r="BS150" s="89">
        <f t="shared" si="50"/>
        <v>349178.45522516599</v>
      </c>
      <c r="BT150" s="89" t="b">
        <v>1</v>
      </c>
    </row>
    <row r="151" spans="1:72" s="77" customFormat="1" x14ac:dyDescent="0.2">
      <c r="A151" s="90">
        <v>2011</v>
      </c>
      <c r="B151" s="67">
        <v>3</v>
      </c>
      <c r="C151" s="66"/>
      <c r="D151" s="68"/>
      <c r="E151" s="67"/>
      <c r="F151" s="66"/>
      <c r="G151" s="68"/>
      <c r="H151" s="91"/>
      <c r="I151" s="70"/>
      <c r="J151" s="70"/>
      <c r="K151" s="71">
        <f t="shared" si="65"/>
        <v>0</v>
      </c>
      <c r="L151" s="72">
        <v>213</v>
      </c>
      <c r="M151" s="72">
        <f t="shared" si="66"/>
        <v>0</v>
      </c>
      <c r="N151" s="73">
        <v>221254.117</v>
      </c>
      <c r="O151" s="72">
        <f t="shared" si="53"/>
        <v>221254.117</v>
      </c>
      <c r="P151" s="74">
        <f t="shared" si="62"/>
        <v>1038751.7230046949</v>
      </c>
      <c r="Q151" s="67"/>
      <c r="R151" s="90">
        <v>2011</v>
      </c>
      <c r="S151" s="67">
        <v>3</v>
      </c>
      <c r="T151" s="75">
        <f t="shared" si="60"/>
        <v>0</v>
      </c>
      <c r="U151" s="75">
        <f t="shared" si="60"/>
        <v>67.088827391532973</v>
      </c>
      <c r="W151" s="76"/>
      <c r="X151" s="76">
        <v>0</v>
      </c>
      <c r="Y151" s="76">
        <v>71.929921377919044</v>
      </c>
      <c r="AC151" s="78">
        <f t="shared" si="67"/>
        <v>0</v>
      </c>
      <c r="AD151" s="78">
        <f t="shared" si="68"/>
        <v>2.3755280079053916E-2</v>
      </c>
      <c r="AE151" s="78">
        <f t="shared" si="63"/>
        <v>2.3755280079053916E-2</v>
      </c>
      <c r="AF151" s="73">
        <v>1283</v>
      </c>
      <c r="AG151" s="73">
        <f t="shared" si="69"/>
        <v>30.478024341426174</v>
      </c>
      <c r="AH151" s="73">
        <v>19994.418000000001</v>
      </c>
      <c r="AI151" s="79">
        <f t="shared" si="70"/>
        <v>19963.939975658574</v>
      </c>
      <c r="AJ151" s="74">
        <f t="shared" si="71"/>
        <v>15560.35851571206</v>
      </c>
      <c r="AK151" s="80"/>
      <c r="AL151" s="90">
        <v>2011</v>
      </c>
      <c r="AM151" s="67">
        <v>3</v>
      </c>
      <c r="AN151" s="76">
        <f t="shared" si="61"/>
        <v>67.088827391532973</v>
      </c>
      <c r="AO151" s="76">
        <f t="shared" si="61"/>
        <v>46.024503453365838</v>
      </c>
      <c r="AP151" s="76"/>
      <c r="AR151" s="76">
        <v>79.005671513658825</v>
      </c>
      <c r="AS151" s="76">
        <v>28.171985829392984</v>
      </c>
      <c r="AT151" s="76"/>
      <c r="AV151" s="81">
        <f t="shared" si="72"/>
        <v>5.7360031349117857E-3</v>
      </c>
      <c r="AW151" s="81">
        <f t="shared" si="73"/>
        <v>-3.4508804228328771E-3</v>
      </c>
      <c r="AX151" s="78">
        <f t="shared" si="57"/>
        <v>2.2851227120789085E-3</v>
      </c>
      <c r="AY151" s="73">
        <v>7084</v>
      </c>
      <c r="AZ151" s="82">
        <f t="shared" si="74"/>
        <v>16.187809292366989</v>
      </c>
      <c r="BA151" s="73">
        <v>3885.0030000000002</v>
      </c>
      <c r="BB151" s="73">
        <f t="shared" si="75"/>
        <v>3868.8151907076331</v>
      </c>
      <c r="BC151" s="74">
        <f t="shared" si="76"/>
        <v>546.13427310949078</v>
      </c>
      <c r="BE151" s="83">
        <v>38.565999999999804</v>
      </c>
      <c r="BF151" s="84">
        <v>33</v>
      </c>
      <c r="BH151" s="73">
        <v>40.692999999999998</v>
      </c>
      <c r="BI151" s="73">
        <v>17</v>
      </c>
      <c r="BK151" s="79">
        <f t="shared" si="77"/>
        <v>245212.79699999999</v>
      </c>
      <c r="BL151" s="434">
        <f t="shared" si="78"/>
        <v>245166.13116636622</v>
      </c>
      <c r="BM151" s="73">
        <f t="shared" si="64"/>
        <v>46.665833633793163</v>
      </c>
      <c r="BN151" s="85">
        <v>40603</v>
      </c>
      <c r="BO151" s="86">
        <v>245212.79700000002</v>
      </c>
      <c r="BP151" s="87">
        <f t="shared" si="79"/>
        <v>0</v>
      </c>
      <c r="BQ151" s="88">
        <v>28413.997334878331</v>
      </c>
      <c r="BR151" s="88">
        <v>28408.589938165263</v>
      </c>
      <c r="BS151" s="89">
        <f t="shared" si="50"/>
        <v>351206.39354386489</v>
      </c>
      <c r="BT151" s="89" t="b">
        <v>1</v>
      </c>
    </row>
    <row r="152" spans="1:72" s="77" customFormat="1" x14ac:dyDescent="0.2">
      <c r="A152" s="90">
        <v>2011</v>
      </c>
      <c r="B152" s="67">
        <v>4</v>
      </c>
      <c r="C152" s="66"/>
      <c r="D152" s="68"/>
      <c r="E152" s="67"/>
      <c r="F152" s="66"/>
      <c r="G152" s="68"/>
      <c r="H152" s="91"/>
      <c r="I152" s="70"/>
      <c r="J152" s="70"/>
      <c r="K152" s="71">
        <f t="shared" si="65"/>
        <v>0</v>
      </c>
      <c r="L152" s="72">
        <v>213</v>
      </c>
      <c r="M152" s="72">
        <f t="shared" si="66"/>
        <v>0</v>
      </c>
      <c r="N152" s="73">
        <v>250378.76699999999</v>
      </c>
      <c r="O152" s="72">
        <f t="shared" si="53"/>
        <v>250378.76699999999</v>
      </c>
      <c r="P152" s="74">
        <f t="shared" si="62"/>
        <v>1175487.1690140844</v>
      </c>
      <c r="Q152" s="67"/>
      <c r="R152" s="90">
        <v>2011</v>
      </c>
      <c r="S152" s="67">
        <v>4</v>
      </c>
      <c r="T152" s="75">
        <f t="shared" si="60"/>
        <v>0</v>
      </c>
      <c r="U152" s="75">
        <f t="shared" si="60"/>
        <v>117.42864691479581</v>
      </c>
      <c r="W152" s="76"/>
      <c r="X152" s="76">
        <v>0</v>
      </c>
      <c r="Y152" s="76">
        <v>194.05680206145911</v>
      </c>
      <c r="AC152" s="78">
        <f t="shared" si="67"/>
        <v>0</v>
      </c>
      <c r="AD152" s="78">
        <f t="shared" si="68"/>
        <v>0.3760148620475503</v>
      </c>
      <c r="AE152" s="78">
        <f t="shared" si="63"/>
        <v>0.3760148620475503</v>
      </c>
      <c r="AF152" s="73">
        <v>1270</v>
      </c>
      <c r="AG152" s="73">
        <f t="shared" si="69"/>
        <v>477.5388748003889</v>
      </c>
      <c r="AH152" s="73">
        <v>22344.195</v>
      </c>
      <c r="AI152" s="79">
        <f t="shared" si="70"/>
        <v>21866.65612519961</v>
      </c>
      <c r="AJ152" s="74">
        <f t="shared" si="71"/>
        <v>17217.83946866111</v>
      </c>
      <c r="AK152" s="80"/>
      <c r="AL152" s="90">
        <v>2011</v>
      </c>
      <c r="AM152" s="67">
        <v>4</v>
      </c>
      <c r="AN152" s="76">
        <f t="shared" si="61"/>
        <v>117.42864691479581</v>
      </c>
      <c r="AO152" s="76">
        <f t="shared" si="61"/>
        <v>10.764282951672801</v>
      </c>
      <c r="AP152" s="76"/>
      <c r="AR152" s="76">
        <v>190.37241736512024</v>
      </c>
      <c r="AS152" s="76">
        <v>0.89275262751143081</v>
      </c>
      <c r="AT152" s="76"/>
      <c r="AV152" s="81">
        <f t="shared" si="72"/>
        <v>3.5110444651910662E-2</v>
      </c>
      <c r="AW152" s="81">
        <f t="shared" si="73"/>
        <v>-1.908160599897994E-3</v>
      </c>
      <c r="AX152" s="78">
        <f t="shared" si="57"/>
        <v>3.3202284052012671E-2</v>
      </c>
      <c r="AY152" s="73">
        <v>7136</v>
      </c>
      <c r="AZ152" s="82">
        <f t="shared" si="74"/>
        <v>236.93149899516243</v>
      </c>
      <c r="BA152" s="73">
        <v>4408.9009999999998</v>
      </c>
      <c r="BB152" s="73">
        <f t="shared" si="75"/>
        <v>4171.9695010048372</v>
      </c>
      <c r="BC152" s="74">
        <f t="shared" si="76"/>
        <v>584.63698164305458</v>
      </c>
      <c r="BE152" s="83">
        <v>38.969000000000051</v>
      </c>
      <c r="BF152" s="84">
        <v>33</v>
      </c>
      <c r="BH152" s="73">
        <v>40.378999999999998</v>
      </c>
      <c r="BI152" s="73">
        <v>16</v>
      </c>
      <c r="BK152" s="79">
        <f t="shared" si="77"/>
        <v>277211.21100000001</v>
      </c>
      <c r="BL152" s="434">
        <f t="shared" si="78"/>
        <v>276496.74062620441</v>
      </c>
      <c r="BM152" s="73">
        <f t="shared" si="64"/>
        <v>714.47037379555127</v>
      </c>
      <c r="BN152" s="85">
        <v>40634</v>
      </c>
      <c r="BO152" s="86">
        <v>277211.21100000001</v>
      </c>
      <c r="BP152" s="87">
        <f t="shared" si="79"/>
        <v>0</v>
      </c>
      <c r="BQ152" s="88">
        <v>31980.988809413935</v>
      </c>
      <c r="BR152" s="88">
        <v>31898.562601084959</v>
      </c>
      <c r="BS152" s="89">
        <f t="shared" si="50"/>
        <v>353938.8683488621</v>
      </c>
      <c r="BT152" s="89" t="b">
        <v>1</v>
      </c>
    </row>
    <row r="153" spans="1:72" s="77" customFormat="1" x14ac:dyDescent="0.2">
      <c r="A153" s="90">
        <v>2011</v>
      </c>
      <c r="B153" s="67">
        <v>5</v>
      </c>
      <c r="C153" s="66"/>
      <c r="D153" s="68"/>
      <c r="E153" s="67"/>
      <c r="F153" s="66"/>
      <c r="G153" s="68"/>
      <c r="H153" s="91"/>
      <c r="I153" s="70"/>
      <c r="J153" s="70"/>
      <c r="K153" s="71">
        <f t="shared" si="65"/>
        <v>0</v>
      </c>
      <c r="L153" s="72">
        <v>213</v>
      </c>
      <c r="M153" s="72">
        <f t="shared" si="66"/>
        <v>0</v>
      </c>
      <c r="N153" s="73">
        <v>229782.63800000001</v>
      </c>
      <c r="O153" s="72">
        <f t="shared" si="53"/>
        <v>229782.63800000001</v>
      </c>
      <c r="P153" s="74">
        <f t="shared" si="62"/>
        <v>1078791.7276995305</v>
      </c>
      <c r="Q153" s="67"/>
      <c r="R153" s="90">
        <v>2011</v>
      </c>
      <c r="S153" s="67">
        <v>5</v>
      </c>
      <c r="T153" s="75">
        <f t="shared" si="60"/>
        <v>0</v>
      </c>
      <c r="U153" s="75">
        <f t="shared" si="60"/>
        <v>205.87235315982971</v>
      </c>
      <c r="W153" s="76"/>
      <c r="X153" s="76">
        <v>0</v>
      </c>
      <c r="Y153" s="76">
        <v>225.86808616688504</v>
      </c>
      <c r="AC153" s="78">
        <f t="shared" si="67"/>
        <v>0</v>
      </c>
      <c r="AD153" s="78">
        <f t="shared" si="68"/>
        <v>9.8119193575743405E-2</v>
      </c>
      <c r="AE153" s="78">
        <f t="shared" si="63"/>
        <v>9.8119193575743405E-2</v>
      </c>
      <c r="AF153" s="73">
        <v>1270</v>
      </c>
      <c r="AG153" s="73">
        <f t="shared" si="69"/>
        <v>124.61137584119412</v>
      </c>
      <c r="AH153" s="73">
        <v>21861.781999999999</v>
      </c>
      <c r="AI153" s="79">
        <f t="shared" si="70"/>
        <v>21737.170624158804</v>
      </c>
      <c r="AJ153" s="74">
        <f t="shared" si="71"/>
        <v>17115.882381227406</v>
      </c>
      <c r="AK153" s="80"/>
      <c r="AL153" s="90">
        <v>2011</v>
      </c>
      <c r="AM153" s="67">
        <v>5</v>
      </c>
      <c r="AN153" s="76">
        <f t="shared" si="61"/>
        <v>205.87235315982971</v>
      </c>
      <c r="AO153" s="76">
        <f t="shared" si="61"/>
        <v>1.2492833206498815</v>
      </c>
      <c r="AP153" s="76"/>
      <c r="AR153" s="76">
        <v>242.30649337743392</v>
      </c>
      <c r="AS153" s="76">
        <v>4.5538719540338946E-3</v>
      </c>
      <c r="AT153" s="76"/>
      <c r="AV153" s="81">
        <f t="shared" si="72"/>
        <v>1.7537054304333062E-2</v>
      </c>
      <c r="AW153" s="81">
        <f t="shared" si="73"/>
        <v>-2.4060541917404757E-4</v>
      </c>
      <c r="AX153" s="78">
        <f t="shared" si="57"/>
        <v>1.7296448885159015E-2</v>
      </c>
      <c r="AY153" s="73">
        <v>7192</v>
      </c>
      <c r="AZ153" s="82">
        <f t="shared" si="74"/>
        <v>124.39606038206364</v>
      </c>
      <c r="BA153" s="73">
        <v>4720.5020000000004</v>
      </c>
      <c r="BB153" s="73">
        <f t="shared" si="75"/>
        <v>4596.1059396179371</v>
      </c>
      <c r="BC153" s="74">
        <f t="shared" si="76"/>
        <v>639.05811173775544</v>
      </c>
      <c r="BE153" s="83">
        <v>34.375</v>
      </c>
      <c r="BF153" s="84">
        <v>33</v>
      </c>
      <c r="BH153" s="73">
        <v>40.296999999999997</v>
      </c>
      <c r="BI153" s="73">
        <v>16</v>
      </c>
      <c r="BK153" s="79">
        <f t="shared" si="77"/>
        <v>256439.59400000001</v>
      </c>
      <c r="BL153" s="434">
        <f t="shared" si="78"/>
        <v>256190.58656377674</v>
      </c>
      <c r="BM153" s="73">
        <f t="shared" si="64"/>
        <v>249.00743622325774</v>
      </c>
      <c r="BN153" s="85">
        <v>40664</v>
      </c>
      <c r="BO153" s="86">
        <v>256439.59400000001</v>
      </c>
      <c r="BP153" s="87">
        <f t="shared" si="79"/>
        <v>0</v>
      </c>
      <c r="BQ153" s="88">
        <v>29394.726501604768</v>
      </c>
      <c r="BR153" s="88">
        <v>29366.183695985412</v>
      </c>
      <c r="BS153" s="89">
        <f t="shared" si="50"/>
        <v>353405.21461668226</v>
      </c>
      <c r="BT153" s="89" t="b">
        <v>1</v>
      </c>
    </row>
    <row r="154" spans="1:72" s="77" customFormat="1" x14ac:dyDescent="0.2">
      <c r="A154" s="90">
        <v>2011</v>
      </c>
      <c r="B154" s="67">
        <v>6</v>
      </c>
      <c r="C154" s="66"/>
      <c r="D154" s="68"/>
      <c r="E154" s="67"/>
      <c r="F154" s="66"/>
      <c r="G154" s="68"/>
      <c r="H154" s="91"/>
      <c r="I154" s="70"/>
      <c r="J154" s="70"/>
      <c r="K154" s="71">
        <f t="shared" si="65"/>
        <v>0</v>
      </c>
      <c r="L154" s="72">
        <v>212</v>
      </c>
      <c r="M154" s="72">
        <f t="shared" si="66"/>
        <v>0</v>
      </c>
      <c r="N154" s="73">
        <v>253401.584</v>
      </c>
      <c r="O154" s="72">
        <f t="shared" si="53"/>
        <v>253401.584</v>
      </c>
      <c r="P154" s="74">
        <f t="shared" si="62"/>
        <v>1195290.4905660378</v>
      </c>
      <c r="Q154" s="67"/>
      <c r="R154" s="90">
        <v>2011</v>
      </c>
      <c r="S154" s="67">
        <v>6</v>
      </c>
      <c r="T154" s="75">
        <f t="shared" si="60"/>
        <v>0</v>
      </c>
      <c r="U154" s="75">
        <f t="shared" si="60"/>
        <v>273.79728737823223</v>
      </c>
      <c r="W154" s="76"/>
      <c r="X154" s="76">
        <v>0</v>
      </c>
      <c r="Y154" s="76">
        <v>319.23238938915313</v>
      </c>
      <c r="AC154" s="78">
        <f t="shared" si="67"/>
        <v>0</v>
      </c>
      <c r="AD154" s="78">
        <f t="shared" si="68"/>
        <v>0.22295034484458309</v>
      </c>
      <c r="AE154" s="78">
        <f t="shared" si="63"/>
        <v>0.22295034484458309</v>
      </c>
      <c r="AF154" s="73">
        <v>1262</v>
      </c>
      <c r="AG154" s="73">
        <f t="shared" si="69"/>
        <v>281.36333519386386</v>
      </c>
      <c r="AH154" s="73">
        <v>23078.664000000001</v>
      </c>
      <c r="AI154" s="79">
        <f t="shared" si="70"/>
        <v>22797.300664806138</v>
      </c>
      <c r="AJ154" s="74">
        <f t="shared" si="71"/>
        <v>18064.422079878081</v>
      </c>
      <c r="AK154" s="80"/>
      <c r="AL154" s="90">
        <v>2011</v>
      </c>
      <c r="AM154" s="67">
        <v>6</v>
      </c>
      <c r="AN154" s="76">
        <f t="shared" si="61"/>
        <v>273.79728737823223</v>
      </c>
      <c r="AO154" s="76">
        <f t="shared" si="61"/>
        <v>0</v>
      </c>
      <c r="AP154" s="76"/>
      <c r="AR154" s="76">
        <v>304.55790465228421</v>
      </c>
      <c r="AS154" s="76">
        <v>0</v>
      </c>
      <c r="AT154" s="76"/>
      <c r="AV154" s="81">
        <f t="shared" si="72"/>
        <v>1.4806184868037699E-2</v>
      </c>
      <c r="AW154" s="81">
        <f t="shared" si="73"/>
        <v>0</v>
      </c>
      <c r="AX154" s="78">
        <f t="shared" si="57"/>
        <v>1.4806184868037699E-2</v>
      </c>
      <c r="AY154" s="73">
        <v>7161</v>
      </c>
      <c r="AZ154" s="82">
        <f t="shared" si="74"/>
        <v>106.02708984001796</v>
      </c>
      <c r="BA154" s="73">
        <v>4720.5159999999996</v>
      </c>
      <c r="BB154" s="73">
        <f t="shared" si="75"/>
        <v>4614.488910159982</v>
      </c>
      <c r="BC154" s="74">
        <f t="shared" si="76"/>
        <v>644.39169252338797</v>
      </c>
      <c r="BE154" s="83">
        <v>46.414000000000669</v>
      </c>
      <c r="BF154" s="84">
        <v>34</v>
      </c>
      <c r="BH154" s="73">
        <v>40.36</v>
      </c>
      <c r="BI154" s="73">
        <v>16</v>
      </c>
      <c r="BK154" s="79">
        <f t="shared" si="77"/>
        <v>281287.538</v>
      </c>
      <c r="BL154" s="434">
        <f t="shared" si="78"/>
        <v>280900.14757496613</v>
      </c>
      <c r="BM154" s="73">
        <f t="shared" si="64"/>
        <v>387.3904250338818</v>
      </c>
      <c r="BN154" s="85">
        <v>40695</v>
      </c>
      <c r="BO154" s="86">
        <v>281287.538</v>
      </c>
      <c r="BP154" s="87">
        <f t="shared" si="79"/>
        <v>0</v>
      </c>
      <c r="BQ154" s="88">
        <v>32387.741853770869</v>
      </c>
      <c r="BR154" s="88">
        <v>32343.137314331158</v>
      </c>
      <c r="BS154" s="89">
        <f t="shared" si="50"/>
        <v>354660.65334366553</v>
      </c>
      <c r="BT154" s="89" t="b">
        <v>1</v>
      </c>
    </row>
    <row r="155" spans="1:72" s="77" customFormat="1" x14ac:dyDescent="0.2">
      <c r="A155" s="90">
        <v>2011</v>
      </c>
      <c r="B155" s="67">
        <v>7</v>
      </c>
      <c r="C155" s="66"/>
      <c r="D155" s="68"/>
      <c r="E155" s="67"/>
      <c r="F155" s="66"/>
      <c r="G155" s="68"/>
      <c r="H155" s="91"/>
      <c r="I155" s="70"/>
      <c r="J155" s="70"/>
      <c r="K155" s="71">
        <f t="shared" si="65"/>
        <v>0</v>
      </c>
      <c r="L155" s="72">
        <v>213</v>
      </c>
      <c r="M155" s="72">
        <f t="shared" si="66"/>
        <v>0</v>
      </c>
      <c r="N155" s="73">
        <v>231041.36600000001</v>
      </c>
      <c r="O155" s="72">
        <f t="shared" si="53"/>
        <v>231041.36600000001</v>
      </c>
      <c r="P155" s="74">
        <f t="shared" si="62"/>
        <v>1084701.2488262909</v>
      </c>
      <c r="Q155" s="67"/>
      <c r="R155" s="90">
        <v>2011</v>
      </c>
      <c r="S155" s="67">
        <v>7</v>
      </c>
      <c r="T155" s="75">
        <f t="shared" si="60"/>
        <v>0</v>
      </c>
      <c r="U155" s="75">
        <f t="shared" si="60"/>
        <v>323.21495100202412</v>
      </c>
      <c r="W155" s="76"/>
      <c r="X155" s="76">
        <v>0</v>
      </c>
      <c r="Y155" s="76">
        <v>370.40277656986956</v>
      </c>
      <c r="AC155" s="78">
        <f t="shared" si="67"/>
        <v>0</v>
      </c>
      <c r="AD155" s="78">
        <f t="shared" si="68"/>
        <v>0.23155097088344667</v>
      </c>
      <c r="AE155" s="78">
        <f t="shared" si="63"/>
        <v>0.23155097088344667</v>
      </c>
      <c r="AF155" s="73">
        <v>1255</v>
      </c>
      <c r="AG155" s="73">
        <f t="shared" si="69"/>
        <v>290.59646845872555</v>
      </c>
      <c r="AH155" s="73">
        <v>21512.909</v>
      </c>
      <c r="AI155" s="79">
        <f t="shared" si="70"/>
        <v>21222.312531541273</v>
      </c>
      <c r="AJ155" s="74">
        <f t="shared" si="71"/>
        <v>16910.209188479101</v>
      </c>
      <c r="AK155" s="80"/>
      <c r="AL155" s="90">
        <v>2011</v>
      </c>
      <c r="AM155" s="67">
        <v>7</v>
      </c>
      <c r="AN155" s="76">
        <f t="shared" si="61"/>
        <v>323.21495100202412</v>
      </c>
      <c r="AO155" s="76">
        <f t="shared" si="61"/>
        <v>0</v>
      </c>
      <c r="AP155" s="76"/>
      <c r="AR155" s="76">
        <v>355.81307292026935</v>
      </c>
      <c r="AS155" s="76">
        <v>0</v>
      </c>
      <c r="AT155" s="76"/>
      <c r="AV155" s="81">
        <f t="shared" si="72"/>
        <v>1.5690641548975405E-2</v>
      </c>
      <c r="AW155" s="81">
        <f t="shared" si="73"/>
        <v>0</v>
      </c>
      <c r="AX155" s="78">
        <f t="shared" si="57"/>
        <v>1.5690641548975405E-2</v>
      </c>
      <c r="AY155" s="73">
        <v>7178</v>
      </c>
      <c r="AZ155" s="82">
        <f t="shared" si="74"/>
        <v>112.62742503854545</v>
      </c>
      <c r="BA155" s="73">
        <v>4854.6049999999996</v>
      </c>
      <c r="BB155" s="73">
        <f t="shared" si="75"/>
        <v>4741.9775749614537</v>
      </c>
      <c r="BC155" s="74">
        <f t="shared" si="76"/>
        <v>660.62657773216131</v>
      </c>
      <c r="BE155" s="83">
        <v>31.129000000000815</v>
      </c>
      <c r="BF155" s="84">
        <v>34</v>
      </c>
      <c r="BH155" s="73">
        <v>40.436</v>
      </c>
      <c r="BI155" s="73">
        <v>16</v>
      </c>
      <c r="BK155" s="79">
        <f t="shared" si="77"/>
        <v>257480.44500000001</v>
      </c>
      <c r="BL155" s="434">
        <f t="shared" si="78"/>
        <v>257077.22110650275</v>
      </c>
      <c r="BM155" s="73">
        <f t="shared" si="64"/>
        <v>403.22389349727098</v>
      </c>
      <c r="BN155" s="85">
        <v>40725</v>
      </c>
      <c r="BO155" s="86">
        <v>257480.44500000001</v>
      </c>
      <c r="BP155" s="87">
        <f t="shared" si="79"/>
        <v>0</v>
      </c>
      <c r="BQ155" s="88">
        <v>29609.06681232751</v>
      </c>
      <c r="BR155" s="88">
        <v>29562.697919331044</v>
      </c>
      <c r="BS155" s="89">
        <f t="shared" si="50"/>
        <v>354339.45209052635</v>
      </c>
      <c r="BT155" s="89" t="b">
        <v>1</v>
      </c>
    </row>
    <row r="156" spans="1:72" s="77" customFormat="1" x14ac:dyDescent="0.2">
      <c r="A156" s="90">
        <v>2011</v>
      </c>
      <c r="B156" s="67">
        <v>8</v>
      </c>
      <c r="C156" s="66"/>
      <c r="D156" s="68"/>
      <c r="E156" s="67"/>
      <c r="F156" s="66"/>
      <c r="G156" s="68"/>
      <c r="H156" s="91"/>
      <c r="I156" s="70"/>
      <c r="J156" s="70"/>
      <c r="K156" s="71">
        <f t="shared" si="65"/>
        <v>0</v>
      </c>
      <c r="L156" s="72">
        <v>214</v>
      </c>
      <c r="M156" s="72">
        <f t="shared" si="66"/>
        <v>0</v>
      </c>
      <c r="N156" s="73">
        <v>242291.052</v>
      </c>
      <c r="O156" s="72">
        <f t="shared" si="53"/>
        <v>242291.052</v>
      </c>
      <c r="P156" s="74">
        <f t="shared" si="62"/>
        <v>1132201.1775700934</v>
      </c>
      <c r="Q156" s="67"/>
      <c r="R156" s="90">
        <v>2011</v>
      </c>
      <c r="S156" s="67">
        <v>8</v>
      </c>
      <c r="T156" s="75">
        <f t="shared" si="60"/>
        <v>0</v>
      </c>
      <c r="U156" s="75">
        <f t="shared" si="60"/>
        <v>329.73144935858772</v>
      </c>
      <c r="W156" s="76"/>
      <c r="X156" s="76">
        <v>0</v>
      </c>
      <c r="Y156" s="76">
        <v>342.38255905344039</v>
      </c>
      <c r="AC156" s="78">
        <f t="shared" si="67"/>
        <v>0</v>
      </c>
      <c r="AD156" s="78">
        <f t="shared" si="68"/>
        <v>6.2079078604381485E-2</v>
      </c>
      <c r="AE156" s="78">
        <f t="shared" si="63"/>
        <v>6.2079078604381485E-2</v>
      </c>
      <c r="AF156" s="73">
        <v>1252</v>
      </c>
      <c r="AG156" s="73">
        <f t="shared" si="69"/>
        <v>77.723006412685621</v>
      </c>
      <c r="AH156" s="73">
        <v>21295.249</v>
      </c>
      <c r="AI156" s="79">
        <f t="shared" si="70"/>
        <v>21217.525993587315</v>
      </c>
      <c r="AJ156" s="74">
        <f t="shared" si="71"/>
        <v>16946.90574567677</v>
      </c>
      <c r="AK156" s="80"/>
      <c r="AL156" s="90">
        <v>2011</v>
      </c>
      <c r="AM156" s="67">
        <v>8</v>
      </c>
      <c r="AN156" s="76">
        <f t="shared" si="61"/>
        <v>329.73144935858772</v>
      </c>
      <c r="AO156" s="76">
        <f t="shared" si="61"/>
        <v>0</v>
      </c>
      <c r="AP156" s="76"/>
      <c r="AR156" s="76">
        <v>342.38255905344039</v>
      </c>
      <c r="AS156" s="76">
        <v>0</v>
      </c>
      <c r="AT156" s="76"/>
      <c r="AV156" s="81">
        <f t="shared" si="72"/>
        <v>6.0894314070160495E-3</v>
      </c>
      <c r="AW156" s="81">
        <f t="shared" si="73"/>
        <v>0</v>
      </c>
      <c r="AX156" s="78">
        <f t="shared" si="57"/>
        <v>6.0894314070160495E-3</v>
      </c>
      <c r="AY156" s="73">
        <v>7180</v>
      </c>
      <c r="AZ156" s="82">
        <f t="shared" si="74"/>
        <v>43.722117502375234</v>
      </c>
      <c r="BA156" s="73">
        <v>5127.1580000000004</v>
      </c>
      <c r="BB156" s="73">
        <f t="shared" si="75"/>
        <v>5083.4358824976252</v>
      </c>
      <c r="BC156" s="74">
        <f t="shared" si="76"/>
        <v>707.99942653170262</v>
      </c>
      <c r="BE156" s="83">
        <v>30.0049999999992</v>
      </c>
      <c r="BF156" s="84">
        <v>33.000000000001819</v>
      </c>
      <c r="BH156" s="73">
        <v>43</v>
      </c>
      <c r="BI156" s="73">
        <v>15</v>
      </c>
      <c r="BK156" s="79">
        <f t="shared" si="77"/>
        <v>268786.46399999998</v>
      </c>
      <c r="BL156" s="434">
        <f t="shared" si="78"/>
        <v>268665.01887608494</v>
      </c>
      <c r="BM156" s="73">
        <f t="shared" si="64"/>
        <v>121.44512391506086</v>
      </c>
      <c r="BN156" s="85">
        <v>40756</v>
      </c>
      <c r="BO156" s="86">
        <v>268786.46399999998</v>
      </c>
      <c r="BP156" s="87">
        <f t="shared" si="79"/>
        <v>0</v>
      </c>
      <c r="BQ156" s="88">
        <v>30916.317460317459</v>
      </c>
      <c r="BR156" s="88">
        <v>30902.348616986994</v>
      </c>
      <c r="BS156" s="89">
        <f t="shared" si="50"/>
        <v>354945.42618492449</v>
      </c>
      <c r="BT156" s="89" t="b">
        <v>1</v>
      </c>
    </row>
    <row r="157" spans="1:72" s="77" customFormat="1" x14ac:dyDescent="0.2">
      <c r="A157" s="90">
        <v>2011</v>
      </c>
      <c r="B157" s="67">
        <v>9</v>
      </c>
      <c r="C157" s="66"/>
      <c r="D157" s="68"/>
      <c r="E157" s="67"/>
      <c r="F157" s="66"/>
      <c r="G157" s="68"/>
      <c r="H157" s="91"/>
      <c r="I157" s="70"/>
      <c r="J157" s="70"/>
      <c r="K157" s="71">
        <f t="shared" si="65"/>
        <v>0</v>
      </c>
      <c r="L157" s="72">
        <v>211</v>
      </c>
      <c r="M157" s="72">
        <f t="shared" si="66"/>
        <v>0</v>
      </c>
      <c r="N157" s="73">
        <v>234667.079</v>
      </c>
      <c r="O157" s="72">
        <f t="shared" si="53"/>
        <v>234667.079</v>
      </c>
      <c r="P157" s="74">
        <f t="shared" si="62"/>
        <v>1112166.2511848342</v>
      </c>
      <c r="Q157" s="67"/>
      <c r="R157" s="90">
        <v>2011</v>
      </c>
      <c r="S157" s="67">
        <v>9</v>
      </c>
      <c r="T157" s="75">
        <f t="shared" si="60"/>
        <v>0</v>
      </c>
      <c r="U157" s="75">
        <f t="shared" si="60"/>
        <v>278.21093356333773</v>
      </c>
      <c r="W157" s="76"/>
      <c r="X157" s="76">
        <v>0</v>
      </c>
      <c r="Y157" s="76">
        <v>298.65346555739433</v>
      </c>
      <c r="AC157" s="78">
        <f t="shared" si="67"/>
        <v>0</v>
      </c>
      <c r="AD157" s="78">
        <f t="shared" si="68"/>
        <v>0.10031163914798402</v>
      </c>
      <c r="AE157" s="78">
        <f t="shared" si="63"/>
        <v>0.10031163914798402</v>
      </c>
      <c r="AF157" s="73">
        <v>1264</v>
      </c>
      <c r="AG157" s="73">
        <f t="shared" si="69"/>
        <v>126.79391188305181</v>
      </c>
      <c r="AH157" s="73">
        <v>23225.951000000001</v>
      </c>
      <c r="AI157" s="79">
        <f t="shared" si="70"/>
        <v>23099.15708811695</v>
      </c>
      <c r="AJ157" s="74">
        <f t="shared" si="71"/>
        <v>18274.64959502923</v>
      </c>
      <c r="AK157" s="80"/>
      <c r="AL157" s="90">
        <v>2011</v>
      </c>
      <c r="AM157" s="67">
        <v>9</v>
      </c>
      <c r="AN157" s="76">
        <f t="shared" si="61"/>
        <v>278.21093356333773</v>
      </c>
      <c r="AO157" s="76">
        <f t="shared" si="61"/>
        <v>0</v>
      </c>
      <c r="AP157" s="76"/>
      <c r="AR157" s="76">
        <v>298.65346555739433</v>
      </c>
      <c r="AS157" s="76">
        <v>0</v>
      </c>
      <c r="AT157" s="76"/>
      <c r="AV157" s="81">
        <f t="shared" si="72"/>
        <v>9.8397215237321835E-3</v>
      </c>
      <c r="AW157" s="81">
        <f t="shared" si="73"/>
        <v>0</v>
      </c>
      <c r="AX157" s="78">
        <f t="shared" si="57"/>
        <v>9.8397215237321835E-3</v>
      </c>
      <c r="AY157" s="73">
        <v>7235</v>
      </c>
      <c r="AZ157" s="82">
        <f t="shared" si="74"/>
        <v>71.190385224202345</v>
      </c>
      <c r="BA157" s="73">
        <v>5549.1850000000004</v>
      </c>
      <c r="BB157" s="73">
        <f t="shared" si="75"/>
        <v>5477.9946147757983</v>
      </c>
      <c r="BC157" s="74">
        <f t="shared" si="76"/>
        <v>757.15198545622638</v>
      </c>
      <c r="BE157" s="83">
        <v>28.956999999999425</v>
      </c>
      <c r="BF157" s="84">
        <v>33</v>
      </c>
      <c r="BH157" s="73">
        <v>43.484000000000002</v>
      </c>
      <c r="BI157" s="73">
        <v>15</v>
      </c>
      <c r="BK157" s="79">
        <f t="shared" si="77"/>
        <v>263514.65600000002</v>
      </c>
      <c r="BL157" s="434">
        <f t="shared" si="78"/>
        <v>263316.67170289275</v>
      </c>
      <c r="BM157" s="73">
        <f t="shared" si="64"/>
        <v>197.98429710725415</v>
      </c>
      <c r="BN157" s="85">
        <v>40787</v>
      </c>
      <c r="BO157" s="86">
        <v>263514.65600000002</v>
      </c>
      <c r="BP157" s="87">
        <f t="shared" si="79"/>
        <v>0</v>
      </c>
      <c r="BQ157" s="88">
        <v>30088.45124457639</v>
      </c>
      <c r="BR157" s="88">
        <v>30065.84513620607</v>
      </c>
      <c r="BS157" s="89">
        <f t="shared" ref="BS157:BS215" si="80">SUM(BR146:BR157)</f>
        <v>355155.32395660772</v>
      </c>
      <c r="BT157" s="89" t="b">
        <v>1</v>
      </c>
    </row>
    <row r="158" spans="1:72" s="77" customFormat="1" x14ac:dyDescent="0.2">
      <c r="A158" s="90">
        <v>2011</v>
      </c>
      <c r="B158" s="67">
        <v>10</v>
      </c>
      <c r="C158" s="66"/>
      <c r="D158" s="68"/>
      <c r="E158" s="67"/>
      <c r="F158" s="66"/>
      <c r="G158" s="68"/>
      <c r="H158" s="91"/>
      <c r="I158" s="70"/>
      <c r="J158" s="70"/>
      <c r="K158" s="71">
        <f t="shared" si="65"/>
        <v>0</v>
      </c>
      <c r="L158" s="72">
        <v>209</v>
      </c>
      <c r="M158" s="72">
        <f t="shared" si="66"/>
        <v>0</v>
      </c>
      <c r="N158" s="73">
        <v>224058.59599999999</v>
      </c>
      <c r="O158" s="72">
        <f t="shared" si="53"/>
        <v>224058.59599999999</v>
      </c>
      <c r="P158" s="74">
        <f t="shared" si="62"/>
        <v>1072050.6985645932</v>
      </c>
      <c r="Q158" s="67"/>
      <c r="R158" s="90">
        <v>2011</v>
      </c>
      <c r="S158" s="67">
        <v>10</v>
      </c>
      <c r="T158" s="75">
        <f t="shared" ref="T158:U173" si="81">T146</f>
        <v>0</v>
      </c>
      <c r="U158" s="75">
        <f t="shared" si="81"/>
        <v>198.83661390818892</v>
      </c>
      <c r="W158" s="76"/>
      <c r="X158" s="76">
        <v>0</v>
      </c>
      <c r="Y158" s="76">
        <v>161.51919520840667</v>
      </c>
      <c r="AC158" s="78">
        <f t="shared" si="67"/>
        <v>0</v>
      </c>
      <c r="AD158" s="78">
        <f t="shared" si="68"/>
        <v>-0.18311681936636448</v>
      </c>
      <c r="AE158" s="78">
        <f t="shared" si="63"/>
        <v>-0.18311681936636448</v>
      </c>
      <c r="AF158" s="73">
        <v>1257</v>
      </c>
      <c r="AG158" s="73">
        <f t="shared" si="69"/>
        <v>-230.17784194352015</v>
      </c>
      <c r="AH158" s="73">
        <v>20885.606</v>
      </c>
      <c r="AI158" s="79">
        <f t="shared" si="70"/>
        <v>21115.783841943521</v>
      </c>
      <c r="AJ158" s="74">
        <f t="shared" si="71"/>
        <v>16798.555164632871</v>
      </c>
      <c r="AK158" s="80"/>
      <c r="AL158" s="90">
        <v>2011</v>
      </c>
      <c r="AM158" s="67">
        <v>10</v>
      </c>
      <c r="AN158" s="76">
        <f t="shared" ref="AN158:AO173" si="82">AN146</f>
        <v>198.83661390818892</v>
      </c>
      <c r="AO158" s="76">
        <f t="shared" si="82"/>
        <v>3.8389772083761713</v>
      </c>
      <c r="AP158" s="76"/>
      <c r="AR158" s="76">
        <v>161.51919520840667</v>
      </c>
      <c r="AS158" s="76">
        <v>4.6073648757915109</v>
      </c>
      <c r="AT158" s="76"/>
      <c r="AV158" s="81">
        <f t="shared" si="72"/>
        <v>-1.7962207817364795E-2</v>
      </c>
      <c r="AW158" s="81">
        <f t="shared" si="73"/>
        <v>1.4852885259551037E-4</v>
      </c>
      <c r="AX158" s="78">
        <f t="shared" si="57"/>
        <v>-1.7813678964769285E-2</v>
      </c>
      <c r="AY158" s="73">
        <v>7199</v>
      </c>
      <c r="AZ158" s="82">
        <f t="shared" si="74"/>
        <v>-128.24067486737408</v>
      </c>
      <c r="BA158" s="73">
        <v>4861.1329999999998</v>
      </c>
      <c r="BB158" s="73">
        <f t="shared" si="75"/>
        <v>4989.3736748673737</v>
      </c>
      <c r="BC158" s="74">
        <f t="shared" si="76"/>
        <v>693.06482495726823</v>
      </c>
      <c r="BE158" s="83">
        <v>28.579999999999927</v>
      </c>
      <c r="BF158" s="84">
        <v>34</v>
      </c>
      <c r="BH158" s="73">
        <v>43.411999999999999</v>
      </c>
      <c r="BI158" s="73">
        <v>15</v>
      </c>
      <c r="BK158" s="79">
        <f t="shared" si="77"/>
        <v>249877.32699999999</v>
      </c>
      <c r="BL158" s="434">
        <f t="shared" si="78"/>
        <v>250235.74551681089</v>
      </c>
      <c r="BM158" s="73">
        <f t="shared" si="64"/>
        <v>-358.41851681089423</v>
      </c>
      <c r="BN158" s="85">
        <v>40817</v>
      </c>
      <c r="BO158" s="86">
        <v>249877.32700000002</v>
      </c>
      <c r="BP158" s="87">
        <f t="shared" si="79"/>
        <v>0</v>
      </c>
      <c r="BQ158" s="88">
        <v>28675.387537296301</v>
      </c>
      <c r="BR158" s="88">
        <v>28716.518879597301</v>
      </c>
      <c r="BS158" s="89">
        <f t="shared" si="80"/>
        <v>355852.78908844269</v>
      </c>
      <c r="BT158" s="89" t="b">
        <v>1</v>
      </c>
    </row>
    <row r="159" spans="1:72" s="77" customFormat="1" x14ac:dyDescent="0.2">
      <c r="A159" s="90">
        <v>2011</v>
      </c>
      <c r="B159" s="67">
        <v>11</v>
      </c>
      <c r="C159" s="66"/>
      <c r="D159" s="68"/>
      <c r="E159" s="67"/>
      <c r="F159" s="66"/>
      <c r="G159" s="68"/>
      <c r="H159" s="91"/>
      <c r="I159" s="70"/>
      <c r="J159" s="70"/>
      <c r="K159" s="71">
        <f t="shared" si="65"/>
        <v>0</v>
      </c>
      <c r="L159" s="72">
        <v>208</v>
      </c>
      <c r="M159" s="72">
        <f t="shared" si="66"/>
        <v>0</v>
      </c>
      <c r="N159" s="73">
        <v>224620.93299999999</v>
      </c>
      <c r="O159" s="72">
        <f t="shared" si="53"/>
        <v>224620.93299999999</v>
      </c>
      <c r="P159" s="74">
        <f t="shared" si="62"/>
        <v>1079908.331730769</v>
      </c>
      <c r="Q159" s="67"/>
      <c r="R159" s="90">
        <v>2011</v>
      </c>
      <c r="S159" s="67">
        <v>11</v>
      </c>
      <c r="T159" s="75">
        <f t="shared" si="81"/>
        <v>0</v>
      </c>
      <c r="U159" s="75">
        <f t="shared" si="81"/>
        <v>75.667245198869992</v>
      </c>
      <c r="W159" s="76"/>
      <c r="X159" s="76">
        <v>0</v>
      </c>
      <c r="Y159" s="76">
        <v>81.388173550047853</v>
      </c>
      <c r="AC159" s="78">
        <f t="shared" si="67"/>
        <v>0</v>
      </c>
      <c r="AD159" s="78">
        <f t="shared" si="68"/>
        <v>2.8072633102478296E-2</v>
      </c>
      <c r="AE159" s="78">
        <f t="shared" si="63"/>
        <v>2.8072633102478296E-2</v>
      </c>
      <c r="AF159" s="73">
        <v>1274</v>
      </c>
      <c r="AG159" s="73">
        <f t="shared" si="69"/>
        <v>35.764534572557352</v>
      </c>
      <c r="AH159" s="73">
        <v>20245.949000000001</v>
      </c>
      <c r="AI159" s="79">
        <f t="shared" si="70"/>
        <v>20210.184465427443</v>
      </c>
      <c r="AJ159" s="74">
        <f t="shared" si="71"/>
        <v>15863.567084322955</v>
      </c>
      <c r="AK159" s="80"/>
      <c r="AL159" s="90">
        <v>2011</v>
      </c>
      <c r="AM159" s="67">
        <v>11</v>
      </c>
      <c r="AN159" s="76">
        <f t="shared" si="82"/>
        <v>75.667245198869992</v>
      </c>
      <c r="AO159" s="76">
        <f t="shared" si="82"/>
        <v>28.935219572893278</v>
      </c>
      <c r="AP159" s="76"/>
      <c r="AR159" s="76">
        <v>81.388173550047853</v>
      </c>
      <c r="AS159" s="76">
        <v>13.280460257928624</v>
      </c>
      <c r="AT159" s="76"/>
      <c r="AV159" s="81">
        <f t="shared" si="72"/>
        <v>2.7536873538552245E-3</v>
      </c>
      <c r="AW159" s="81">
        <f t="shared" si="73"/>
        <v>-3.0260551246637036E-3</v>
      </c>
      <c r="AX159" s="78">
        <f t="shared" si="57"/>
        <v>-2.7236777080847903E-4</v>
      </c>
      <c r="AY159" s="73">
        <v>7144</v>
      </c>
      <c r="AZ159" s="82">
        <f t="shared" si="74"/>
        <v>-1.9457953546557742</v>
      </c>
      <c r="BA159" s="73">
        <v>4479.0410000000002</v>
      </c>
      <c r="BB159" s="73">
        <f t="shared" si="75"/>
        <v>4480.9867953546564</v>
      </c>
      <c r="BC159" s="74">
        <f t="shared" si="76"/>
        <v>627.23779330272339</v>
      </c>
      <c r="BE159" s="83">
        <v>21.586999999999534</v>
      </c>
      <c r="BF159" s="84">
        <v>32</v>
      </c>
      <c r="BH159" s="73">
        <v>44.368000000000002</v>
      </c>
      <c r="BI159" s="73">
        <v>15</v>
      </c>
      <c r="BK159" s="79">
        <f t="shared" si="77"/>
        <v>249411.878</v>
      </c>
      <c r="BL159" s="434">
        <f t="shared" si="78"/>
        <v>249378.05926078209</v>
      </c>
      <c r="BM159" s="73">
        <f t="shared" si="64"/>
        <v>33.81873921790158</v>
      </c>
      <c r="BN159" s="85">
        <v>40848</v>
      </c>
      <c r="BO159" s="86">
        <v>249411.87800000003</v>
      </c>
      <c r="BP159" s="87">
        <f t="shared" si="79"/>
        <v>0</v>
      </c>
      <c r="BQ159" s="88">
        <v>28757.278680963911</v>
      </c>
      <c r="BR159" s="88">
        <v>28753.379368244216</v>
      </c>
      <c r="BS159" s="89">
        <f t="shared" si="80"/>
        <v>355596.81676672259</v>
      </c>
      <c r="BT159" s="89" t="b">
        <v>1</v>
      </c>
    </row>
    <row r="160" spans="1:72" s="77" customFormat="1" x14ac:dyDescent="0.2">
      <c r="A160" s="90">
        <v>2011</v>
      </c>
      <c r="B160" s="67">
        <v>12</v>
      </c>
      <c r="C160" s="66"/>
      <c r="D160" s="68"/>
      <c r="E160" s="67"/>
      <c r="F160" s="66"/>
      <c r="G160" s="68"/>
      <c r="H160" s="91"/>
      <c r="I160" s="70"/>
      <c r="J160" s="70"/>
      <c r="K160" s="71">
        <f t="shared" si="65"/>
        <v>0</v>
      </c>
      <c r="L160" s="72">
        <v>208</v>
      </c>
      <c r="M160" s="72">
        <f t="shared" si="66"/>
        <v>0</v>
      </c>
      <c r="N160" s="73">
        <v>222026.17300000001</v>
      </c>
      <c r="O160" s="72">
        <f t="shared" si="53"/>
        <v>222026.17300000001</v>
      </c>
      <c r="P160" s="74">
        <f t="shared" si="62"/>
        <v>1067433.5240384617</v>
      </c>
      <c r="Q160" s="67"/>
      <c r="R160" s="90">
        <v>2011</v>
      </c>
      <c r="S160" s="67">
        <v>12</v>
      </c>
      <c r="T160" s="75">
        <f t="shared" si="81"/>
        <v>0</v>
      </c>
      <c r="U160" s="75">
        <f t="shared" si="81"/>
        <v>42.449672857488302</v>
      </c>
      <c r="W160" s="76"/>
      <c r="X160" s="76">
        <v>0</v>
      </c>
      <c r="Y160" s="76">
        <v>47.92163181325175</v>
      </c>
      <c r="AC160" s="78">
        <f t="shared" si="67"/>
        <v>0</v>
      </c>
      <c r="AD160" s="78">
        <f t="shared" si="68"/>
        <v>2.6850938639240405E-2</v>
      </c>
      <c r="AE160" s="78">
        <f t="shared" si="63"/>
        <v>2.6850938639240405E-2</v>
      </c>
      <c r="AF160" s="73">
        <v>1277</v>
      </c>
      <c r="AG160" s="73">
        <f t="shared" si="69"/>
        <v>34.288648642309994</v>
      </c>
      <c r="AH160" s="73">
        <v>20466.615000000002</v>
      </c>
      <c r="AI160" s="79">
        <f t="shared" si="70"/>
        <v>20432.326351357693</v>
      </c>
      <c r="AJ160" s="74">
        <f t="shared" si="71"/>
        <v>16000.255560969219</v>
      </c>
      <c r="AK160" s="80"/>
      <c r="AL160" s="90">
        <v>2011</v>
      </c>
      <c r="AM160" s="67">
        <v>12</v>
      </c>
      <c r="AN160" s="76">
        <f t="shared" si="82"/>
        <v>42.449672857488302</v>
      </c>
      <c r="AO160" s="76">
        <f t="shared" si="82"/>
        <v>82.304422731853208</v>
      </c>
      <c r="AP160" s="76"/>
      <c r="AR160" s="76">
        <v>47.92163181325175</v>
      </c>
      <c r="AS160" s="76">
        <v>28.962321714770496</v>
      </c>
      <c r="AT160" s="76"/>
      <c r="AV160" s="81">
        <f t="shared" si="72"/>
        <v>2.6338494825229436E-3</v>
      </c>
      <c r="AW160" s="81">
        <f t="shared" si="73"/>
        <v>-1.0310994560534165E-2</v>
      </c>
      <c r="AX160" s="78">
        <f t="shared" si="57"/>
        <v>-7.6771450780112205E-3</v>
      </c>
      <c r="AY160" s="73">
        <v>7102</v>
      </c>
      <c r="AZ160" s="82">
        <f t="shared" si="74"/>
        <v>-54.523084344035688</v>
      </c>
      <c r="BA160" s="73">
        <v>4008.5419999999999</v>
      </c>
      <c r="BB160" s="73">
        <f t="shared" si="75"/>
        <v>4063.0650843440358</v>
      </c>
      <c r="BC160" s="74">
        <f t="shared" si="76"/>
        <v>572.1015325744911</v>
      </c>
      <c r="BE160" s="83">
        <v>26.71100000000024</v>
      </c>
      <c r="BF160" s="84">
        <v>31</v>
      </c>
      <c r="BH160" s="73">
        <v>44.165999999999997</v>
      </c>
      <c r="BI160" s="73">
        <v>15</v>
      </c>
      <c r="BK160" s="79">
        <f t="shared" si="77"/>
        <v>246572.20700000002</v>
      </c>
      <c r="BL160" s="434">
        <f t="shared" si="78"/>
        <v>246592.44143570174</v>
      </c>
      <c r="BM160" s="73">
        <f t="shared" si="64"/>
        <v>-20.234435701725694</v>
      </c>
      <c r="BN160" s="85">
        <v>40878</v>
      </c>
      <c r="BO160" s="86">
        <v>246572.20699999999</v>
      </c>
      <c r="BP160" s="87">
        <f t="shared" si="79"/>
        <v>0</v>
      </c>
      <c r="BQ160" s="88">
        <v>28561.590061392333</v>
      </c>
      <c r="BR160" s="88">
        <v>28563.933908919462</v>
      </c>
      <c r="BS160" s="89">
        <f t="shared" si="80"/>
        <v>354903.50127182255</v>
      </c>
      <c r="BT160" s="89" t="b">
        <v>1</v>
      </c>
    </row>
    <row r="161" spans="1:72" s="77" customFormat="1" x14ac:dyDescent="0.2">
      <c r="A161" s="90">
        <v>2012</v>
      </c>
      <c r="B161" s="67">
        <v>1</v>
      </c>
      <c r="C161" s="66"/>
      <c r="D161" s="68"/>
      <c r="E161" s="67"/>
      <c r="F161" s="66"/>
      <c r="G161" s="68"/>
      <c r="H161" s="91"/>
      <c r="I161" s="70"/>
      <c r="J161" s="70"/>
      <c r="K161" s="71">
        <f t="shared" si="65"/>
        <v>0</v>
      </c>
      <c r="L161" s="72">
        <v>210</v>
      </c>
      <c r="M161" s="72">
        <f t="shared" si="66"/>
        <v>0</v>
      </c>
      <c r="N161" s="73">
        <v>223786.36900000001</v>
      </c>
      <c r="O161" s="72">
        <f t="shared" si="53"/>
        <v>223786.36900000001</v>
      </c>
      <c r="P161" s="74">
        <f t="shared" si="62"/>
        <v>1065649.3761904761</v>
      </c>
      <c r="Q161" s="67"/>
      <c r="R161" s="90">
        <v>2012</v>
      </c>
      <c r="S161" s="67">
        <v>1</v>
      </c>
      <c r="T161" s="75">
        <f t="shared" si="81"/>
        <v>104.01238027997351</v>
      </c>
      <c r="U161" s="75">
        <f t="shared" si="81"/>
        <v>26.872581391315055</v>
      </c>
      <c r="W161" s="76"/>
      <c r="X161" s="76">
        <v>76.79532457691009</v>
      </c>
      <c r="Y161" s="76">
        <v>27.111349482191514</v>
      </c>
      <c r="AC161" s="78">
        <f t="shared" si="67"/>
        <v>-0.13497732607744323</v>
      </c>
      <c r="AD161" s="78">
        <f t="shared" si="68"/>
        <v>1.1716365946750574E-3</v>
      </c>
      <c r="AE161" s="78">
        <f t="shared" si="63"/>
        <v>-0.13380568948276816</v>
      </c>
      <c r="AF161" s="73">
        <v>1279</v>
      </c>
      <c r="AG161" s="73">
        <f t="shared" si="69"/>
        <v>-171.13747684846049</v>
      </c>
      <c r="AH161" s="73">
        <v>21183.440999999999</v>
      </c>
      <c r="AI161" s="79">
        <f t="shared" si="70"/>
        <v>21354.578476848459</v>
      </c>
      <c r="AJ161" s="74">
        <f t="shared" si="71"/>
        <v>16696.308425995667</v>
      </c>
      <c r="AK161" s="80"/>
      <c r="AL161" s="90">
        <v>2012</v>
      </c>
      <c r="AM161" s="67">
        <v>1</v>
      </c>
      <c r="AN161" s="76">
        <f t="shared" si="82"/>
        <v>26.872581391315055</v>
      </c>
      <c r="AO161" s="76">
        <f t="shared" si="82"/>
        <v>123.83441885147447</v>
      </c>
      <c r="AP161" s="76"/>
      <c r="AR161" s="76">
        <v>27.111349482191514</v>
      </c>
      <c r="AS161" s="76">
        <v>108.98325825678559</v>
      </c>
      <c r="AT161" s="76"/>
      <c r="AV161" s="81">
        <f t="shared" si="72"/>
        <v>1.149276187343424E-4</v>
      </c>
      <c r="AW161" s="81">
        <f t="shared" si="73"/>
        <v>-2.8707199977071897E-3</v>
      </c>
      <c r="AX161" s="78">
        <f t="shared" si="57"/>
        <v>-2.7557923789728474E-3</v>
      </c>
      <c r="AY161" s="73">
        <v>7044</v>
      </c>
      <c r="AZ161" s="82">
        <f t="shared" si="74"/>
        <v>-19.411801517484736</v>
      </c>
      <c r="BA161" s="73">
        <v>4250.0230000000001</v>
      </c>
      <c r="BB161" s="73">
        <f t="shared" si="75"/>
        <v>4269.4348015174846</v>
      </c>
      <c r="BC161" s="74">
        <f t="shared" si="76"/>
        <v>606.10942667766676</v>
      </c>
      <c r="BE161" s="83">
        <v>34.666000000000167</v>
      </c>
      <c r="BF161" s="84">
        <v>32</v>
      </c>
      <c r="BH161" s="73">
        <v>41.387999999999998</v>
      </c>
      <c r="BI161" s="73">
        <v>15</v>
      </c>
      <c r="BK161" s="79">
        <f t="shared" si="77"/>
        <v>249295.88700000002</v>
      </c>
      <c r="BL161" s="434">
        <f t="shared" si="78"/>
        <v>249486.43627836596</v>
      </c>
      <c r="BM161" s="73">
        <f t="shared" si="64"/>
        <v>-190.54927836594524</v>
      </c>
      <c r="BN161" s="85">
        <v>40909</v>
      </c>
      <c r="BO161" s="86">
        <v>249295.88699999999</v>
      </c>
      <c r="BP161" s="87">
        <f t="shared" si="79"/>
        <v>0</v>
      </c>
      <c r="BQ161" s="88">
        <v>29055.464685314684</v>
      </c>
      <c r="BR161" s="88">
        <v>29077.67322591678</v>
      </c>
      <c r="BS161" s="89">
        <f t="shared" si="80"/>
        <v>355545.1046270454</v>
      </c>
      <c r="BT161" s="89" t="b">
        <v>1</v>
      </c>
    </row>
    <row r="162" spans="1:72" s="77" customFormat="1" x14ac:dyDescent="0.2">
      <c r="A162" s="90">
        <v>2012</v>
      </c>
      <c r="B162" s="67">
        <v>2</v>
      </c>
      <c r="C162" s="66"/>
      <c r="D162" s="68"/>
      <c r="E162" s="67"/>
      <c r="F162" s="66"/>
      <c r="G162" s="68"/>
      <c r="H162" s="91"/>
      <c r="I162" s="70"/>
      <c r="J162" s="70"/>
      <c r="K162" s="71">
        <f t="shared" si="65"/>
        <v>0</v>
      </c>
      <c r="L162" s="72">
        <v>208</v>
      </c>
      <c r="M162" s="72">
        <f t="shared" si="66"/>
        <v>0</v>
      </c>
      <c r="N162" s="73">
        <v>223026.31299999999</v>
      </c>
      <c r="O162" s="72">
        <f t="shared" si="53"/>
        <v>223026.31299999999</v>
      </c>
      <c r="P162" s="74">
        <f t="shared" si="62"/>
        <v>1072241.8894230768</v>
      </c>
      <c r="Q162" s="67"/>
      <c r="R162" s="90">
        <v>2012</v>
      </c>
      <c r="S162" s="67">
        <v>2</v>
      </c>
      <c r="T162" s="75">
        <f t="shared" si="81"/>
        <v>0</v>
      </c>
      <c r="U162" s="75">
        <f t="shared" si="81"/>
        <v>34.723950066840629</v>
      </c>
      <c r="W162" s="76"/>
      <c r="X162" s="76">
        <v>0</v>
      </c>
      <c r="Y162" s="76">
        <v>50.063863942660532</v>
      </c>
      <c r="AC162" s="78">
        <f t="shared" si="67"/>
        <v>0</v>
      </c>
      <c r="AD162" s="78">
        <f t="shared" si="68"/>
        <v>7.5273058431302803E-2</v>
      </c>
      <c r="AE162" s="78">
        <f t="shared" si="63"/>
        <v>7.5273058431302803E-2</v>
      </c>
      <c r="AF162" s="73">
        <v>1273</v>
      </c>
      <c r="AG162" s="73">
        <f t="shared" si="69"/>
        <v>95.822603383048474</v>
      </c>
      <c r="AH162" s="73">
        <v>19233.794000000002</v>
      </c>
      <c r="AI162" s="79">
        <f t="shared" si="70"/>
        <v>19137.971396616955</v>
      </c>
      <c r="AJ162" s="74">
        <f t="shared" si="71"/>
        <v>15033.756006769014</v>
      </c>
      <c r="AK162" s="80"/>
      <c r="AL162" s="90">
        <v>2012</v>
      </c>
      <c r="AM162" s="67">
        <v>2</v>
      </c>
      <c r="AN162" s="76">
        <f t="shared" si="82"/>
        <v>34.723950066840629</v>
      </c>
      <c r="AO162" s="76">
        <f t="shared" si="82"/>
        <v>77.741832906544204</v>
      </c>
      <c r="AP162" s="76"/>
      <c r="AR162" s="76">
        <v>50.063863942660532</v>
      </c>
      <c r="AS162" s="76">
        <v>35.001310990525646</v>
      </c>
      <c r="AT162" s="76"/>
      <c r="AV162" s="81">
        <f t="shared" si="72"/>
        <v>7.3836489912300057E-3</v>
      </c>
      <c r="AW162" s="81">
        <f t="shared" si="73"/>
        <v>-8.2617159914515955E-3</v>
      </c>
      <c r="AX162" s="78">
        <f t="shared" si="57"/>
        <v>-8.7806700022158984E-4</v>
      </c>
      <c r="AY162" s="73">
        <v>7039</v>
      </c>
      <c r="AZ162" s="82">
        <f t="shared" si="74"/>
        <v>-6.180713614559771</v>
      </c>
      <c r="BA162" s="73">
        <v>3701.953</v>
      </c>
      <c r="BB162" s="73">
        <f t="shared" si="75"/>
        <v>3708.1337136145598</v>
      </c>
      <c r="BC162" s="74">
        <f t="shared" si="76"/>
        <v>526.79836817936632</v>
      </c>
      <c r="BE162" s="83">
        <v>32.943000000000211</v>
      </c>
      <c r="BF162" s="84">
        <v>32</v>
      </c>
      <c r="BH162" s="73">
        <v>31.509</v>
      </c>
      <c r="BI162" s="73">
        <v>15</v>
      </c>
      <c r="BK162" s="79">
        <f t="shared" si="77"/>
        <v>246026.51199999999</v>
      </c>
      <c r="BL162" s="434">
        <f t="shared" si="78"/>
        <v>245936.87011023151</v>
      </c>
      <c r="BM162" s="73">
        <f t="shared" si="64"/>
        <v>89.64188976848871</v>
      </c>
      <c r="BN162" s="85">
        <v>40940</v>
      </c>
      <c r="BO162" s="86">
        <v>246026.51200000005</v>
      </c>
      <c r="BP162" s="87">
        <f t="shared" si="79"/>
        <v>0</v>
      </c>
      <c r="BQ162" s="88">
        <v>28717.930664176489</v>
      </c>
      <c r="BR162" s="88">
        <v>28707.467037496383</v>
      </c>
      <c r="BS162" s="89">
        <f t="shared" si="80"/>
        <v>356366.33764226508</v>
      </c>
      <c r="BT162" s="89" t="b">
        <v>1</v>
      </c>
    </row>
    <row r="163" spans="1:72" s="77" customFormat="1" x14ac:dyDescent="0.2">
      <c r="A163" s="90">
        <v>2012</v>
      </c>
      <c r="B163" s="67">
        <v>3</v>
      </c>
      <c r="C163" s="66"/>
      <c r="D163" s="68"/>
      <c r="E163" s="67"/>
      <c r="F163" s="66"/>
      <c r="G163" s="68"/>
      <c r="H163" s="91"/>
      <c r="I163" s="70"/>
      <c r="J163" s="70"/>
      <c r="K163" s="71">
        <f t="shared" si="65"/>
        <v>0</v>
      </c>
      <c r="L163" s="72">
        <v>208</v>
      </c>
      <c r="M163" s="72">
        <f t="shared" si="66"/>
        <v>0</v>
      </c>
      <c r="N163" s="73">
        <v>217790.734</v>
      </c>
      <c r="O163" s="72">
        <f t="shared" si="53"/>
        <v>217790.734</v>
      </c>
      <c r="P163" s="74">
        <f t="shared" si="62"/>
        <v>1047070.8365384614</v>
      </c>
      <c r="Q163" s="67"/>
      <c r="R163" s="90">
        <v>2012</v>
      </c>
      <c r="S163" s="67">
        <v>3</v>
      </c>
      <c r="T163" s="75">
        <f t="shared" si="81"/>
        <v>0</v>
      </c>
      <c r="U163" s="75">
        <f t="shared" si="81"/>
        <v>67.088827391532973</v>
      </c>
      <c r="W163" s="76"/>
      <c r="X163" s="76">
        <v>0</v>
      </c>
      <c r="Y163" s="76">
        <v>89.238204374581343</v>
      </c>
      <c r="AC163" s="78">
        <f t="shared" si="67"/>
        <v>0</v>
      </c>
      <c r="AD163" s="78">
        <f t="shared" si="68"/>
        <v>0.10868713875180348</v>
      </c>
      <c r="AE163" s="78">
        <f t="shared" si="63"/>
        <v>0.10868713875180348</v>
      </c>
      <c r="AF163" s="73">
        <v>1265</v>
      </c>
      <c r="AG163" s="73">
        <f t="shared" si="69"/>
        <v>137.4892305210314</v>
      </c>
      <c r="AH163" s="73">
        <v>20131.464</v>
      </c>
      <c r="AI163" s="79">
        <f t="shared" si="70"/>
        <v>19993.974769478969</v>
      </c>
      <c r="AJ163" s="74">
        <f t="shared" si="71"/>
        <v>15805.51365176203</v>
      </c>
      <c r="AK163" s="80"/>
      <c r="AL163" s="90">
        <v>2012</v>
      </c>
      <c r="AM163" s="67">
        <v>3</v>
      </c>
      <c r="AN163" s="76">
        <f t="shared" si="82"/>
        <v>67.088827391532973</v>
      </c>
      <c r="AO163" s="76">
        <f t="shared" si="82"/>
        <v>46.024503453365838</v>
      </c>
      <c r="AP163" s="76"/>
      <c r="AR163" s="76">
        <v>89.238204374581343</v>
      </c>
      <c r="AS163" s="76">
        <v>8.8488975015420372</v>
      </c>
      <c r="AT163" s="76"/>
      <c r="AV163" s="81">
        <f t="shared" si="72"/>
        <v>1.0661287041190574E-2</v>
      </c>
      <c r="AW163" s="81">
        <f t="shared" si="73"/>
        <v>-7.1860212373535863E-3</v>
      </c>
      <c r="AX163" s="78">
        <f t="shared" si="57"/>
        <v>3.4752658038369874E-3</v>
      </c>
      <c r="AY163" s="73">
        <v>7089</v>
      </c>
      <c r="AZ163" s="82">
        <f t="shared" si="74"/>
        <v>24.636159283400403</v>
      </c>
      <c r="BA163" s="73">
        <v>3879.895</v>
      </c>
      <c r="BB163" s="73">
        <f t="shared" si="75"/>
        <v>3855.2588407165995</v>
      </c>
      <c r="BC163" s="74">
        <f t="shared" si="76"/>
        <v>543.83676692292272</v>
      </c>
      <c r="BE163" s="83">
        <v>32.061000000000149</v>
      </c>
      <c r="BF163" s="84">
        <v>35</v>
      </c>
      <c r="BH163" s="73">
        <v>41.691000000000003</v>
      </c>
      <c r="BI163" s="73">
        <v>14</v>
      </c>
      <c r="BK163" s="79">
        <f t="shared" si="77"/>
        <v>241875.845</v>
      </c>
      <c r="BL163" s="434">
        <f t="shared" si="78"/>
        <v>241713.71961019558</v>
      </c>
      <c r="BM163" s="73">
        <f t="shared" si="64"/>
        <v>162.12538980443179</v>
      </c>
      <c r="BN163" s="85">
        <v>40969</v>
      </c>
      <c r="BO163" s="86">
        <v>241875.84500000003</v>
      </c>
      <c r="BP163" s="87">
        <f t="shared" si="79"/>
        <v>0</v>
      </c>
      <c r="BQ163" s="88">
        <v>28089.17024735803</v>
      </c>
      <c r="BR163" s="88">
        <v>28070.342539797421</v>
      </c>
      <c r="BS163" s="89">
        <f t="shared" si="80"/>
        <v>356028.09024389723</v>
      </c>
      <c r="BT163" s="89" t="b">
        <v>1</v>
      </c>
    </row>
    <row r="164" spans="1:72" s="77" customFormat="1" x14ac:dyDescent="0.2">
      <c r="A164" s="90">
        <v>2012</v>
      </c>
      <c r="B164" s="67">
        <v>4</v>
      </c>
      <c r="C164" s="66"/>
      <c r="D164" s="68"/>
      <c r="E164" s="67"/>
      <c r="F164" s="66"/>
      <c r="G164" s="68"/>
      <c r="H164" s="91"/>
      <c r="I164" s="70"/>
      <c r="J164" s="70"/>
      <c r="K164" s="71">
        <f t="shared" si="65"/>
        <v>0</v>
      </c>
      <c r="L164" s="72">
        <v>207</v>
      </c>
      <c r="M164" s="72">
        <f t="shared" si="66"/>
        <v>0</v>
      </c>
      <c r="N164" s="73">
        <v>224757.67300000001</v>
      </c>
      <c r="O164" s="72">
        <f t="shared" si="53"/>
        <v>224757.67300000001</v>
      </c>
      <c r="P164" s="74">
        <f t="shared" si="62"/>
        <v>1085785.8599033817</v>
      </c>
      <c r="Q164" s="67"/>
      <c r="R164" s="90">
        <v>2012</v>
      </c>
      <c r="S164" s="67">
        <v>4</v>
      </c>
      <c r="T164" s="75">
        <f t="shared" si="81"/>
        <v>0</v>
      </c>
      <c r="U164" s="75">
        <f t="shared" si="81"/>
        <v>117.42864691479581</v>
      </c>
      <c r="W164" s="76"/>
      <c r="X164" s="76">
        <v>0</v>
      </c>
      <c r="Y164" s="76">
        <v>106.45317747474797</v>
      </c>
      <c r="AC164" s="78">
        <f t="shared" si="67"/>
        <v>0</v>
      </c>
      <c r="AD164" s="78">
        <f t="shared" si="68"/>
        <v>-5.3856700836760169E-2</v>
      </c>
      <c r="AE164" s="78">
        <f t="shared" si="63"/>
        <v>-5.3856700836760169E-2</v>
      </c>
      <c r="AF164" s="73">
        <v>1260</v>
      </c>
      <c r="AG164" s="73">
        <f t="shared" si="69"/>
        <v>-67.859443054317808</v>
      </c>
      <c r="AH164" s="73">
        <v>21466.103999999999</v>
      </c>
      <c r="AI164" s="79">
        <f t="shared" si="70"/>
        <v>21533.963443054316</v>
      </c>
      <c r="AJ164" s="74">
        <f t="shared" si="71"/>
        <v>17090.447177027232</v>
      </c>
      <c r="AK164" s="80"/>
      <c r="AL164" s="90">
        <v>2012</v>
      </c>
      <c r="AM164" s="67">
        <v>4</v>
      </c>
      <c r="AN164" s="76">
        <f t="shared" si="82"/>
        <v>117.42864691479581</v>
      </c>
      <c r="AO164" s="76">
        <f t="shared" si="82"/>
        <v>10.764282951672801</v>
      </c>
      <c r="AP164" s="76"/>
      <c r="AR164" s="76">
        <v>106.45317747474797</v>
      </c>
      <c r="AS164" s="76">
        <v>7.0099191511434285</v>
      </c>
      <c r="AT164" s="76"/>
      <c r="AV164" s="81">
        <f t="shared" si="72"/>
        <v>-5.2828858437742347E-3</v>
      </c>
      <c r="AW164" s="81">
        <f t="shared" si="73"/>
        <v>-7.2571616017013524E-4</v>
      </c>
      <c r="AX164" s="78">
        <f t="shared" si="57"/>
        <v>-6.00860200394437E-3</v>
      </c>
      <c r="AY164" s="73">
        <v>7137</v>
      </c>
      <c r="AZ164" s="82">
        <f t="shared" si="74"/>
        <v>-42.883392502150969</v>
      </c>
      <c r="BA164" s="73">
        <v>4073.3670000000002</v>
      </c>
      <c r="BB164" s="73">
        <f t="shared" si="75"/>
        <v>4116.250392502151</v>
      </c>
      <c r="BC164" s="74">
        <f t="shared" si="76"/>
        <v>576.74798830070768</v>
      </c>
      <c r="BE164" s="83">
        <v>35.420000000000073</v>
      </c>
      <c r="BF164" s="84">
        <v>34</v>
      </c>
      <c r="BH164" s="73">
        <v>42.948999999999998</v>
      </c>
      <c r="BI164" s="73">
        <v>14</v>
      </c>
      <c r="BK164" s="79">
        <f t="shared" si="77"/>
        <v>250375.51300000001</v>
      </c>
      <c r="BL164" s="434">
        <f t="shared" si="78"/>
        <v>250486.25583555648</v>
      </c>
      <c r="BM164" s="73">
        <f t="shared" si="64"/>
        <v>-110.74283555646878</v>
      </c>
      <c r="BN164" s="85">
        <v>41000</v>
      </c>
      <c r="BO164" s="86">
        <v>250375.51299999998</v>
      </c>
      <c r="BP164" s="87">
        <f t="shared" si="79"/>
        <v>0</v>
      </c>
      <c r="BQ164" s="88">
        <v>28938.455039297274</v>
      </c>
      <c r="BR164" s="88">
        <v>28951.254719782301</v>
      </c>
      <c r="BS164" s="89">
        <f t="shared" si="80"/>
        <v>353080.7823625945</v>
      </c>
      <c r="BT164" s="89" t="b">
        <v>1</v>
      </c>
    </row>
    <row r="165" spans="1:72" s="77" customFormat="1" x14ac:dyDescent="0.2">
      <c r="A165" s="90">
        <v>2012</v>
      </c>
      <c r="B165" s="67">
        <v>5</v>
      </c>
      <c r="C165" s="66"/>
      <c r="D165" s="68"/>
      <c r="E165" s="67"/>
      <c r="F165" s="66"/>
      <c r="G165" s="68"/>
      <c r="H165" s="91"/>
      <c r="I165" s="70"/>
      <c r="J165" s="70"/>
      <c r="K165" s="71">
        <f t="shared" si="65"/>
        <v>0</v>
      </c>
      <c r="L165" s="72">
        <v>207</v>
      </c>
      <c r="M165" s="72">
        <f t="shared" si="66"/>
        <v>0</v>
      </c>
      <c r="N165" s="73">
        <v>227079.90299999999</v>
      </c>
      <c r="O165" s="72">
        <f t="shared" si="53"/>
        <v>227079.90299999999</v>
      </c>
      <c r="P165" s="74">
        <f t="shared" si="62"/>
        <v>1097004.3623188406</v>
      </c>
      <c r="Q165" s="67"/>
      <c r="R165" s="90">
        <v>2012</v>
      </c>
      <c r="S165" s="67">
        <v>5</v>
      </c>
      <c r="T165" s="75">
        <f t="shared" si="81"/>
        <v>0</v>
      </c>
      <c r="U165" s="75">
        <f t="shared" si="81"/>
        <v>205.87235315982971</v>
      </c>
      <c r="W165" s="76"/>
      <c r="X165" s="76">
        <v>0</v>
      </c>
      <c r="Y165" s="76">
        <v>202.05259632338476</v>
      </c>
      <c r="AC165" s="78">
        <f t="shared" si="67"/>
        <v>0</v>
      </c>
      <c r="AD165" s="78">
        <f t="shared" si="68"/>
        <v>-1.8743571956835469E-2</v>
      </c>
      <c r="AE165" s="78">
        <f t="shared" si="63"/>
        <v>-1.8743571956835469E-2</v>
      </c>
      <c r="AF165" s="73">
        <v>1256</v>
      </c>
      <c r="AG165" s="73">
        <f t="shared" si="69"/>
        <v>-23.541926377785348</v>
      </c>
      <c r="AH165" s="73">
        <v>21618.753000000001</v>
      </c>
      <c r="AI165" s="79">
        <f t="shared" si="70"/>
        <v>21642.294926377785</v>
      </c>
      <c r="AJ165" s="74">
        <f t="shared" si="71"/>
        <v>17231.126533740273</v>
      </c>
      <c r="AK165" s="80"/>
      <c r="AL165" s="90">
        <v>2012</v>
      </c>
      <c r="AM165" s="67">
        <v>5</v>
      </c>
      <c r="AN165" s="76">
        <f t="shared" si="82"/>
        <v>205.87235315982971</v>
      </c>
      <c r="AO165" s="76">
        <f t="shared" si="82"/>
        <v>1.2492833206498815</v>
      </c>
      <c r="AP165" s="76"/>
      <c r="AR165" s="76">
        <v>202.05259632338476</v>
      </c>
      <c r="AS165" s="76">
        <v>0</v>
      </c>
      <c r="AT165" s="76"/>
      <c r="AV165" s="81">
        <f t="shared" si="72"/>
        <v>-1.8385855318665031E-3</v>
      </c>
      <c r="AW165" s="81">
        <f t="shared" si="73"/>
        <v>-2.4148567975719137E-4</v>
      </c>
      <c r="AX165" s="78">
        <f t="shared" si="57"/>
        <v>-2.0800712116236944E-3</v>
      </c>
      <c r="AY165" s="73">
        <v>7145</v>
      </c>
      <c r="AZ165" s="82">
        <f t="shared" si="74"/>
        <v>-14.862108807051296</v>
      </c>
      <c r="BA165" s="73">
        <v>4372.9229999999998</v>
      </c>
      <c r="BB165" s="73">
        <f t="shared" si="75"/>
        <v>4387.7851088070511</v>
      </c>
      <c r="BC165" s="74">
        <f t="shared" si="76"/>
        <v>614.10568352792882</v>
      </c>
      <c r="BE165" s="83">
        <v>31.003999999999905</v>
      </c>
      <c r="BF165" s="84">
        <v>31</v>
      </c>
      <c r="BH165" s="73">
        <v>42.984999999999999</v>
      </c>
      <c r="BI165" s="73">
        <v>14</v>
      </c>
      <c r="BK165" s="79">
        <f t="shared" si="77"/>
        <v>253145.568</v>
      </c>
      <c r="BL165" s="434">
        <f t="shared" si="78"/>
        <v>253183.97203518482</v>
      </c>
      <c r="BM165" s="73">
        <f t="shared" si="64"/>
        <v>-38.404035184836644</v>
      </c>
      <c r="BN165" s="85">
        <v>41030</v>
      </c>
      <c r="BO165" s="86">
        <v>253145.568</v>
      </c>
      <c r="BP165" s="87">
        <f t="shared" si="79"/>
        <v>0</v>
      </c>
      <c r="BQ165" s="88">
        <v>29255.23725875419</v>
      </c>
      <c r="BR165" s="88">
        <v>29259.675492336166</v>
      </c>
      <c r="BS165" s="89">
        <f t="shared" si="80"/>
        <v>352974.27415894531</v>
      </c>
      <c r="BT165" s="89" t="b">
        <v>1</v>
      </c>
    </row>
    <row r="166" spans="1:72" s="77" customFormat="1" x14ac:dyDescent="0.2">
      <c r="A166" s="90">
        <v>2012</v>
      </c>
      <c r="B166" s="67">
        <v>6</v>
      </c>
      <c r="C166" s="66"/>
      <c r="D166" s="68"/>
      <c r="E166" s="67"/>
      <c r="F166" s="66"/>
      <c r="G166" s="68"/>
      <c r="H166" s="91"/>
      <c r="I166" s="70"/>
      <c r="J166" s="70"/>
      <c r="K166" s="71">
        <f t="shared" si="65"/>
        <v>0</v>
      </c>
      <c r="L166" s="72">
        <v>207</v>
      </c>
      <c r="M166" s="72">
        <f t="shared" si="66"/>
        <v>0</v>
      </c>
      <c r="N166" s="73">
        <v>242537.36499999999</v>
      </c>
      <c r="O166" s="72">
        <f t="shared" ref="O166:O215" si="83">+N166-M166</f>
        <v>242537.36499999999</v>
      </c>
      <c r="P166" s="74">
        <f t="shared" si="62"/>
        <v>1171678.0917874395</v>
      </c>
      <c r="Q166" s="67"/>
      <c r="R166" s="90">
        <v>2012</v>
      </c>
      <c r="S166" s="67">
        <v>6</v>
      </c>
      <c r="T166" s="75">
        <f t="shared" si="81"/>
        <v>0</v>
      </c>
      <c r="U166" s="75">
        <f t="shared" si="81"/>
        <v>273.79728737823223</v>
      </c>
      <c r="W166" s="76"/>
      <c r="X166" s="76">
        <v>0</v>
      </c>
      <c r="Y166" s="76">
        <v>276.45568441315464</v>
      </c>
      <c r="AC166" s="78">
        <f t="shared" si="67"/>
        <v>0</v>
      </c>
      <c r="AD166" s="78">
        <f t="shared" si="68"/>
        <v>1.3044771760990196E-2</v>
      </c>
      <c r="AE166" s="78">
        <f t="shared" si="63"/>
        <v>1.3044771760990196E-2</v>
      </c>
      <c r="AF166" s="73">
        <v>1255</v>
      </c>
      <c r="AG166" s="73">
        <f t="shared" si="69"/>
        <v>16.371188560042697</v>
      </c>
      <c r="AH166" s="73">
        <v>23083.089</v>
      </c>
      <c r="AI166" s="79">
        <f t="shared" si="70"/>
        <v>23066.717811439958</v>
      </c>
      <c r="AJ166" s="74">
        <f t="shared" si="71"/>
        <v>18379.854829832635</v>
      </c>
      <c r="AK166" s="80"/>
      <c r="AL166" s="90">
        <v>2012</v>
      </c>
      <c r="AM166" s="67">
        <v>6</v>
      </c>
      <c r="AN166" s="76">
        <f t="shared" si="82"/>
        <v>273.79728737823223</v>
      </c>
      <c r="AO166" s="76">
        <f t="shared" si="82"/>
        <v>0</v>
      </c>
      <c r="AP166" s="76"/>
      <c r="AR166" s="76">
        <v>276.45568441315464</v>
      </c>
      <c r="AS166" s="76">
        <v>0</v>
      </c>
      <c r="AT166" s="76"/>
      <c r="AV166" s="81">
        <f t="shared" si="72"/>
        <v>1.2795815376860844E-3</v>
      </c>
      <c r="AW166" s="81">
        <f t="shared" si="73"/>
        <v>0</v>
      </c>
      <c r="AX166" s="78">
        <f t="shared" si="57"/>
        <v>1.2795815376860844E-3</v>
      </c>
      <c r="AY166" s="73">
        <v>7191</v>
      </c>
      <c r="AZ166" s="82">
        <f t="shared" si="74"/>
        <v>9.2014708375006329</v>
      </c>
      <c r="BA166" s="73">
        <v>4856.1629999999996</v>
      </c>
      <c r="BB166" s="73">
        <f t="shared" si="75"/>
        <v>4846.9615291624987</v>
      </c>
      <c r="BC166" s="74">
        <f t="shared" si="76"/>
        <v>674.03164082359876</v>
      </c>
      <c r="BE166" s="83">
        <v>27.708000000000538</v>
      </c>
      <c r="BF166" s="84">
        <v>31</v>
      </c>
      <c r="BH166" s="73">
        <v>43.064</v>
      </c>
      <c r="BI166" s="73">
        <v>14</v>
      </c>
      <c r="BK166" s="79">
        <f t="shared" si="77"/>
        <v>270547.38899999997</v>
      </c>
      <c r="BL166" s="434">
        <f t="shared" si="78"/>
        <v>270521.81634060247</v>
      </c>
      <c r="BM166" s="73">
        <f t="shared" si="64"/>
        <v>25.57265939754333</v>
      </c>
      <c r="BN166" s="85">
        <v>41061</v>
      </c>
      <c r="BO166" s="86">
        <v>270547.38899999997</v>
      </c>
      <c r="BP166" s="87">
        <f t="shared" si="79"/>
        <v>0</v>
      </c>
      <c r="BQ166" s="88">
        <v>31104.55150609335</v>
      </c>
      <c r="BR166" s="88">
        <v>31101.611444079383</v>
      </c>
      <c r="BS166" s="89">
        <f t="shared" si="80"/>
        <v>351732.74828869343</v>
      </c>
      <c r="BT166" s="89" t="b">
        <v>1</v>
      </c>
    </row>
    <row r="167" spans="1:72" s="77" customFormat="1" x14ac:dyDescent="0.2">
      <c r="A167" s="90">
        <v>2012</v>
      </c>
      <c r="B167" s="67">
        <v>7</v>
      </c>
      <c r="C167" s="66"/>
      <c r="D167" s="68"/>
      <c r="E167" s="67"/>
      <c r="F167" s="66"/>
      <c r="G167" s="68"/>
      <c r="H167" s="91"/>
      <c r="I167" s="70"/>
      <c r="J167" s="70"/>
      <c r="K167" s="71">
        <f t="shared" si="65"/>
        <v>0</v>
      </c>
      <c r="L167" s="72">
        <v>207</v>
      </c>
      <c r="M167" s="72">
        <f t="shared" si="66"/>
        <v>0</v>
      </c>
      <c r="N167" s="73">
        <v>224973.34400000001</v>
      </c>
      <c r="O167" s="72">
        <f t="shared" si="83"/>
        <v>224973.34400000001</v>
      </c>
      <c r="P167" s="74">
        <f t="shared" si="62"/>
        <v>1086827.7487922704</v>
      </c>
      <c r="Q167" s="67"/>
      <c r="R167" s="90">
        <v>2012</v>
      </c>
      <c r="S167" s="67">
        <v>7</v>
      </c>
      <c r="T167" s="75">
        <f t="shared" si="81"/>
        <v>0</v>
      </c>
      <c r="U167" s="75">
        <f t="shared" si="81"/>
        <v>323.21495100202412</v>
      </c>
      <c r="W167" s="76"/>
      <c r="X167" s="76">
        <v>0</v>
      </c>
      <c r="Y167" s="76">
        <v>321.70797733942311</v>
      </c>
      <c r="AC167" s="78">
        <f t="shared" si="67"/>
        <v>0</v>
      </c>
      <c r="AD167" s="78">
        <f t="shared" si="68"/>
        <v>-7.3947296886852608E-3</v>
      </c>
      <c r="AE167" s="78">
        <f t="shared" si="63"/>
        <v>-7.3947296886852608E-3</v>
      </c>
      <c r="AF167" s="73">
        <v>1260</v>
      </c>
      <c r="AG167" s="73">
        <f t="shared" si="69"/>
        <v>-9.3173594077434281</v>
      </c>
      <c r="AH167" s="73">
        <v>21905.769</v>
      </c>
      <c r="AI167" s="79">
        <f t="shared" si="70"/>
        <v>21915.086359407745</v>
      </c>
      <c r="AJ167" s="74">
        <f t="shared" si="71"/>
        <v>17392.925682069639</v>
      </c>
      <c r="AK167" s="80"/>
      <c r="AL167" s="90">
        <v>2012</v>
      </c>
      <c r="AM167" s="67">
        <v>7</v>
      </c>
      <c r="AN167" s="76">
        <f t="shared" si="82"/>
        <v>323.21495100202412</v>
      </c>
      <c r="AO167" s="76">
        <f t="shared" si="82"/>
        <v>0</v>
      </c>
      <c r="AP167" s="76"/>
      <c r="AR167" s="76">
        <v>321.70797733942311</v>
      </c>
      <c r="AS167" s="76">
        <v>0</v>
      </c>
      <c r="AT167" s="76"/>
      <c r="AV167" s="81">
        <f t="shared" si="72"/>
        <v>-7.2536030213399283E-4</v>
      </c>
      <c r="AW167" s="81">
        <f t="shared" si="73"/>
        <v>0</v>
      </c>
      <c r="AX167" s="78">
        <f t="shared" si="57"/>
        <v>-7.2536030213399283E-4</v>
      </c>
      <c r="AY167" s="73">
        <v>7178</v>
      </c>
      <c r="AZ167" s="82">
        <f t="shared" si="74"/>
        <v>-5.2066362487178006</v>
      </c>
      <c r="BA167" s="73">
        <v>4935.7740000000003</v>
      </c>
      <c r="BB167" s="73">
        <f t="shared" si="75"/>
        <v>4940.9806362487179</v>
      </c>
      <c r="BC167" s="74">
        <f t="shared" si="76"/>
        <v>688.35060410263554</v>
      </c>
      <c r="BE167" s="83">
        <v>20.25</v>
      </c>
      <c r="BF167" s="84">
        <v>31</v>
      </c>
      <c r="BH167" s="73">
        <v>38</v>
      </c>
      <c r="BI167" s="73">
        <v>14</v>
      </c>
      <c r="BK167" s="79">
        <f t="shared" si="77"/>
        <v>251873.13700000002</v>
      </c>
      <c r="BL167" s="434">
        <f t="shared" si="78"/>
        <v>251887.66099565648</v>
      </c>
      <c r="BM167" s="73">
        <f t="shared" si="64"/>
        <v>-14.523995656461228</v>
      </c>
      <c r="BN167" s="85">
        <v>41091</v>
      </c>
      <c r="BO167" s="86">
        <v>251873.13699999999</v>
      </c>
      <c r="BP167" s="87">
        <f t="shared" si="79"/>
        <v>0</v>
      </c>
      <c r="BQ167" s="88">
        <v>28984.250517836597</v>
      </c>
      <c r="BR167" s="88">
        <v>28985.921863711908</v>
      </c>
      <c r="BS167" s="89">
        <f t="shared" si="80"/>
        <v>351155.97223307437</v>
      </c>
      <c r="BT167" s="89" t="b">
        <v>1</v>
      </c>
    </row>
    <row r="168" spans="1:72" s="77" customFormat="1" x14ac:dyDescent="0.2">
      <c r="A168" s="90">
        <v>2012</v>
      </c>
      <c r="B168" s="67">
        <v>8</v>
      </c>
      <c r="C168" s="66"/>
      <c r="D168" s="68"/>
      <c r="E168" s="67"/>
      <c r="F168" s="66"/>
      <c r="G168" s="68"/>
      <c r="H168" s="91"/>
      <c r="I168" s="70"/>
      <c r="J168" s="70"/>
      <c r="K168" s="71">
        <f t="shared" si="65"/>
        <v>0</v>
      </c>
      <c r="L168" s="72">
        <v>207</v>
      </c>
      <c r="M168" s="72">
        <f t="shared" si="66"/>
        <v>0</v>
      </c>
      <c r="N168" s="73">
        <v>235629.09700000001</v>
      </c>
      <c r="O168" s="72">
        <f t="shared" si="83"/>
        <v>235629.09700000001</v>
      </c>
      <c r="P168" s="74">
        <f t="shared" si="62"/>
        <v>1138304.8164251209</v>
      </c>
      <c r="Q168" s="67"/>
      <c r="R168" s="90">
        <v>2012</v>
      </c>
      <c r="S168" s="67">
        <v>8</v>
      </c>
      <c r="T168" s="75">
        <f t="shared" si="81"/>
        <v>0</v>
      </c>
      <c r="U168" s="75">
        <f t="shared" si="81"/>
        <v>329.73144935858772</v>
      </c>
      <c r="W168" s="76"/>
      <c r="X168" s="76">
        <v>0</v>
      </c>
      <c r="Y168" s="76">
        <v>322.40717165394568</v>
      </c>
      <c r="AC168" s="78">
        <f t="shared" si="67"/>
        <v>0</v>
      </c>
      <c r="AD168" s="78">
        <f t="shared" si="68"/>
        <v>-3.5940278941047274E-2</v>
      </c>
      <c r="AE168" s="78">
        <f t="shared" si="63"/>
        <v>-3.5940278941047274E-2</v>
      </c>
      <c r="AF168" s="73">
        <v>1263</v>
      </c>
      <c r="AG168" s="73">
        <f t="shared" si="69"/>
        <v>-45.39257230254271</v>
      </c>
      <c r="AH168" s="73">
        <v>22025.732</v>
      </c>
      <c r="AI168" s="79">
        <f t="shared" si="70"/>
        <v>22071.124572302542</v>
      </c>
      <c r="AJ168" s="74">
        <f t="shared" si="71"/>
        <v>17475.158014491324</v>
      </c>
      <c r="AK168" s="80"/>
      <c r="AL168" s="90">
        <v>2012</v>
      </c>
      <c r="AM168" s="67">
        <v>8</v>
      </c>
      <c r="AN168" s="76">
        <f t="shared" si="82"/>
        <v>329.73144935858772</v>
      </c>
      <c r="AO168" s="76">
        <f t="shared" si="82"/>
        <v>0</v>
      </c>
      <c r="AP168" s="76"/>
      <c r="AR168" s="76">
        <v>322.40717165394568</v>
      </c>
      <c r="AS168" s="76">
        <v>0</v>
      </c>
      <c r="AT168" s="76"/>
      <c r="AV168" s="81">
        <f t="shared" si="72"/>
        <v>-3.5254367216894251E-3</v>
      </c>
      <c r="AW168" s="81">
        <f t="shared" si="73"/>
        <v>0</v>
      </c>
      <c r="AX168" s="78">
        <f t="shared" si="57"/>
        <v>-3.5254367216894251E-3</v>
      </c>
      <c r="AY168" s="73">
        <v>7233</v>
      </c>
      <c r="AZ168" s="82">
        <f t="shared" si="74"/>
        <v>-25.499483807979612</v>
      </c>
      <c r="BA168" s="73">
        <v>5060.8829999999998</v>
      </c>
      <c r="BB168" s="73">
        <f t="shared" si="75"/>
        <v>5086.382483807979</v>
      </c>
      <c r="BC168" s="74">
        <f t="shared" si="76"/>
        <v>703.21892490086816</v>
      </c>
      <c r="BE168" s="83">
        <v>29.703000000000429</v>
      </c>
      <c r="BF168" s="84">
        <v>32</v>
      </c>
      <c r="BH168" s="73">
        <v>38.432000000000002</v>
      </c>
      <c r="BI168" s="73">
        <v>14</v>
      </c>
      <c r="BK168" s="79">
        <f t="shared" si="77"/>
        <v>262783.84700000001</v>
      </c>
      <c r="BL168" s="434">
        <f t="shared" si="78"/>
        <v>262854.73905611056</v>
      </c>
      <c r="BM168" s="73">
        <f t="shared" si="64"/>
        <v>-70.892056110522319</v>
      </c>
      <c r="BN168" s="85">
        <v>41122</v>
      </c>
      <c r="BO168" s="86">
        <v>262783.84700000001</v>
      </c>
      <c r="BP168" s="87">
        <f t="shared" si="79"/>
        <v>0</v>
      </c>
      <c r="BQ168" s="88">
        <v>30035.872328266087</v>
      </c>
      <c r="BR168" s="88">
        <v>30043.975203578757</v>
      </c>
      <c r="BS168" s="89">
        <f t="shared" si="80"/>
        <v>350297.59881966613</v>
      </c>
      <c r="BT168" s="89" t="b">
        <v>1</v>
      </c>
    </row>
    <row r="169" spans="1:72" s="77" customFormat="1" x14ac:dyDescent="0.2">
      <c r="A169" s="90">
        <v>2012</v>
      </c>
      <c r="B169" s="67">
        <v>9</v>
      </c>
      <c r="C169" s="66"/>
      <c r="D169" s="68"/>
      <c r="E169" s="67"/>
      <c r="F169" s="66"/>
      <c r="G169" s="68"/>
      <c r="H169" s="91"/>
      <c r="I169" s="70"/>
      <c r="J169" s="70"/>
      <c r="K169" s="71">
        <f t="shared" si="65"/>
        <v>0</v>
      </c>
      <c r="L169" s="72">
        <v>205</v>
      </c>
      <c r="M169" s="72">
        <f t="shared" si="66"/>
        <v>0</v>
      </c>
      <c r="N169" s="73">
        <v>204771.70699999999</v>
      </c>
      <c r="O169" s="72">
        <f t="shared" si="83"/>
        <v>204771.70699999999</v>
      </c>
      <c r="P169" s="74">
        <f t="shared" si="62"/>
        <v>998886.3756097561</v>
      </c>
      <c r="Q169" s="67"/>
      <c r="R169" s="90">
        <v>2012</v>
      </c>
      <c r="S169" s="67">
        <v>9</v>
      </c>
      <c r="T169" s="75">
        <f t="shared" si="81"/>
        <v>0</v>
      </c>
      <c r="U169" s="75">
        <f t="shared" si="81"/>
        <v>278.21093356333773</v>
      </c>
      <c r="W169" s="76"/>
      <c r="X169" s="76">
        <v>0</v>
      </c>
      <c r="Y169" s="76">
        <v>274.50677348457691</v>
      </c>
      <c r="AC169" s="78">
        <f t="shared" si="67"/>
        <v>0</v>
      </c>
      <c r="AD169" s="78">
        <f t="shared" si="68"/>
        <v>-1.8176337905453834E-2</v>
      </c>
      <c r="AE169" s="78">
        <f t="shared" si="63"/>
        <v>-1.8176337905453834E-2</v>
      </c>
      <c r="AF169" s="73">
        <v>1269</v>
      </c>
      <c r="AG169" s="73">
        <f t="shared" si="69"/>
        <v>-23.065772802020916</v>
      </c>
      <c r="AH169" s="73">
        <v>22288.927</v>
      </c>
      <c r="AI169" s="79">
        <f t="shared" si="70"/>
        <v>22311.992772802019</v>
      </c>
      <c r="AJ169" s="74">
        <f t="shared" si="71"/>
        <v>17582.342610561089</v>
      </c>
      <c r="AK169" s="80"/>
      <c r="AL169" s="90">
        <v>2012</v>
      </c>
      <c r="AM169" s="67">
        <v>9</v>
      </c>
      <c r="AN169" s="76">
        <f t="shared" si="82"/>
        <v>278.21093356333773</v>
      </c>
      <c r="AO169" s="76">
        <f t="shared" si="82"/>
        <v>0</v>
      </c>
      <c r="AP169" s="76"/>
      <c r="AR169" s="76">
        <v>274.50677348457691</v>
      </c>
      <c r="AS169" s="76">
        <v>0</v>
      </c>
      <c r="AT169" s="76"/>
      <c r="AV169" s="81">
        <f t="shared" si="72"/>
        <v>-1.7829446795010091E-3</v>
      </c>
      <c r="AW169" s="81">
        <f t="shared" si="73"/>
        <v>0</v>
      </c>
      <c r="AX169" s="78">
        <f t="shared" si="57"/>
        <v>-1.7829446795010091E-3</v>
      </c>
      <c r="AY169" s="73">
        <v>7268</v>
      </c>
      <c r="AZ169" s="82">
        <f t="shared" si="74"/>
        <v>-12.958441930613334</v>
      </c>
      <c r="BA169" s="73">
        <v>5339.6260000000002</v>
      </c>
      <c r="BB169" s="73">
        <f t="shared" si="75"/>
        <v>5352.5844419306131</v>
      </c>
      <c r="BC169" s="74">
        <f t="shared" si="76"/>
        <v>736.45905915390927</v>
      </c>
      <c r="BE169" s="83">
        <v>25.420999999999367</v>
      </c>
      <c r="BF169" s="84">
        <v>32</v>
      </c>
      <c r="BH169" s="73">
        <v>37.773000000000003</v>
      </c>
      <c r="BI169" s="73">
        <v>14</v>
      </c>
      <c r="BK169" s="79">
        <f t="shared" si="77"/>
        <v>232463.454</v>
      </c>
      <c r="BL169" s="434">
        <f t="shared" si="78"/>
        <v>232499.47821473263</v>
      </c>
      <c r="BM169" s="73">
        <f t="shared" si="64"/>
        <v>-36.024214732634249</v>
      </c>
      <c r="BN169" s="85">
        <v>41153</v>
      </c>
      <c r="BO169" s="86">
        <v>232463.45400000003</v>
      </c>
      <c r="BP169" s="87">
        <f t="shared" si="79"/>
        <v>0</v>
      </c>
      <c r="BQ169" s="88">
        <v>26452.373008648156</v>
      </c>
      <c r="BR169" s="88">
        <v>26456.472259300484</v>
      </c>
      <c r="BS169" s="89">
        <f t="shared" si="80"/>
        <v>346688.22594276053</v>
      </c>
      <c r="BT169" s="89" t="b">
        <v>1</v>
      </c>
    </row>
    <row r="170" spans="1:72" s="77" customFormat="1" x14ac:dyDescent="0.2">
      <c r="A170" s="90">
        <v>2012</v>
      </c>
      <c r="B170" s="67">
        <v>10</v>
      </c>
      <c r="C170" s="66"/>
      <c r="D170" s="68"/>
      <c r="E170" s="67"/>
      <c r="F170" s="66"/>
      <c r="G170" s="68"/>
      <c r="H170" s="91"/>
      <c r="I170" s="70"/>
      <c r="J170" s="70"/>
      <c r="K170" s="71">
        <f t="shared" si="65"/>
        <v>0</v>
      </c>
      <c r="L170" s="72">
        <v>204</v>
      </c>
      <c r="M170" s="72">
        <f t="shared" si="66"/>
        <v>0</v>
      </c>
      <c r="N170" s="73">
        <v>247940.712</v>
      </c>
      <c r="O170" s="72">
        <f t="shared" si="83"/>
        <v>247940.712</v>
      </c>
      <c r="P170" s="74">
        <f t="shared" si="62"/>
        <v>1215395.6470588234</v>
      </c>
      <c r="Q170" s="67"/>
      <c r="R170" s="90">
        <v>2012</v>
      </c>
      <c r="S170" s="67">
        <v>10</v>
      </c>
      <c r="T170" s="75">
        <f t="shared" si="81"/>
        <v>0</v>
      </c>
      <c r="U170" s="75">
        <f t="shared" si="81"/>
        <v>198.83661390818892</v>
      </c>
      <c r="W170" s="76"/>
      <c r="X170" s="76">
        <v>0</v>
      </c>
      <c r="Y170" s="76">
        <v>198.7182652930268</v>
      </c>
      <c r="AC170" s="78">
        <f t="shared" si="67"/>
        <v>0</v>
      </c>
      <c r="AD170" s="78">
        <f t="shared" si="68"/>
        <v>-5.8073743415237053E-4</v>
      </c>
      <c r="AE170" s="78">
        <f t="shared" si="63"/>
        <v>-5.8073743415237053E-4</v>
      </c>
      <c r="AF170" s="73">
        <v>1254</v>
      </c>
      <c r="AG170" s="73">
        <f t="shared" si="69"/>
        <v>-0.7282447424270726</v>
      </c>
      <c r="AH170" s="73">
        <v>21194.316999999999</v>
      </c>
      <c r="AI170" s="79">
        <f t="shared" si="70"/>
        <v>21195.045244742425</v>
      </c>
      <c r="AJ170" s="74">
        <f t="shared" si="71"/>
        <v>16901.94995593495</v>
      </c>
      <c r="AK170" s="80"/>
      <c r="AL170" s="90">
        <v>2012</v>
      </c>
      <c r="AM170" s="67">
        <v>10</v>
      </c>
      <c r="AN170" s="76">
        <f t="shared" si="82"/>
        <v>198.83661390818892</v>
      </c>
      <c r="AO170" s="76">
        <f t="shared" si="82"/>
        <v>3.8389772083761713</v>
      </c>
      <c r="AP170" s="76"/>
      <c r="AR170" s="76">
        <v>198.7182652930268</v>
      </c>
      <c r="AS170" s="76">
        <v>10.471373930596073</v>
      </c>
      <c r="AT170" s="76"/>
      <c r="AV170" s="81">
        <f t="shared" si="72"/>
        <v>-5.6965419755888055E-5</v>
      </c>
      <c r="AW170" s="81">
        <f t="shared" si="73"/>
        <v>1.2820381129009775E-3</v>
      </c>
      <c r="AX170" s="78">
        <f t="shared" si="57"/>
        <v>1.2250726931450895E-3</v>
      </c>
      <c r="AY170" s="73">
        <v>7434</v>
      </c>
      <c r="AZ170" s="82">
        <f t="shared" si="74"/>
        <v>9.1071904008405955</v>
      </c>
      <c r="BA170" s="73">
        <v>4965.18</v>
      </c>
      <c r="BB170" s="73">
        <f t="shared" si="75"/>
        <v>4956.0728095991599</v>
      </c>
      <c r="BC170" s="74">
        <f t="shared" si="76"/>
        <v>666.67646080160875</v>
      </c>
      <c r="BE170" s="83">
        <v>26.433999999999287</v>
      </c>
      <c r="BF170" s="84">
        <v>31</v>
      </c>
      <c r="BH170" s="73">
        <v>37.872999999999998</v>
      </c>
      <c r="BI170" s="73">
        <v>14</v>
      </c>
      <c r="BK170" s="79">
        <f t="shared" si="77"/>
        <v>274164.516</v>
      </c>
      <c r="BL170" s="434">
        <f t="shared" si="78"/>
        <v>274156.13705434161</v>
      </c>
      <c r="BM170" s="73">
        <f t="shared" si="64"/>
        <v>8.3789456584135227</v>
      </c>
      <c r="BN170" s="85">
        <v>41183</v>
      </c>
      <c r="BO170" s="86">
        <v>274164.516</v>
      </c>
      <c r="BP170" s="87">
        <f t="shared" si="79"/>
        <v>0</v>
      </c>
      <c r="BQ170" s="88">
        <v>30677.466263846927</v>
      </c>
      <c r="BR170" s="88">
        <v>30676.528706986865</v>
      </c>
      <c r="BS170" s="89">
        <f t="shared" si="80"/>
        <v>348648.23577015009</v>
      </c>
      <c r="BT170" s="89" t="b">
        <v>1</v>
      </c>
    </row>
    <row r="171" spans="1:72" s="77" customFormat="1" x14ac:dyDescent="0.2">
      <c r="A171" s="90">
        <v>2012</v>
      </c>
      <c r="B171" s="67">
        <v>11</v>
      </c>
      <c r="C171" s="66"/>
      <c r="D171" s="68"/>
      <c r="E171" s="67"/>
      <c r="F171" s="66"/>
      <c r="G171" s="68"/>
      <c r="H171" s="91"/>
      <c r="I171" s="70"/>
      <c r="J171" s="70"/>
      <c r="K171" s="71">
        <f t="shared" si="65"/>
        <v>0</v>
      </c>
      <c r="L171" s="72">
        <v>203</v>
      </c>
      <c r="M171" s="72">
        <f t="shared" si="66"/>
        <v>0</v>
      </c>
      <c r="N171" s="73">
        <v>228440.82800000001</v>
      </c>
      <c r="O171" s="72">
        <f t="shared" si="83"/>
        <v>228440.82800000001</v>
      </c>
      <c r="P171" s="74">
        <f t="shared" si="62"/>
        <v>1125324.2758620691</v>
      </c>
      <c r="Q171" s="67"/>
      <c r="R171" s="90">
        <v>2012</v>
      </c>
      <c r="S171" s="67">
        <v>11</v>
      </c>
      <c r="T171" s="75">
        <f t="shared" si="81"/>
        <v>0</v>
      </c>
      <c r="U171" s="75">
        <f t="shared" si="81"/>
        <v>75.667245198869992</v>
      </c>
      <c r="W171" s="76"/>
      <c r="X171" s="76">
        <v>0</v>
      </c>
      <c r="Y171" s="76">
        <v>39.051797399730034</v>
      </c>
      <c r="AC171" s="78">
        <f t="shared" si="67"/>
        <v>0</v>
      </c>
      <c r="AD171" s="78">
        <f t="shared" si="68"/>
        <v>-0.17967224353309258</v>
      </c>
      <c r="AE171" s="78">
        <f t="shared" si="63"/>
        <v>-0.17967224353309258</v>
      </c>
      <c r="AF171" s="73">
        <v>1242</v>
      </c>
      <c r="AG171" s="73">
        <f t="shared" si="69"/>
        <v>-223.15292646810099</v>
      </c>
      <c r="AH171" s="73">
        <v>20554.785</v>
      </c>
      <c r="AI171" s="79">
        <f t="shared" si="70"/>
        <v>20777.937926468101</v>
      </c>
      <c r="AJ171" s="74">
        <f t="shared" si="71"/>
        <v>16729.418620344688</v>
      </c>
      <c r="AK171" s="80"/>
      <c r="AL171" s="90">
        <v>2012</v>
      </c>
      <c r="AM171" s="67">
        <v>11</v>
      </c>
      <c r="AN171" s="76">
        <f t="shared" si="82"/>
        <v>75.667245198869992</v>
      </c>
      <c r="AO171" s="76">
        <f t="shared" si="82"/>
        <v>28.935219572893278</v>
      </c>
      <c r="AP171" s="76"/>
      <c r="AR171" s="76">
        <v>39.051797399730034</v>
      </c>
      <c r="AS171" s="76">
        <v>47.713830410175234</v>
      </c>
      <c r="AT171" s="76"/>
      <c r="AV171" s="81">
        <f t="shared" si="72"/>
        <v>-1.7624324125555393E-2</v>
      </c>
      <c r="AW171" s="81">
        <f t="shared" si="73"/>
        <v>3.6298936582118083E-3</v>
      </c>
      <c r="AX171" s="78">
        <f t="shared" si="57"/>
        <v>-1.3994430467343584E-2</v>
      </c>
      <c r="AY171" s="73">
        <v>7491</v>
      </c>
      <c r="AZ171" s="82">
        <f t="shared" si="74"/>
        <v>-104.83227863087079</v>
      </c>
      <c r="BA171" s="73">
        <v>4232.1109999999999</v>
      </c>
      <c r="BB171" s="73">
        <f t="shared" si="75"/>
        <v>4336.9432786308707</v>
      </c>
      <c r="BC171" s="74">
        <f t="shared" si="76"/>
        <v>578.95384843557213</v>
      </c>
      <c r="BE171" s="83">
        <v>26.630000000000109</v>
      </c>
      <c r="BF171" s="84">
        <v>29</v>
      </c>
      <c r="BH171" s="73">
        <v>35.029000000000003</v>
      </c>
      <c r="BI171" s="73">
        <v>14</v>
      </c>
      <c r="BK171" s="79">
        <f t="shared" si="77"/>
        <v>253289.383</v>
      </c>
      <c r="BL171" s="434">
        <f t="shared" si="78"/>
        <v>253617.36820509899</v>
      </c>
      <c r="BM171" s="73">
        <f t="shared" si="64"/>
        <v>-327.98520509897179</v>
      </c>
      <c r="BN171" s="85">
        <v>41214</v>
      </c>
      <c r="BO171" s="86">
        <v>253289.383</v>
      </c>
      <c r="BP171" s="87">
        <f t="shared" si="79"/>
        <v>0</v>
      </c>
      <c r="BQ171" s="88">
        <v>28209.085978394032</v>
      </c>
      <c r="BR171" s="88">
        <v>28245.614011036749</v>
      </c>
      <c r="BS171" s="89">
        <f t="shared" si="80"/>
        <v>348140.47041294264</v>
      </c>
      <c r="BT171" s="89" t="b">
        <v>1</v>
      </c>
    </row>
    <row r="172" spans="1:72" s="77" customFormat="1" x14ac:dyDescent="0.2">
      <c r="A172" s="90">
        <v>2012</v>
      </c>
      <c r="B172" s="67">
        <v>12</v>
      </c>
      <c r="C172" s="66"/>
      <c r="D172" s="68"/>
      <c r="E172" s="67"/>
      <c r="F172" s="66"/>
      <c r="G172" s="68"/>
      <c r="H172" s="91"/>
      <c r="I172" s="70"/>
      <c r="J172" s="70"/>
      <c r="K172" s="71">
        <f t="shared" si="65"/>
        <v>0</v>
      </c>
      <c r="L172" s="72">
        <v>203</v>
      </c>
      <c r="M172" s="72">
        <f t="shared" si="66"/>
        <v>0</v>
      </c>
      <c r="N172" s="73">
        <v>214365.64300000001</v>
      </c>
      <c r="O172" s="72">
        <f t="shared" si="83"/>
        <v>214365.64300000001</v>
      </c>
      <c r="P172" s="74">
        <f t="shared" si="62"/>
        <v>1055988.3891625616</v>
      </c>
      <c r="Q172" s="67"/>
      <c r="R172" s="90">
        <v>2012</v>
      </c>
      <c r="S172" s="67">
        <v>12</v>
      </c>
      <c r="T172" s="75">
        <f t="shared" si="81"/>
        <v>0</v>
      </c>
      <c r="U172" s="75">
        <f t="shared" si="81"/>
        <v>42.449672857488302</v>
      </c>
      <c r="W172" s="76"/>
      <c r="X172" s="76">
        <v>0</v>
      </c>
      <c r="Y172" s="76">
        <v>52.002480932841181</v>
      </c>
      <c r="AC172" s="78">
        <f t="shared" si="67"/>
        <v>0</v>
      </c>
      <c r="AD172" s="78">
        <f t="shared" si="68"/>
        <v>4.6875692149257582E-2</v>
      </c>
      <c r="AE172" s="78">
        <f t="shared" si="63"/>
        <v>4.6875692149257582E-2</v>
      </c>
      <c r="AF172" s="73">
        <v>1240</v>
      </c>
      <c r="AG172" s="73">
        <f t="shared" si="69"/>
        <v>58.125858265079401</v>
      </c>
      <c r="AH172" s="73">
        <v>19682.996999999999</v>
      </c>
      <c r="AI172" s="79">
        <f t="shared" si="70"/>
        <v>19624.871141734919</v>
      </c>
      <c r="AJ172" s="74">
        <f t="shared" si="71"/>
        <v>15826.508985270095</v>
      </c>
      <c r="AK172" s="80"/>
      <c r="AL172" s="90">
        <v>2012</v>
      </c>
      <c r="AM172" s="67">
        <v>12</v>
      </c>
      <c r="AN172" s="76">
        <f t="shared" si="82"/>
        <v>42.449672857488302</v>
      </c>
      <c r="AO172" s="76">
        <f t="shared" si="82"/>
        <v>82.304422731853208</v>
      </c>
      <c r="AP172" s="76"/>
      <c r="AR172" s="76">
        <v>52.002480932841181</v>
      </c>
      <c r="AS172" s="76">
        <v>54.819173587635369</v>
      </c>
      <c r="AT172" s="76"/>
      <c r="AV172" s="81">
        <f t="shared" si="72"/>
        <v>4.5981080650117486E-3</v>
      </c>
      <c r="AW172" s="81">
        <f t="shared" si="73"/>
        <v>-5.3128813642004469E-3</v>
      </c>
      <c r="AX172" s="78">
        <f t="shared" si="57"/>
        <v>-7.1477329918869827E-4</v>
      </c>
      <c r="AY172" s="73">
        <v>7520</v>
      </c>
      <c r="AZ172" s="82">
        <f t="shared" si="74"/>
        <v>-5.375095209899011</v>
      </c>
      <c r="BA172" s="73">
        <v>3848.4850000000001</v>
      </c>
      <c r="BB172" s="73">
        <f t="shared" si="75"/>
        <v>3853.8600952098991</v>
      </c>
      <c r="BC172" s="74">
        <f t="shared" si="76"/>
        <v>512.48139563961422</v>
      </c>
      <c r="BE172" s="83">
        <v>34.92699999999968</v>
      </c>
      <c r="BF172" s="84">
        <v>30</v>
      </c>
      <c r="BH172" s="73">
        <v>36.438000000000002</v>
      </c>
      <c r="BI172" s="73">
        <v>14</v>
      </c>
      <c r="BK172" s="79">
        <f t="shared" si="77"/>
        <v>237968.49000000002</v>
      </c>
      <c r="BL172" s="434">
        <f t="shared" si="78"/>
        <v>237915.73923694482</v>
      </c>
      <c r="BM172" s="73">
        <f t="shared" si="64"/>
        <v>52.750763055180393</v>
      </c>
      <c r="BN172" s="85">
        <v>41244</v>
      </c>
      <c r="BO172" s="86">
        <v>237968.49</v>
      </c>
      <c r="BP172" s="87">
        <f t="shared" si="79"/>
        <v>0</v>
      </c>
      <c r="BQ172" s="88">
        <v>26420.394137892752</v>
      </c>
      <c r="BR172" s="88">
        <v>26414.537497162743</v>
      </c>
      <c r="BS172" s="89">
        <f t="shared" si="80"/>
        <v>345991.07400118595</v>
      </c>
      <c r="BT172" s="89" t="b">
        <v>1</v>
      </c>
    </row>
    <row r="173" spans="1:72" s="77" customFormat="1" x14ac:dyDescent="0.2">
      <c r="A173" s="90">
        <v>2013</v>
      </c>
      <c r="B173" s="67">
        <v>1</v>
      </c>
      <c r="C173" s="66"/>
      <c r="D173" s="68"/>
      <c r="E173" s="67"/>
      <c r="F173" s="66"/>
      <c r="G173" s="68"/>
      <c r="H173" s="91"/>
      <c r="I173" s="70"/>
      <c r="J173" s="70"/>
      <c r="K173" s="71">
        <f t="shared" si="65"/>
        <v>0</v>
      </c>
      <c r="L173" s="72">
        <v>201</v>
      </c>
      <c r="M173" s="72">
        <f t="shared" si="66"/>
        <v>0</v>
      </c>
      <c r="N173" s="73">
        <v>222127.59099999999</v>
      </c>
      <c r="O173" s="72">
        <f t="shared" si="83"/>
        <v>222127.59099999999</v>
      </c>
      <c r="P173" s="74">
        <f t="shared" si="62"/>
        <v>1105112.3930348258</v>
      </c>
      <c r="Q173" s="67"/>
      <c r="R173" s="90">
        <v>2013</v>
      </c>
      <c r="S173" s="67">
        <v>1</v>
      </c>
      <c r="T173" s="75">
        <f t="shared" si="81"/>
        <v>104.01238027997351</v>
      </c>
      <c r="U173" s="75">
        <f t="shared" si="81"/>
        <v>26.872581391315055</v>
      </c>
      <c r="W173" s="76"/>
      <c r="X173" s="76">
        <v>10.055880424655719</v>
      </c>
      <c r="Y173" s="76">
        <v>50.538702541757459</v>
      </c>
      <c r="AC173" s="78">
        <f t="shared" si="67"/>
        <v>-0.46595771623596488</v>
      </c>
      <c r="AD173" s="78">
        <f t="shared" si="68"/>
        <v>0.11612981237186555</v>
      </c>
      <c r="AE173" s="78">
        <f t="shared" si="63"/>
        <v>-0.34982790386409934</v>
      </c>
      <c r="AF173" s="73">
        <v>1234</v>
      </c>
      <c r="AG173" s="73">
        <f t="shared" si="69"/>
        <v>-431.68763336829858</v>
      </c>
      <c r="AH173" s="73">
        <v>20422.04</v>
      </c>
      <c r="AI173" s="79">
        <f t="shared" si="70"/>
        <v>20853.7276333683</v>
      </c>
      <c r="AJ173" s="74">
        <f t="shared" si="71"/>
        <v>16899.29305783493</v>
      </c>
      <c r="AK173" s="80"/>
      <c r="AL173" s="90">
        <v>2013</v>
      </c>
      <c r="AM173" s="67">
        <v>1</v>
      </c>
      <c r="AN173" s="76">
        <f t="shared" si="82"/>
        <v>26.872581391315055</v>
      </c>
      <c r="AO173" s="76">
        <f t="shared" si="82"/>
        <v>123.83441885147447</v>
      </c>
      <c r="AP173" s="76"/>
      <c r="AR173" s="76">
        <v>50.538702541757459</v>
      </c>
      <c r="AS173" s="76">
        <v>27.379271598918198</v>
      </c>
      <c r="AT173" s="76"/>
      <c r="AV173" s="81">
        <f t="shared" si="72"/>
        <v>1.139135023660303E-2</v>
      </c>
      <c r="AW173" s="81">
        <f t="shared" si="73"/>
        <v>-1.8644719268521636E-2</v>
      </c>
      <c r="AX173" s="78">
        <f t="shared" si="57"/>
        <v>-7.2533690319186057E-3</v>
      </c>
      <c r="AY173" s="73">
        <v>7539</v>
      </c>
      <c r="AZ173" s="82">
        <f t="shared" si="74"/>
        <v>-54.683149131634366</v>
      </c>
      <c r="BA173" s="73">
        <v>4097.1170000000002</v>
      </c>
      <c r="BB173" s="73">
        <f t="shared" si="75"/>
        <v>4151.8001491316345</v>
      </c>
      <c r="BC173" s="74">
        <f t="shared" si="76"/>
        <v>550.70966297010671</v>
      </c>
      <c r="BE173" s="83">
        <v>30.84900000000016</v>
      </c>
      <c r="BF173" s="84">
        <v>29</v>
      </c>
      <c r="BH173" s="73">
        <v>36.44</v>
      </c>
      <c r="BI173" s="73">
        <v>14</v>
      </c>
      <c r="BK173" s="79">
        <f t="shared" si="77"/>
        <v>246714.03699999998</v>
      </c>
      <c r="BL173" s="434">
        <f t="shared" si="78"/>
        <v>247200.40778249991</v>
      </c>
      <c r="BM173" s="73">
        <f t="shared" si="64"/>
        <v>-486.37078249993294</v>
      </c>
      <c r="BN173" s="85">
        <v>41275</v>
      </c>
      <c r="BO173" s="86">
        <v>246714.03700000001</v>
      </c>
      <c r="BP173" s="87">
        <f t="shared" si="79"/>
        <v>0</v>
      </c>
      <c r="BQ173" s="88">
        <v>27360.988909836971</v>
      </c>
      <c r="BR173" s="88">
        <v>27414.928222524111</v>
      </c>
      <c r="BS173" s="89">
        <f t="shared" si="80"/>
        <v>344328.32899779332</v>
      </c>
      <c r="BT173" s="89" t="b">
        <v>1</v>
      </c>
    </row>
    <row r="174" spans="1:72" s="77" customFormat="1" x14ac:dyDescent="0.2">
      <c r="A174" s="90">
        <v>2013</v>
      </c>
      <c r="B174" s="67">
        <v>2</v>
      </c>
      <c r="C174" s="66"/>
      <c r="D174" s="68"/>
      <c r="E174" s="67"/>
      <c r="F174" s="66"/>
      <c r="G174" s="68"/>
      <c r="H174" s="91"/>
      <c r="I174" s="70"/>
      <c r="J174" s="70"/>
      <c r="K174" s="71">
        <f t="shared" si="65"/>
        <v>0</v>
      </c>
      <c r="L174" s="72">
        <v>201</v>
      </c>
      <c r="M174" s="72">
        <f t="shared" si="66"/>
        <v>0</v>
      </c>
      <c r="N174" s="73">
        <v>212663.50899999999</v>
      </c>
      <c r="O174" s="72">
        <f t="shared" si="83"/>
        <v>212663.50899999999</v>
      </c>
      <c r="P174" s="74">
        <f t="shared" si="62"/>
        <v>1058027.4079601991</v>
      </c>
      <c r="Q174" s="67"/>
      <c r="R174" s="90">
        <v>2013</v>
      </c>
      <c r="S174" s="67">
        <v>2</v>
      </c>
      <c r="T174" s="75">
        <f t="shared" ref="T174:U189" si="84">T162</f>
        <v>0</v>
      </c>
      <c r="U174" s="75">
        <f t="shared" si="84"/>
        <v>34.723950066840629</v>
      </c>
      <c r="W174" s="76"/>
      <c r="X174" s="76">
        <v>0</v>
      </c>
      <c r="Y174" s="76">
        <v>44.995401174839188</v>
      </c>
      <c r="AC174" s="78">
        <f t="shared" si="67"/>
        <v>0</v>
      </c>
      <c r="AD174" s="78">
        <f t="shared" si="68"/>
        <v>5.0402078244087961E-2</v>
      </c>
      <c r="AE174" s="78">
        <f t="shared" si="63"/>
        <v>5.0402078244087961E-2</v>
      </c>
      <c r="AF174" s="73">
        <v>1231</v>
      </c>
      <c r="AG174" s="73">
        <f t="shared" si="69"/>
        <v>62.044958318472283</v>
      </c>
      <c r="AH174" s="73">
        <v>19906.859</v>
      </c>
      <c r="AI174" s="79">
        <f t="shared" si="70"/>
        <v>19844.814041681529</v>
      </c>
      <c r="AJ174" s="74">
        <f t="shared" si="71"/>
        <v>16120.888742227073</v>
      </c>
      <c r="AK174" s="80"/>
      <c r="AL174" s="90">
        <v>2013</v>
      </c>
      <c r="AM174" s="67">
        <v>2</v>
      </c>
      <c r="AN174" s="76">
        <f t="shared" ref="AN174:AO189" si="85">AN162</f>
        <v>34.723950066840629</v>
      </c>
      <c r="AO174" s="76">
        <f t="shared" si="85"/>
        <v>77.741832906544204</v>
      </c>
      <c r="AP174" s="76"/>
      <c r="AR174" s="76">
        <v>44.995401174839188</v>
      </c>
      <c r="AS174" s="76">
        <v>63.684884505272507</v>
      </c>
      <c r="AT174" s="76"/>
      <c r="AV174" s="81">
        <f t="shared" si="72"/>
        <v>4.9440166500275256E-3</v>
      </c>
      <c r="AW174" s="81">
        <f t="shared" si="73"/>
        <v>-2.7171992804858728E-3</v>
      </c>
      <c r="AX174" s="78">
        <f t="shared" si="57"/>
        <v>2.2268173695416528E-3</v>
      </c>
      <c r="AY174" s="73">
        <v>7636</v>
      </c>
      <c r="AZ174" s="82">
        <f t="shared" si="74"/>
        <v>17.003977433820062</v>
      </c>
      <c r="BA174" s="73">
        <v>3801.2060000000001</v>
      </c>
      <c r="BB174" s="73">
        <f t="shared" si="75"/>
        <v>3784.2020225661799</v>
      </c>
      <c r="BC174" s="74">
        <f t="shared" si="76"/>
        <v>495.57386361526716</v>
      </c>
      <c r="BE174" s="83">
        <v>36.317000000000007</v>
      </c>
      <c r="BF174" s="84">
        <v>29</v>
      </c>
      <c r="BH174" s="73">
        <v>36.395000000000003</v>
      </c>
      <c r="BI174" s="73">
        <v>14</v>
      </c>
      <c r="BK174" s="79">
        <f t="shared" si="77"/>
        <v>236444.28599999999</v>
      </c>
      <c r="BL174" s="434">
        <f t="shared" si="78"/>
        <v>236365.23706424769</v>
      </c>
      <c r="BM174" s="73">
        <f t="shared" si="64"/>
        <v>79.048935752292351</v>
      </c>
      <c r="BN174" s="85">
        <v>41306</v>
      </c>
      <c r="BO174" s="86">
        <v>236444.28600000002</v>
      </c>
      <c r="BP174" s="87">
        <f t="shared" si="79"/>
        <v>0</v>
      </c>
      <c r="BQ174" s="88">
        <v>25951.518603885412</v>
      </c>
      <c r="BR174" s="88">
        <v>25942.842395373471</v>
      </c>
      <c r="BS174" s="89">
        <f t="shared" si="80"/>
        <v>341563.70435567037</v>
      </c>
      <c r="BT174" s="89" t="b">
        <v>1</v>
      </c>
    </row>
    <row r="175" spans="1:72" s="77" customFormat="1" x14ac:dyDescent="0.2">
      <c r="A175" s="90">
        <v>2013</v>
      </c>
      <c r="B175" s="67">
        <v>3</v>
      </c>
      <c r="C175" s="66"/>
      <c r="D175" s="68"/>
      <c r="E175" s="67"/>
      <c r="F175" s="66"/>
      <c r="G175" s="68"/>
      <c r="H175" s="91"/>
      <c r="I175" s="70"/>
      <c r="J175" s="70"/>
      <c r="K175" s="71">
        <f t="shared" si="65"/>
        <v>0</v>
      </c>
      <c r="L175" s="72">
        <v>200</v>
      </c>
      <c r="M175" s="72">
        <f t="shared" si="66"/>
        <v>0</v>
      </c>
      <c r="N175" s="73">
        <v>210574.772</v>
      </c>
      <c r="O175" s="72">
        <f t="shared" si="83"/>
        <v>210574.772</v>
      </c>
      <c r="P175" s="74">
        <f t="shared" si="62"/>
        <v>1052873.8599999999</v>
      </c>
      <c r="Q175" s="67"/>
      <c r="R175" s="90">
        <v>2013</v>
      </c>
      <c r="S175" s="67">
        <v>3</v>
      </c>
      <c r="T175" s="75">
        <f t="shared" si="84"/>
        <v>0</v>
      </c>
      <c r="U175" s="75">
        <f t="shared" si="84"/>
        <v>67.088827391532973</v>
      </c>
      <c r="W175" s="76"/>
      <c r="X175" s="76">
        <v>0</v>
      </c>
      <c r="Y175" s="76">
        <v>28.558939154600807</v>
      </c>
      <c r="AC175" s="78">
        <f t="shared" si="67"/>
        <v>0</v>
      </c>
      <c r="AD175" s="78">
        <f t="shared" si="68"/>
        <v>-0.18906641537158861</v>
      </c>
      <c r="AE175" s="78">
        <f t="shared" si="63"/>
        <v>-0.18906641537158861</v>
      </c>
      <c r="AF175" s="73">
        <v>1226</v>
      </c>
      <c r="AG175" s="73">
        <f t="shared" si="69"/>
        <v>-231.79542524556763</v>
      </c>
      <c r="AH175" s="73">
        <v>19398.207999999999</v>
      </c>
      <c r="AI175" s="79">
        <f t="shared" si="70"/>
        <v>19630.003425245566</v>
      </c>
      <c r="AJ175" s="74">
        <f t="shared" si="71"/>
        <v>16011.422043430315</v>
      </c>
      <c r="AK175" s="80"/>
      <c r="AL175" s="90">
        <v>2013</v>
      </c>
      <c r="AM175" s="67">
        <v>3</v>
      </c>
      <c r="AN175" s="76">
        <f t="shared" si="85"/>
        <v>67.088827391532973</v>
      </c>
      <c r="AO175" s="76">
        <f t="shared" si="85"/>
        <v>46.024503453365838</v>
      </c>
      <c r="AP175" s="76"/>
      <c r="AR175" s="76">
        <v>28.558939154600807</v>
      </c>
      <c r="AS175" s="76">
        <v>125.68850876612598</v>
      </c>
      <c r="AT175" s="76"/>
      <c r="AV175" s="81">
        <f t="shared" si="72"/>
        <v>-1.8545812754611913E-2</v>
      </c>
      <c r="AW175" s="81">
        <f t="shared" si="73"/>
        <v>1.539900209755851E-2</v>
      </c>
      <c r="AX175" s="78">
        <f t="shared" si="57"/>
        <v>-3.1468106570534029E-3</v>
      </c>
      <c r="AY175" s="73">
        <v>7637</v>
      </c>
      <c r="AZ175" s="82">
        <f t="shared" si="74"/>
        <v>-24.032192987916837</v>
      </c>
      <c r="BA175" s="73">
        <v>3666.7649999999999</v>
      </c>
      <c r="BB175" s="73">
        <f t="shared" si="75"/>
        <v>3690.7971929879168</v>
      </c>
      <c r="BC175" s="74">
        <f t="shared" si="76"/>
        <v>483.27840683356249</v>
      </c>
      <c r="BE175" s="83">
        <v>32.536000000000058</v>
      </c>
      <c r="BF175" s="84">
        <v>30</v>
      </c>
      <c r="BH175" s="73">
        <v>36.445</v>
      </c>
      <c r="BI175" s="73">
        <v>14</v>
      </c>
      <c r="BK175" s="79">
        <f t="shared" si="77"/>
        <v>233708.726</v>
      </c>
      <c r="BL175" s="434">
        <f t="shared" si="78"/>
        <v>233964.55361823348</v>
      </c>
      <c r="BM175" s="73">
        <f t="shared" si="64"/>
        <v>-255.82761823348446</v>
      </c>
      <c r="BN175" s="85">
        <v>41334</v>
      </c>
      <c r="BO175" s="86">
        <v>233708.72600000002</v>
      </c>
      <c r="BP175" s="87">
        <f t="shared" si="79"/>
        <v>0</v>
      </c>
      <c r="BQ175" s="88">
        <v>25662.5371692105</v>
      </c>
      <c r="BR175" s="88">
        <v>25690.628485586196</v>
      </c>
      <c r="BS175" s="89">
        <f t="shared" si="80"/>
        <v>339183.9903014591</v>
      </c>
      <c r="BT175" s="89" t="b">
        <v>1</v>
      </c>
    </row>
    <row r="176" spans="1:72" s="77" customFormat="1" x14ac:dyDescent="0.2">
      <c r="A176" s="92">
        <v>2013</v>
      </c>
      <c r="B176" s="91">
        <v>4</v>
      </c>
      <c r="C176" s="66"/>
      <c r="D176" s="68"/>
      <c r="E176" s="91"/>
      <c r="F176" s="66"/>
      <c r="G176" s="68"/>
      <c r="H176" s="91"/>
      <c r="I176" s="70"/>
      <c r="J176" s="70"/>
      <c r="K176" s="71">
        <f t="shared" si="65"/>
        <v>0</v>
      </c>
      <c r="L176" s="72">
        <v>200</v>
      </c>
      <c r="M176" s="72">
        <f t="shared" si="66"/>
        <v>0</v>
      </c>
      <c r="N176" s="73">
        <v>222360.462</v>
      </c>
      <c r="O176" s="72">
        <f t="shared" si="83"/>
        <v>222360.462</v>
      </c>
      <c r="P176" s="74">
        <f t="shared" si="62"/>
        <v>1111802.31</v>
      </c>
      <c r="Q176" s="91"/>
      <c r="R176" s="92">
        <v>2013</v>
      </c>
      <c r="S176" s="91">
        <v>4</v>
      </c>
      <c r="T176" s="75">
        <f t="shared" si="84"/>
        <v>0</v>
      </c>
      <c r="U176" s="75">
        <f t="shared" si="84"/>
        <v>117.42864691479581</v>
      </c>
      <c r="W176" s="76"/>
      <c r="X176" s="76">
        <v>0</v>
      </c>
      <c r="Y176" s="76">
        <v>135.35989619627648</v>
      </c>
      <c r="AC176" s="78">
        <f t="shared" si="67"/>
        <v>0</v>
      </c>
      <c r="AD176" s="78">
        <f t="shared" si="68"/>
        <v>8.7988758335777101E-2</v>
      </c>
      <c r="AE176" s="78">
        <f t="shared" si="63"/>
        <v>8.7988758335777101E-2</v>
      </c>
      <c r="AF176" s="73">
        <v>1225</v>
      </c>
      <c r="AG176" s="73">
        <f t="shared" si="69"/>
        <v>107.78622896132696</v>
      </c>
      <c r="AH176" s="73">
        <v>20936.937000000002</v>
      </c>
      <c r="AI176" s="79">
        <f t="shared" si="70"/>
        <v>20829.150771038676</v>
      </c>
      <c r="AJ176" s="74">
        <f t="shared" si="71"/>
        <v>17003.388384521368</v>
      </c>
      <c r="AK176" s="80"/>
      <c r="AL176" s="92">
        <v>2013</v>
      </c>
      <c r="AM176" s="91">
        <v>4</v>
      </c>
      <c r="AN176" s="76">
        <f t="shared" si="85"/>
        <v>117.42864691479581</v>
      </c>
      <c r="AO176" s="76">
        <f t="shared" si="85"/>
        <v>10.764282951672801</v>
      </c>
      <c r="AP176" s="76"/>
      <c r="AR176" s="76">
        <v>135.35989619627648</v>
      </c>
      <c r="AS176" s="76">
        <v>1.9697581448295924</v>
      </c>
      <c r="AT176" s="76"/>
      <c r="AV176" s="81">
        <f t="shared" si="72"/>
        <v>8.6309513691205132E-3</v>
      </c>
      <c r="AW176" s="81">
        <f t="shared" si="73"/>
        <v>-1.6999761111172373E-3</v>
      </c>
      <c r="AX176" s="78">
        <f t="shared" si="57"/>
        <v>6.9309752580032757E-3</v>
      </c>
      <c r="AY176" s="73">
        <v>7716</v>
      </c>
      <c r="AZ176" s="82">
        <f t="shared" si="74"/>
        <v>53.479405090753275</v>
      </c>
      <c r="BA176" s="73">
        <v>4229.2889999999998</v>
      </c>
      <c r="BB176" s="73">
        <f t="shared" si="75"/>
        <v>4175.8095949092467</v>
      </c>
      <c r="BC176" s="74">
        <f t="shared" si="76"/>
        <v>541.18838710591592</v>
      </c>
      <c r="BE176" s="83">
        <v>32.507999999999811</v>
      </c>
      <c r="BF176" s="84">
        <v>30</v>
      </c>
      <c r="BH176" s="73">
        <v>36.881999999999998</v>
      </c>
      <c r="BI176" s="73">
        <v>14</v>
      </c>
      <c r="BK176" s="79">
        <f t="shared" si="77"/>
        <v>247596.07800000001</v>
      </c>
      <c r="BL176" s="434">
        <f t="shared" si="78"/>
        <v>247434.81236594793</v>
      </c>
      <c r="BM176" s="73">
        <f t="shared" si="64"/>
        <v>161.26563405208023</v>
      </c>
      <c r="BN176" s="85">
        <v>41365</v>
      </c>
      <c r="BO176" s="86">
        <v>247596.07799999998</v>
      </c>
      <c r="BP176" s="87">
        <f t="shared" si="79"/>
        <v>0</v>
      </c>
      <c r="BQ176" s="88">
        <v>26956.568100163309</v>
      </c>
      <c r="BR176" s="88">
        <v>26939.010600538699</v>
      </c>
      <c r="BS176" s="89">
        <f t="shared" si="80"/>
        <v>337171.74618221552</v>
      </c>
      <c r="BT176" s="89" t="b">
        <v>1</v>
      </c>
    </row>
    <row r="177" spans="1:72" s="77" customFormat="1" x14ac:dyDescent="0.2">
      <c r="A177" s="92">
        <v>2013</v>
      </c>
      <c r="B177" s="91">
        <v>5</v>
      </c>
      <c r="C177" s="66"/>
      <c r="D177" s="68"/>
      <c r="E177" s="91"/>
      <c r="F177" s="66"/>
      <c r="G177" s="68"/>
      <c r="H177" s="91"/>
      <c r="I177" s="70"/>
      <c r="J177" s="70"/>
      <c r="K177" s="71">
        <f t="shared" si="65"/>
        <v>0</v>
      </c>
      <c r="L177" s="72">
        <v>200</v>
      </c>
      <c r="M177" s="72">
        <f t="shared" si="66"/>
        <v>0</v>
      </c>
      <c r="N177" s="73">
        <v>236759.139</v>
      </c>
      <c r="O177" s="72">
        <f t="shared" si="83"/>
        <v>236759.139</v>
      </c>
      <c r="P177" s="74">
        <f t="shared" si="62"/>
        <v>1183795.6950000001</v>
      </c>
      <c r="Q177" s="91"/>
      <c r="R177" s="92">
        <v>2013</v>
      </c>
      <c r="S177" s="91">
        <v>5</v>
      </c>
      <c r="T177" s="75">
        <f t="shared" si="84"/>
        <v>0</v>
      </c>
      <c r="U177" s="75">
        <f t="shared" si="84"/>
        <v>205.87235315982971</v>
      </c>
      <c r="W177" s="76"/>
      <c r="X177" s="76">
        <v>0</v>
      </c>
      <c r="Y177" s="76">
        <v>163.92411756805507</v>
      </c>
      <c r="AC177" s="78">
        <f t="shared" si="67"/>
        <v>0</v>
      </c>
      <c r="AD177" s="78">
        <f t="shared" si="68"/>
        <v>-0.20584026835815203</v>
      </c>
      <c r="AE177" s="78">
        <f t="shared" ref="AE177:AE204" si="86">SUM(AC177:AD177)</f>
        <v>-0.20584026835815203</v>
      </c>
      <c r="AF177" s="73">
        <v>1234</v>
      </c>
      <c r="AG177" s="73">
        <f t="shared" si="69"/>
        <v>-254.0068911539596</v>
      </c>
      <c r="AH177" s="73">
        <v>21908.138999999999</v>
      </c>
      <c r="AI177" s="79">
        <f t="shared" si="70"/>
        <v>22162.145891153959</v>
      </c>
      <c r="AJ177" s="74">
        <f t="shared" si="71"/>
        <v>17959.599587645022</v>
      </c>
      <c r="AK177" s="80"/>
      <c r="AL177" s="92">
        <v>2013</v>
      </c>
      <c r="AM177" s="91">
        <v>5</v>
      </c>
      <c r="AN177" s="76">
        <f t="shared" si="85"/>
        <v>205.87235315982971</v>
      </c>
      <c r="AO177" s="76">
        <f t="shared" si="85"/>
        <v>1.2492833206498815</v>
      </c>
      <c r="AP177" s="76"/>
      <c r="AR177" s="76">
        <v>163.92411756805507</v>
      </c>
      <c r="AS177" s="76">
        <v>1.4750689909638388</v>
      </c>
      <c r="AT177" s="76"/>
      <c r="AV177" s="81">
        <f t="shared" si="72"/>
        <v>-2.0191185551524531E-2</v>
      </c>
      <c r="AW177" s="81">
        <f t="shared" si="73"/>
        <v>4.364422799372325E-5</v>
      </c>
      <c r="AX177" s="78">
        <f t="shared" ref="AX177:AX215" si="87">SUM(AV177:AW177)</f>
        <v>-2.0147541323530808E-2</v>
      </c>
      <c r="AY177" s="73">
        <v>7915</v>
      </c>
      <c r="AZ177" s="82">
        <f t="shared" si="74"/>
        <v>-159.46778957574634</v>
      </c>
      <c r="BA177" s="73">
        <v>4646.0219999999999</v>
      </c>
      <c r="BB177" s="73">
        <f t="shared" si="75"/>
        <v>4805.4897895757458</v>
      </c>
      <c r="BC177" s="74">
        <f t="shared" si="76"/>
        <v>607.13705490533744</v>
      </c>
      <c r="BE177" s="83">
        <v>31.23700000000008</v>
      </c>
      <c r="BF177" s="84">
        <v>27</v>
      </c>
      <c r="BH177" s="73">
        <v>36.814999999999998</v>
      </c>
      <c r="BI177" s="73">
        <v>14</v>
      </c>
      <c r="BK177" s="79">
        <f t="shared" si="77"/>
        <v>263381.35200000001</v>
      </c>
      <c r="BL177" s="434">
        <f t="shared" si="78"/>
        <v>263794.82668072969</v>
      </c>
      <c r="BM177" s="73">
        <f t="shared" si="64"/>
        <v>-413.47468072970594</v>
      </c>
      <c r="BN177" s="85">
        <v>41395</v>
      </c>
      <c r="BO177" s="86">
        <v>263381.35200000001</v>
      </c>
      <c r="BP177" s="87">
        <f t="shared" si="79"/>
        <v>0</v>
      </c>
      <c r="BQ177" s="88">
        <v>28049.132268370609</v>
      </c>
      <c r="BR177" s="88">
        <v>28093.165780695388</v>
      </c>
      <c r="BS177" s="89">
        <f t="shared" si="80"/>
        <v>336005.23647057475</v>
      </c>
      <c r="BT177" s="89" t="b">
        <v>1</v>
      </c>
    </row>
    <row r="178" spans="1:72" s="77" customFormat="1" x14ac:dyDescent="0.2">
      <c r="A178" s="92">
        <v>2013</v>
      </c>
      <c r="B178" s="91">
        <v>6</v>
      </c>
      <c r="C178" s="66"/>
      <c r="D178" s="68"/>
      <c r="E178" s="91"/>
      <c r="F178" s="66"/>
      <c r="G178" s="68"/>
      <c r="H178" s="91"/>
      <c r="I178" s="70"/>
      <c r="J178" s="70"/>
      <c r="K178" s="71">
        <f t="shared" si="65"/>
        <v>0</v>
      </c>
      <c r="L178" s="72">
        <v>197</v>
      </c>
      <c r="M178" s="72">
        <f t="shared" si="66"/>
        <v>0</v>
      </c>
      <c r="N178" s="73">
        <v>226664.49400000001</v>
      </c>
      <c r="O178" s="72">
        <f t="shared" si="83"/>
        <v>226664.49400000001</v>
      </c>
      <c r="P178" s="74">
        <f t="shared" si="62"/>
        <v>1150581.187817259</v>
      </c>
      <c r="Q178" s="91"/>
      <c r="R178" s="92">
        <v>2013</v>
      </c>
      <c r="S178" s="91">
        <v>6</v>
      </c>
      <c r="T178" s="75">
        <f t="shared" si="84"/>
        <v>0</v>
      </c>
      <c r="U178" s="75">
        <f t="shared" si="84"/>
        <v>273.79728737823223</v>
      </c>
      <c r="W178" s="76"/>
      <c r="X178" s="76">
        <v>0</v>
      </c>
      <c r="Y178" s="76">
        <v>272.87629990709786</v>
      </c>
      <c r="AC178" s="78">
        <f t="shared" si="67"/>
        <v>0</v>
      </c>
      <c r="AD178" s="78">
        <f t="shared" si="68"/>
        <v>-4.5192915873192704E-3</v>
      </c>
      <c r="AE178" s="78">
        <f t="shared" si="86"/>
        <v>-4.5192915873192704E-3</v>
      </c>
      <c r="AF178" s="73">
        <v>1237</v>
      </c>
      <c r="AG178" s="73">
        <f t="shared" si="69"/>
        <v>-5.5903636935139378</v>
      </c>
      <c r="AH178" s="73">
        <v>22157.521000000001</v>
      </c>
      <c r="AI178" s="79">
        <f t="shared" si="70"/>
        <v>22163.111363693515</v>
      </c>
      <c r="AJ178" s="74">
        <f t="shared" si="71"/>
        <v>17916.824061191201</v>
      </c>
      <c r="AK178" s="80"/>
      <c r="AL178" s="92">
        <v>2013</v>
      </c>
      <c r="AM178" s="91">
        <v>6</v>
      </c>
      <c r="AN178" s="76">
        <f t="shared" si="85"/>
        <v>273.79728737823223</v>
      </c>
      <c r="AO178" s="76">
        <f t="shared" si="85"/>
        <v>0</v>
      </c>
      <c r="AP178" s="76"/>
      <c r="AR178" s="76">
        <v>272.87629990709786</v>
      </c>
      <c r="AS178" s="76">
        <v>0</v>
      </c>
      <c r="AT178" s="76"/>
      <c r="AV178" s="81">
        <f t="shared" si="72"/>
        <v>-4.433041976132528E-4</v>
      </c>
      <c r="AW178" s="81">
        <f t="shared" si="73"/>
        <v>0</v>
      </c>
      <c r="AX178" s="78">
        <f t="shared" si="87"/>
        <v>-4.433041976132528E-4</v>
      </c>
      <c r="AY178" s="73">
        <v>8052</v>
      </c>
      <c r="AZ178" s="82">
        <f t="shared" si="74"/>
        <v>-3.5694853991819113</v>
      </c>
      <c r="BA178" s="73">
        <v>5082.4369999999999</v>
      </c>
      <c r="BB178" s="73">
        <f t="shared" si="75"/>
        <v>5086.0064853991817</v>
      </c>
      <c r="BC178" s="74">
        <f t="shared" si="76"/>
        <v>631.64511741172146</v>
      </c>
      <c r="BE178" s="83">
        <v>22.701000000000022</v>
      </c>
      <c r="BF178" s="84">
        <v>28</v>
      </c>
      <c r="BH178" s="73">
        <v>36.829000000000001</v>
      </c>
      <c r="BI178" s="73">
        <v>13</v>
      </c>
      <c r="BK178" s="79">
        <f t="shared" si="77"/>
        <v>253963.98200000002</v>
      </c>
      <c r="BL178" s="434">
        <f t="shared" si="78"/>
        <v>253973.1418490927</v>
      </c>
      <c r="BM178" s="73">
        <f t="shared" si="64"/>
        <v>-9.1598490926958487</v>
      </c>
      <c r="BN178" s="85">
        <v>41426</v>
      </c>
      <c r="BO178" s="86">
        <v>253963.98199999999</v>
      </c>
      <c r="BP178" s="87">
        <f t="shared" si="79"/>
        <v>0</v>
      </c>
      <c r="BQ178" s="88">
        <v>26657.287918547288</v>
      </c>
      <c r="BR178" s="88">
        <v>26658.249380612229</v>
      </c>
      <c r="BS178" s="89">
        <f t="shared" si="80"/>
        <v>331561.87440710759</v>
      </c>
      <c r="BT178" s="89" t="b">
        <v>1</v>
      </c>
    </row>
    <row r="179" spans="1:72" s="77" customFormat="1" x14ac:dyDescent="0.2">
      <c r="A179" s="92">
        <v>2013</v>
      </c>
      <c r="B179" s="91">
        <v>7</v>
      </c>
      <c r="C179" s="66"/>
      <c r="D179" s="68"/>
      <c r="E179" s="91"/>
      <c r="F179" s="66"/>
      <c r="G179" s="68"/>
      <c r="H179" s="91"/>
      <c r="I179" s="70"/>
      <c r="J179" s="70"/>
      <c r="K179" s="71">
        <f t="shared" si="65"/>
        <v>0</v>
      </c>
      <c r="L179" s="72">
        <v>197</v>
      </c>
      <c r="M179" s="72">
        <f t="shared" si="66"/>
        <v>0</v>
      </c>
      <c r="N179" s="73">
        <v>221486.92300000001</v>
      </c>
      <c r="O179" s="72">
        <f t="shared" si="83"/>
        <v>221486.92300000001</v>
      </c>
      <c r="P179" s="74">
        <f t="shared" si="62"/>
        <v>1124299.1015228427</v>
      </c>
      <c r="Q179" s="91"/>
      <c r="R179" s="92">
        <v>2013</v>
      </c>
      <c r="S179" s="91">
        <v>7</v>
      </c>
      <c r="T179" s="75">
        <f t="shared" si="84"/>
        <v>0</v>
      </c>
      <c r="U179" s="75">
        <f t="shared" si="84"/>
        <v>323.21495100202412</v>
      </c>
      <c r="W179" s="76"/>
      <c r="X179" s="76">
        <v>0</v>
      </c>
      <c r="Y179" s="76">
        <v>293.70814398852195</v>
      </c>
      <c r="AC179" s="78">
        <f t="shared" si="67"/>
        <v>0</v>
      </c>
      <c r="AD179" s="78">
        <f t="shared" si="68"/>
        <v>-0.14479009637398046</v>
      </c>
      <c r="AE179" s="78">
        <f t="shared" si="86"/>
        <v>-0.14479009637398046</v>
      </c>
      <c r="AF179" s="73">
        <v>1235</v>
      </c>
      <c r="AG179" s="73">
        <f t="shared" si="69"/>
        <v>-178.81576902186586</v>
      </c>
      <c r="AH179" s="73">
        <v>21126.173999999999</v>
      </c>
      <c r="AI179" s="79">
        <f t="shared" si="70"/>
        <v>21304.989769021864</v>
      </c>
      <c r="AJ179" s="74">
        <f t="shared" si="71"/>
        <v>17251.003861556164</v>
      </c>
      <c r="AK179" s="80"/>
      <c r="AL179" s="92">
        <v>2013</v>
      </c>
      <c r="AM179" s="91">
        <v>7</v>
      </c>
      <c r="AN179" s="76">
        <f t="shared" si="85"/>
        <v>323.21495100202412</v>
      </c>
      <c r="AO179" s="76">
        <f t="shared" si="85"/>
        <v>0</v>
      </c>
      <c r="AP179" s="76"/>
      <c r="AR179" s="76">
        <v>293.70814398852195</v>
      </c>
      <c r="AS179" s="76">
        <v>0</v>
      </c>
      <c r="AT179" s="76"/>
      <c r="AV179" s="81">
        <f t="shared" si="72"/>
        <v>-1.4202681162577186E-2</v>
      </c>
      <c r="AW179" s="81">
        <f t="shared" si="73"/>
        <v>0</v>
      </c>
      <c r="AX179" s="78">
        <f t="shared" si="87"/>
        <v>-1.4202681162577186E-2</v>
      </c>
      <c r="AY179" s="73">
        <v>8168</v>
      </c>
      <c r="AZ179" s="82">
        <f t="shared" si="74"/>
        <v>-116.00749973593045</v>
      </c>
      <c r="BA179" s="73">
        <v>5130.5</v>
      </c>
      <c r="BB179" s="73">
        <f t="shared" si="75"/>
        <v>5246.5074997359307</v>
      </c>
      <c r="BC179" s="74">
        <f t="shared" si="76"/>
        <v>642.32462043779753</v>
      </c>
      <c r="BE179" s="83">
        <v>21.372000000000298</v>
      </c>
      <c r="BF179" s="84">
        <v>27</v>
      </c>
      <c r="BH179" s="73">
        <v>36.658999999999999</v>
      </c>
      <c r="BI179" s="73">
        <v>13</v>
      </c>
      <c r="BK179" s="79">
        <f t="shared" si="77"/>
        <v>247801.628</v>
      </c>
      <c r="BL179" s="434">
        <f t="shared" si="78"/>
        <v>248096.45126875781</v>
      </c>
      <c r="BM179" s="73">
        <f t="shared" si="64"/>
        <v>-294.82326875779631</v>
      </c>
      <c r="BN179" s="85">
        <v>41456</v>
      </c>
      <c r="BO179" s="86">
        <v>247801.628</v>
      </c>
      <c r="BP179" s="87">
        <f t="shared" si="79"/>
        <v>0</v>
      </c>
      <c r="BQ179" s="88">
        <v>25705.563070539418</v>
      </c>
      <c r="BR179" s="88">
        <v>25736.146397174045</v>
      </c>
      <c r="BS179" s="89">
        <f t="shared" si="80"/>
        <v>328312.09894056973</v>
      </c>
      <c r="BT179" s="89" t="b">
        <v>1</v>
      </c>
    </row>
    <row r="180" spans="1:72" s="77" customFormat="1" x14ac:dyDescent="0.2">
      <c r="A180" s="92">
        <v>2013</v>
      </c>
      <c r="B180" s="91">
        <v>8</v>
      </c>
      <c r="C180" s="66"/>
      <c r="D180" s="68"/>
      <c r="E180" s="91"/>
      <c r="F180" s="66"/>
      <c r="G180" s="68"/>
      <c r="H180" s="91"/>
      <c r="I180" s="70"/>
      <c r="J180" s="70"/>
      <c r="K180" s="71">
        <f t="shared" si="65"/>
        <v>0</v>
      </c>
      <c r="L180" s="72">
        <v>196</v>
      </c>
      <c r="M180" s="72">
        <f t="shared" si="66"/>
        <v>0</v>
      </c>
      <c r="N180" s="73">
        <v>225734.198</v>
      </c>
      <c r="O180" s="72">
        <f t="shared" si="83"/>
        <v>225734.198</v>
      </c>
      <c r="P180" s="74">
        <f t="shared" si="62"/>
        <v>1151705.0918367347</v>
      </c>
      <c r="Q180" s="91"/>
      <c r="R180" s="92">
        <v>2013</v>
      </c>
      <c r="S180" s="91">
        <v>8</v>
      </c>
      <c r="T180" s="75">
        <f t="shared" si="84"/>
        <v>0</v>
      </c>
      <c r="U180" s="75">
        <f t="shared" si="84"/>
        <v>329.73144935858772</v>
      </c>
      <c r="W180" s="76"/>
      <c r="X180" s="76">
        <v>0</v>
      </c>
      <c r="Y180" s="76">
        <v>337.54482289408111</v>
      </c>
      <c r="AC180" s="78">
        <f t="shared" si="67"/>
        <v>0</v>
      </c>
      <c r="AD180" s="78">
        <f t="shared" si="68"/>
        <v>3.8340275404665732E-2</v>
      </c>
      <c r="AE180" s="78">
        <f t="shared" si="86"/>
        <v>3.8340275404665732E-2</v>
      </c>
      <c r="AF180" s="73">
        <v>1239</v>
      </c>
      <c r="AG180" s="73">
        <f t="shared" si="69"/>
        <v>47.503601226380844</v>
      </c>
      <c r="AH180" s="73">
        <v>22433.773000000001</v>
      </c>
      <c r="AI180" s="79">
        <f t="shared" si="70"/>
        <v>22386.26939877362</v>
      </c>
      <c r="AJ180" s="74">
        <f t="shared" si="71"/>
        <v>18068.014042593721</v>
      </c>
      <c r="AK180" s="80"/>
      <c r="AL180" s="92">
        <v>2013</v>
      </c>
      <c r="AM180" s="91">
        <v>8</v>
      </c>
      <c r="AN180" s="76">
        <f t="shared" si="85"/>
        <v>329.73144935858772</v>
      </c>
      <c r="AO180" s="76">
        <f t="shared" si="85"/>
        <v>0</v>
      </c>
      <c r="AP180" s="76"/>
      <c r="AR180" s="76">
        <v>337.54482289408111</v>
      </c>
      <c r="AS180" s="76">
        <v>0</v>
      </c>
      <c r="AT180" s="76"/>
      <c r="AV180" s="81">
        <f t="shared" si="72"/>
        <v>3.7608560315574393E-3</v>
      </c>
      <c r="AW180" s="81">
        <f t="shared" si="73"/>
        <v>0</v>
      </c>
      <c r="AX180" s="78">
        <f t="shared" si="87"/>
        <v>3.7608560315574393E-3</v>
      </c>
      <c r="AY180" s="73">
        <v>8178</v>
      </c>
      <c r="AZ180" s="82">
        <f t="shared" si="74"/>
        <v>30.756280626076737</v>
      </c>
      <c r="BA180" s="73">
        <v>5781.8280000000004</v>
      </c>
      <c r="BB180" s="73">
        <f t="shared" si="75"/>
        <v>5751.0717193739238</v>
      </c>
      <c r="BC180" s="74">
        <f t="shared" si="76"/>
        <v>703.23694294129655</v>
      </c>
      <c r="BE180" s="83">
        <v>0</v>
      </c>
      <c r="BF180" s="84">
        <v>28</v>
      </c>
      <c r="BH180" s="73">
        <v>36.668999999999997</v>
      </c>
      <c r="BI180" s="73">
        <v>13</v>
      </c>
      <c r="BK180" s="79">
        <f t="shared" si="77"/>
        <v>253986.46799999999</v>
      </c>
      <c r="BL180" s="434">
        <f t="shared" si="78"/>
        <v>253908.20811814754</v>
      </c>
      <c r="BM180" s="73">
        <f t="shared" si="64"/>
        <v>78.259881852457582</v>
      </c>
      <c r="BN180" s="85">
        <v>41487</v>
      </c>
      <c r="BO180" s="86">
        <v>253986.46799999999</v>
      </c>
      <c r="BP180" s="87">
        <f t="shared" si="79"/>
        <v>0</v>
      </c>
      <c r="BQ180" s="88">
        <v>26308.935985083903</v>
      </c>
      <c r="BR180" s="88">
        <v>26300.829512963282</v>
      </c>
      <c r="BS180" s="89">
        <f t="shared" si="80"/>
        <v>324568.95324995427</v>
      </c>
      <c r="BT180" s="89" t="b">
        <v>1</v>
      </c>
    </row>
    <row r="181" spans="1:72" s="77" customFormat="1" x14ac:dyDescent="0.2">
      <c r="A181" s="92">
        <v>2013</v>
      </c>
      <c r="B181" s="91">
        <v>9</v>
      </c>
      <c r="C181" s="66"/>
      <c r="D181" s="68"/>
      <c r="E181" s="91"/>
      <c r="F181" s="66"/>
      <c r="G181" s="68"/>
      <c r="H181" s="91"/>
      <c r="I181" s="70"/>
      <c r="J181" s="70"/>
      <c r="K181" s="71">
        <f t="shared" si="65"/>
        <v>0</v>
      </c>
      <c r="L181" s="72">
        <v>195</v>
      </c>
      <c r="M181" s="72">
        <f t="shared" si="66"/>
        <v>0</v>
      </c>
      <c r="N181" s="73">
        <v>228634.23300000001</v>
      </c>
      <c r="O181" s="72">
        <f t="shared" si="83"/>
        <v>228634.23300000001</v>
      </c>
      <c r="P181" s="74">
        <f t="shared" si="62"/>
        <v>1172483.2461538464</v>
      </c>
      <c r="Q181" s="91"/>
      <c r="R181" s="92">
        <v>2013</v>
      </c>
      <c r="S181" s="91">
        <v>9</v>
      </c>
      <c r="T181" s="75">
        <f t="shared" si="84"/>
        <v>0</v>
      </c>
      <c r="U181" s="75">
        <f t="shared" si="84"/>
        <v>278.21093356333773</v>
      </c>
      <c r="W181" s="76"/>
      <c r="X181" s="76">
        <v>0</v>
      </c>
      <c r="Y181" s="76">
        <v>270.04400483226198</v>
      </c>
      <c r="AC181" s="78">
        <f t="shared" si="67"/>
        <v>0</v>
      </c>
      <c r="AD181" s="78">
        <f t="shared" si="68"/>
        <v>-4.007517307822521E-2</v>
      </c>
      <c r="AE181" s="78">
        <f t="shared" si="86"/>
        <v>-4.007517307822521E-2</v>
      </c>
      <c r="AF181" s="73">
        <v>1235</v>
      </c>
      <c r="AG181" s="73">
        <f t="shared" si="69"/>
        <v>-49.492838751608133</v>
      </c>
      <c r="AH181" s="73">
        <v>22595.135999999999</v>
      </c>
      <c r="AI181" s="79">
        <f t="shared" si="70"/>
        <v>22644.628838751607</v>
      </c>
      <c r="AJ181" s="74">
        <f t="shared" si="71"/>
        <v>18335.73185324017</v>
      </c>
      <c r="AK181" s="80"/>
      <c r="AL181" s="92">
        <v>2013</v>
      </c>
      <c r="AM181" s="91">
        <v>9</v>
      </c>
      <c r="AN181" s="76">
        <f t="shared" si="85"/>
        <v>278.21093356333773</v>
      </c>
      <c r="AO181" s="76">
        <f t="shared" si="85"/>
        <v>0</v>
      </c>
      <c r="AP181" s="76"/>
      <c r="AR181" s="76">
        <v>270.04400483226198</v>
      </c>
      <c r="AS181" s="76">
        <v>0</v>
      </c>
      <c r="AT181" s="76"/>
      <c r="AV181" s="81">
        <f t="shared" si="72"/>
        <v>-3.931034787731609E-3</v>
      </c>
      <c r="AW181" s="81">
        <f t="shared" si="73"/>
        <v>0</v>
      </c>
      <c r="AX181" s="78">
        <f t="shared" si="87"/>
        <v>-3.931034787731609E-3</v>
      </c>
      <c r="AY181" s="73">
        <v>8353</v>
      </c>
      <c r="AZ181" s="82">
        <f t="shared" si="74"/>
        <v>-32.835933581922127</v>
      </c>
      <c r="BA181" s="73">
        <v>5725.357</v>
      </c>
      <c r="BB181" s="73">
        <f t="shared" si="75"/>
        <v>5758.1929335819223</v>
      </c>
      <c r="BC181" s="74">
        <f t="shared" si="76"/>
        <v>689.35627122972858</v>
      </c>
      <c r="BE181" s="83">
        <v>28.944999999999709</v>
      </c>
      <c r="BF181" s="84">
        <v>28</v>
      </c>
      <c r="BH181" s="73">
        <v>36.648000000000003</v>
      </c>
      <c r="BI181" s="73">
        <v>13</v>
      </c>
      <c r="BK181" s="79">
        <f t="shared" si="77"/>
        <v>257020.31900000002</v>
      </c>
      <c r="BL181" s="434">
        <f t="shared" si="78"/>
        <v>257102.64777233353</v>
      </c>
      <c r="BM181" s="73">
        <f t="shared" si="64"/>
        <v>-82.328772333530253</v>
      </c>
      <c r="BN181" s="85">
        <v>41518</v>
      </c>
      <c r="BO181" s="86">
        <v>257020.31900000002</v>
      </c>
      <c r="BP181" s="87">
        <f t="shared" si="79"/>
        <v>0</v>
      </c>
      <c r="BQ181" s="88">
        <v>26162.491754885996</v>
      </c>
      <c r="BR181" s="88">
        <v>26170.872126662616</v>
      </c>
      <c r="BS181" s="89">
        <f t="shared" si="80"/>
        <v>324283.35311731644</v>
      </c>
      <c r="BT181" s="89" t="b">
        <v>1</v>
      </c>
    </row>
    <row r="182" spans="1:72" s="77" customFormat="1" x14ac:dyDescent="0.2">
      <c r="A182" s="92">
        <v>2013</v>
      </c>
      <c r="B182" s="91">
        <v>10</v>
      </c>
      <c r="C182" s="66"/>
      <c r="D182" s="68"/>
      <c r="E182" s="91"/>
      <c r="F182" s="66"/>
      <c r="G182" s="68"/>
      <c r="H182" s="91"/>
      <c r="I182" s="70"/>
      <c r="J182" s="70"/>
      <c r="K182" s="71">
        <f t="shared" si="65"/>
        <v>0</v>
      </c>
      <c r="L182" s="72">
        <v>194</v>
      </c>
      <c r="M182" s="72">
        <f t="shared" si="66"/>
        <v>0</v>
      </c>
      <c r="N182" s="73">
        <v>209257.003</v>
      </c>
      <c r="O182" s="72">
        <f t="shared" si="83"/>
        <v>209257.003</v>
      </c>
      <c r="P182" s="74">
        <f t="shared" si="62"/>
        <v>1078644.3453608246</v>
      </c>
      <c r="Q182" s="91"/>
      <c r="R182" s="92">
        <v>2013</v>
      </c>
      <c r="S182" s="91">
        <v>10</v>
      </c>
      <c r="T182" s="75">
        <f t="shared" si="84"/>
        <v>0</v>
      </c>
      <c r="U182" s="75">
        <f t="shared" si="84"/>
        <v>198.83661390818892</v>
      </c>
      <c r="W182" s="76"/>
      <c r="X182" s="76">
        <v>0</v>
      </c>
      <c r="Y182" s="76">
        <v>213.28592721551468</v>
      </c>
      <c r="AC182" s="78">
        <f t="shared" si="67"/>
        <v>0</v>
      </c>
      <c r="AD182" s="78">
        <f t="shared" si="68"/>
        <v>7.0902875575394916E-2</v>
      </c>
      <c r="AE182" s="78">
        <f t="shared" si="86"/>
        <v>7.0902875575394916E-2</v>
      </c>
      <c r="AF182" s="73">
        <v>1241</v>
      </c>
      <c r="AG182" s="73">
        <f t="shared" si="69"/>
        <v>87.990468589065088</v>
      </c>
      <c r="AH182" s="73">
        <v>21482.187000000002</v>
      </c>
      <c r="AI182" s="79">
        <f t="shared" si="70"/>
        <v>21394.196531410937</v>
      </c>
      <c r="AJ182" s="74">
        <f t="shared" si="71"/>
        <v>17239.481491870214</v>
      </c>
      <c r="AK182" s="80"/>
      <c r="AL182" s="92">
        <v>2013</v>
      </c>
      <c r="AM182" s="91">
        <v>10</v>
      </c>
      <c r="AN182" s="76">
        <f t="shared" si="85"/>
        <v>198.83661390818892</v>
      </c>
      <c r="AO182" s="76">
        <f t="shared" si="85"/>
        <v>3.8389772083761713</v>
      </c>
      <c r="AP182" s="76"/>
      <c r="AR182" s="76">
        <v>213.28592721551468</v>
      </c>
      <c r="AS182" s="76">
        <v>5.3677058274147413E-2</v>
      </c>
      <c r="AT182" s="76"/>
      <c r="AV182" s="81">
        <f t="shared" si="72"/>
        <v>6.9549710962702313E-3</v>
      </c>
      <c r="AW182" s="81">
        <f t="shared" si="73"/>
        <v>-7.3169613707551142E-4</v>
      </c>
      <c r="AX182" s="78">
        <f t="shared" si="87"/>
        <v>6.2232749591947202E-3</v>
      </c>
      <c r="AY182" s="73">
        <v>8477</v>
      </c>
      <c r="AZ182" s="82">
        <f t="shared" si="74"/>
        <v>52.754701829093641</v>
      </c>
      <c r="BA182" s="73">
        <v>5255.94</v>
      </c>
      <c r="BB182" s="73">
        <f t="shared" si="75"/>
        <v>5203.1852981709062</v>
      </c>
      <c r="BC182" s="74">
        <f t="shared" si="76"/>
        <v>613.80031829313509</v>
      </c>
      <c r="BE182" s="83">
        <v>29.557999999999993</v>
      </c>
      <c r="BF182" s="84">
        <v>26</v>
      </c>
      <c r="BH182" s="73">
        <v>36.838999999999999</v>
      </c>
      <c r="BI182" s="73">
        <v>13</v>
      </c>
      <c r="BK182" s="79">
        <f t="shared" si="77"/>
        <v>236061.527</v>
      </c>
      <c r="BL182" s="434">
        <f t="shared" si="78"/>
        <v>235920.78182958183</v>
      </c>
      <c r="BM182" s="73">
        <f t="shared" si="64"/>
        <v>140.74517041815872</v>
      </c>
      <c r="BN182" s="85">
        <v>41548</v>
      </c>
      <c r="BO182" s="86">
        <v>236061.527</v>
      </c>
      <c r="BP182" s="87">
        <f t="shared" si="79"/>
        <v>0</v>
      </c>
      <c r="BQ182" s="88">
        <v>23722.392422872072</v>
      </c>
      <c r="BR182" s="88">
        <v>23708.248601103591</v>
      </c>
      <c r="BS182" s="89">
        <f t="shared" si="80"/>
        <v>317315.07301143318</v>
      </c>
      <c r="BT182" s="89" t="b">
        <v>1</v>
      </c>
    </row>
    <row r="183" spans="1:72" s="77" customFormat="1" x14ac:dyDescent="0.2">
      <c r="A183" s="92">
        <v>2013</v>
      </c>
      <c r="B183" s="91">
        <v>11</v>
      </c>
      <c r="C183" s="66"/>
      <c r="D183" s="68"/>
      <c r="E183" s="91"/>
      <c r="F183" s="66"/>
      <c r="G183" s="68"/>
      <c r="H183" s="91"/>
      <c r="I183" s="70"/>
      <c r="J183" s="70"/>
      <c r="K183" s="71">
        <f t="shared" si="65"/>
        <v>0</v>
      </c>
      <c r="L183" s="72">
        <v>193</v>
      </c>
      <c r="M183" s="72">
        <f t="shared" si="66"/>
        <v>0</v>
      </c>
      <c r="N183" s="73">
        <v>207266.196</v>
      </c>
      <c r="O183" s="72">
        <f t="shared" si="83"/>
        <v>207266.196</v>
      </c>
      <c r="P183" s="74">
        <f t="shared" si="62"/>
        <v>1073918.1139896372</v>
      </c>
      <c r="Q183" s="91"/>
      <c r="R183" s="92">
        <v>2013</v>
      </c>
      <c r="S183" s="91">
        <v>11</v>
      </c>
      <c r="T183" s="75">
        <f t="shared" si="84"/>
        <v>0</v>
      </c>
      <c r="U183" s="75">
        <f t="shared" si="84"/>
        <v>75.667245198869992</v>
      </c>
      <c r="W183" s="76"/>
      <c r="X183" s="76">
        <v>0</v>
      </c>
      <c r="Y183" s="76">
        <v>110.23315885291359</v>
      </c>
      <c r="AC183" s="78">
        <f t="shared" si="67"/>
        <v>0</v>
      </c>
      <c r="AD183" s="78">
        <f t="shared" si="68"/>
        <v>0.1696151659830048</v>
      </c>
      <c r="AE183" s="78">
        <f t="shared" si="86"/>
        <v>0.1696151659830048</v>
      </c>
      <c r="AF183" s="73">
        <v>1236</v>
      </c>
      <c r="AG183" s="73">
        <f t="shared" si="69"/>
        <v>209.64434515499394</v>
      </c>
      <c r="AH183" s="73">
        <v>21921.864000000001</v>
      </c>
      <c r="AI183" s="79">
        <f t="shared" si="70"/>
        <v>21712.219654845008</v>
      </c>
      <c r="AJ183" s="74">
        <f t="shared" si="71"/>
        <v>17566.520756347094</v>
      </c>
      <c r="AK183" s="80"/>
      <c r="AL183" s="92">
        <v>2013</v>
      </c>
      <c r="AM183" s="91">
        <v>11</v>
      </c>
      <c r="AN183" s="76">
        <f t="shared" si="85"/>
        <v>75.667245198869992</v>
      </c>
      <c r="AO183" s="76">
        <f t="shared" si="85"/>
        <v>28.935219572893278</v>
      </c>
      <c r="AP183" s="76"/>
      <c r="AR183" s="76">
        <v>110.23315885291359</v>
      </c>
      <c r="AS183" s="76">
        <v>10.992012079278346</v>
      </c>
      <c r="AT183" s="76"/>
      <c r="AV183" s="81">
        <f t="shared" si="72"/>
        <v>1.6637810065213362E-2</v>
      </c>
      <c r="AW183" s="81">
        <f t="shared" si="73"/>
        <v>-3.4684107175671536E-3</v>
      </c>
      <c r="AX183" s="78">
        <f t="shared" si="87"/>
        <v>1.3169399347646209E-2</v>
      </c>
      <c r="AY183" s="73">
        <v>8547</v>
      </c>
      <c r="AZ183" s="82">
        <f t="shared" si="74"/>
        <v>112.55885622433215</v>
      </c>
      <c r="BA183" s="73">
        <v>4809.4459999999999</v>
      </c>
      <c r="BB183" s="73">
        <f t="shared" si="75"/>
        <v>4696.8871437756679</v>
      </c>
      <c r="BC183" s="74">
        <f t="shared" si="76"/>
        <v>549.53634535809852</v>
      </c>
      <c r="BE183" s="83">
        <v>40.516000000000531</v>
      </c>
      <c r="BF183" s="84">
        <v>27</v>
      </c>
      <c r="BH183" s="73">
        <v>36.969000000000001</v>
      </c>
      <c r="BI183" s="73">
        <v>13</v>
      </c>
      <c r="BK183" s="79">
        <f t="shared" si="77"/>
        <v>234074.99100000001</v>
      </c>
      <c r="BL183" s="434">
        <f t="shared" si="78"/>
        <v>233752.78779862067</v>
      </c>
      <c r="BM183" s="73">
        <f t="shared" si="64"/>
        <v>322.20320137932606</v>
      </c>
      <c r="BN183" s="85">
        <v>41579</v>
      </c>
      <c r="BO183" s="86">
        <v>234074.99099999998</v>
      </c>
      <c r="BP183" s="87">
        <f t="shared" si="79"/>
        <v>0</v>
      </c>
      <c r="BQ183" s="88">
        <v>23370.106928913738</v>
      </c>
      <c r="BR183" s="88">
        <v>23337.938078935771</v>
      </c>
      <c r="BS183" s="89">
        <f t="shared" si="80"/>
        <v>312407.39707933215</v>
      </c>
      <c r="BT183" s="89" t="b">
        <v>1</v>
      </c>
    </row>
    <row r="184" spans="1:72" s="77" customFormat="1" x14ac:dyDescent="0.2">
      <c r="A184" s="92">
        <v>2013</v>
      </c>
      <c r="B184" s="91">
        <v>12</v>
      </c>
      <c r="C184" s="66"/>
      <c r="D184" s="68"/>
      <c r="E184" s="91"/>
      <c r="F184" s="66"/>
      <c r="G184" s="68"/>
      <c r="H184" s="91"/>
      <c r="I184" s="70"/>
      <c r="J184" s="70"/>
      <c r="K184" s="71">
        <f t="shared" si="65"/>
        <v>0</v>
      </c>
      <c r="L184" s="72">
        <v>194</v>
      </c>
      <c r="M184" s="72">
        <f t="shared" si="66"/>
        <v>0</v>
      </c>
      <c r="N184" s="73">
        <v>218002.01500000001</v>
      </c>
      <c r="O184" s="72">
        <f t="shared" si="83"/>
        <v>218002.01500000001</v>
      </c>
      <c r="P184" s="74">
        <f t="shared" si="62"/>
        <v>1123721.7268041237</v>
      </c>
      <c r="Q184" s="91"/>
      <c r="R184" s="92">
        <v>2013</v>
      </c>
      <c r="S184" s="91">
        <v>12</v>
      </c>
      <c r="T184" s="75">
        <f t="shared" si="84"/>
        <v>0</v>
      </c>
      <c r="U184" s="75">
        <f t="shared" si="84"/>
        <v>42.449672857488302</v>
      </c>
      <c r="W184" s="76"/>
      <c r="X184" s="76">
        <v>0</v>
      </c>
      <c r="Y184" s="76">
        <v>79.005079745838657</v>
      </c>
      <c r="AC184" s="78">
        <f t="shared" si="67"/>
        <v>0</v>
      </c>
      <c r="AD184" s="78">
        <f t="shared" si="68"/>
        <v>0.17937762238836383</v>
      </c>
      <c r="AE184" s="78">
        <f t="shared" si="86"/>
        <v>0.17937762238836383</v>
      </c>
      <c r="AF184" s="73">
        <v>1233</v>
      </c>
      <c r="AG184" s="73">
        <f t="shared" si="69"/>
        <v>221.17260840485261</v>
      </c>
      <c r="AH184" s="73">
        <v>21871.526999999998</v>
      </c>
      <c r="AI184" s="79">
        <f t="shared" si="70"/>
        <v>21650.354391595145</v>
      </c>
      <c r="AJ184" s="74">
        <f t="shared" si="71"/>
        <v>17559.087097806281</v>
      </c>
      <c r="AK184" s="80"/>
      <c r="AL184" s="92">
        <v>2013</v>
      </c>
      <c r="AM184" s="91">
        <v>12</v>
      </c>
      <c r="AN184" s="76">
        <f t="shared" si="85"/>
        <v>42.449672857488302</v>
      </c>
      <c r="AO184" s="76">
        <f t="shared" si="85"/>
        <v>82.304422731853208</v>
      </c>
      <c r="AP184" s="76"/>
      <c r="AR184" s="76">
        <v>79.005079745838657</v>
      </c>
      <c r="AS184" s="76">
        <v>14.417695558114239</v>
      </c>
      <c r="AT184" s="76"/>
      <c r="AV184" s="81">
        <f t="shared" si="72"/>
        <v>1.7595424288569805E-2</v>
      </c>
      <c r="AW184" s="81">
        <f t="shared" si="73"/>
        <v>-1.3122461644259609E-2</v>
      </c>
      <c r="AX184" s="78">
        <f t="shared" si="87"/>
        <v>4.4729626443101959E-3</v>
      </c>
      <c r="AY184" s="73">
        <v>8601</v>
      </c>
      <c r="AZ184" s="82">
        <f t="shared" si="74"/>
        <v>38.471951703711994</v>
      </c>
      <c r="BA184" s="73">
        <v>4788.1660000000002</v>
      </c>
      <c r="BB184" s="73">
        <f t="shared" si="75"/>
        <v>4749.6940482962882</v>
      </c>
      <c r="BC184" s="74">
        <f t="shared" si="76"/>
        <v>552.22579331429938</v>
      </c>
      <c r="BE184" s="83">
        <v>52.608999999999469</v>
      </c>
      <c r="BF184" s="84">
        <v>28</v>
      </c>
      <c r="BH184" s="73">
        <v>36.884999999999998</v>
      </c>
      <c r="BI184" s="73">
        <v>13</v>
      </c>
      <c r="BK184" s="79">
        <f t="shared" si="77"/>
        <v>244751.20200000002</v>
      </c>
      <c r="BL184" s="434">
        <f t="shared" si="78"/>
        <v>244491.55743989145</v>
      </c>
      <c r="BM184" s="73">
        <f t="shared" si="64"/>
        <v>259.64456010856463</v>
      </c>
      <c r="BN184" s="85">
        <v>41609</v>
      </c>
      <c r="BO184" s="86">
        <v>244751.20200000002</v>
      </c>
      <c r="BP184" s="87">
        <f t="shared" si="79"/>
        <v>0</v>
      </c>
      <c r="BQ184" s="88">
        <v>24307.399145893338</v>
      </c>
      <c r="BR184" s="88">
        <v>24281.612616932311</v>
      </c>
      <c r="BS184" s="89">
        <f t="shared" si="80"/>
        <v>310274.4721991017</v>
      </c>
      <c r="BT184" s="89" t="b">
        <v>1</v>
      </c>
    </row>
    <row r="185" spans="1:72" s="77" customFormat="1" x14ac:dyDescent="0.2">
      <c r="A185" s="92">
        <v>2014</v>
      </c>
      <c r="B185" s="91">
        <v>1</v>
      </c>
      <c r="C185" s="66"/>
      <c r="D185" s="68"/>
      <c r="E185" s="91"/>
      <c r="F185" s="66"/>
      <c r="G185" s="68"/>
      <c r="H185" s="91"/>
      <c r="I185" s="70"/>
      <c r="J185" s="70"/>
      <c r="K185" s="71">
        <f t="shared" si="65"/>
        <v>0</v>
      </c>
      <c r="L185" s="72">
        <v>194</v>
      </c>
      <c r="M185" s="72">
        <f t="shared" si="66"/>
        <v>0</v>
      </c>
      <c r="N185" s="73">
        <v>218215.16800000001</v>
      </c>
      <c r="O185" s="72">
        <f t="shared" si="83"/>
        <v>218215.16800000001</v>
      </c>
      <c r="P185" s="74">
        <f>+O185/L185*1000</f>
        <v>1124820.4536082475</v>
      </c>
      <c r="Q185" s="91"/>
      <c r="R185" s="92">
        <v>2014</v>
      </c>
      <c r="S185" s="91">
        <v>1</v>
      </c>
      <c r="T185" s="75">
        <f t="shared" si="84"/>
        <v>104.01238027997351</v>
      </c>
      <c r="U185" s="75">
        <f t="shared" si="84"/>
        <v>26.872581391315055</v>
      </c>
      <c r="W185" s="76"/>
      <c r="X185" s="76">
        <v>118.468726084693</v>
      </c>
      <c r="Y185" s="76">
        <v>26.95686291874426</v>
      </c>
      <c r="AC185" s="78">
        <f t="shared" si="67"/>
        <v>7.169323981477814E-2</v>
      </c>
      <c r="AD185" s="78">
        <f t="shared" si="68"/>
        <v>4.1357001025006814E-4</v>
      </c>
      <c r="AE185" s="78">
        <f t="shared" si="86"/>
        <v>7.2106809825028206E-2</v>
      </c>
      <c r="AF185" s="73">
        <v>1236</v>
      </c>
      <c r="AG185" s="73">
        <f t="shared" si="69"/>
        <v>89.124016943734858</v>
      </c>
      <c r="AH185" s="73">
        <v>21671.547999999999</v>
      </c>
      <c r="AI185" s="79">
        <f t="shared" si="70"/>
        <v>21582.423983056266</v>
      </c>
      <c r="AJ185" s="74">
        <f t="shared" si="71"/>
        <v>17461.508076906361</v>
      </c>
      <c r="AK185" s="80"/>
      <c r="AL185" s="92">
        <v>2014</v>
      </c>
      <c r="AM185" s="91">
        <v>1</v>
      </c>
      <c r="AN185" s="76">
        <f t="shared" si="85"/>
        <v>26.872581391315055</v>
      </c>
      <c r="AO185" s="76">
        <f t="shared" si="85"/>
        <v>123.83441885147447</v>
      </c>
      <c r="AP185" s="76"/>
      <c r="AR185" s="76">
        <v>26.95686291874426</v>
      </c>
      <c r="AS185" s="76">
        <v>133.79215584176413</v>
      </c>
      <c r="AT185" s="76"/>
      <c r="AV185" s="81">
        <f t="shared" si="72"/>
        <v>4.0567712440870018E-5</v>
      </c>
      <c r="AW185" s="81">
        <f t="shared" si="73"/>
        <v>1.9248242942141579E-3</v>
      </c>
      <c r="AX185" s="78">
        <f t="shared" si="87"/>
        <v>1.9653920066550279E-3</v>
      </c>
      <c r="AY185" s="73">
        <v>8499</v>
      </c>
      <c r="AZ185" s="82">
        <f t="shared" si="74"/>
        <v>16.703866664561083</v>
      </c>
      <c r="BA185" s="73">
        <v>4581.4889999999996</v>
      </c>
      <c r="BB185" s="73">
        <f t="shared" si="75"/>
        <v>4564.7851333354383</v>
      </c>
      <c r="BC185" s="74">
        <f t="shared" si="76"/>
        <v>537.09673294922209</v>
      </c>
      <c r="BE185" s="83">
        <v>49.527000000000044</v>
      </c>
      <c r="BF185" s="84">
        <v>27</v>
      </c>
      <c r="BH185" s="73">
        <v>36.801000000000002</v>
      </c>
      <c r="BI185" s="73">
        <v>13</v>
      </c>
      <c r="BK185" s="79">
        <f t="shared" si="77"/>
        <v>244554.533</v>
      </c>
      <c r="BL185" s="434">
        <f t="shared" si="78"/>
        <v>244448.70511639171</v>
      </c>
      <c r="BM185" s="73">
        <f t="shared" si="64"/>
        <v>105.82788360829593</v>
      </c>
      <c r="BN185" s="85">
        <v>41640</v>
      </c>
      <c r="BO185" s="86">
        <v>244554.533</v>
      </c>
      <c r="BP185" s="87">
        <f t="shared" si="79"/>
        <v>0</v>
      </c>
      <c r="BQ185" s="88">
        <v>24531.500952954157</v>
      </c>
      <c r="BR185" s="88">
        <v>24520.885255932561</v>
      </c>
      <c r="BS185" s="89">
        <f t="shared" si="80"/>
        <v>307380.42923251016</v>
      </c>
      <c r="BT185" s="89" t="b">
        <v>1</v>
      </c>
    </row>
    <row r="186" spans="1:72" s="77" customFormat="1" x14ac:dyDescent="0.2">
      <c r="A186" s="92">
        <v>2014</v>
      </c>
      <c r="B186" s="91">
        <v>2</v>
      </c>
      <c r="C186" s="66"/>
      <c r="D186" s="68"/>
      <c r="E186" s="91"/>
      <c r="F186" s="66"/>
      <c r="G186" s="68"/>
      <c r="H186" s="91"/>
      <c r="I186" s="70"/>
      <c r="J186" s="70"/>
      <c r="K186" s="71">
        <f t="shared" si="65"/>
        <v>0</v>
      </c>
      <c r="L186" s="72">
        <v>194</v>
      </c>
      <c r="M186" s="72">
        <f t="shared" si="66"/>
        <v>0</v>
      </c>
      <c r="N186" s="73">
        <v>206610.06599999999</v>
      </c>
      <c r="O186" s="72">
        <f t="shared" si="83"/>
        <v>206610.06599999999</v>
      </c>
      <c r="P186" s="74">
        <f>+O186/L186*1000</f>
        <v>1065000.3402061854</v>
      </c>
      <c r="Q186" s="91"/>
      <c r="R186" s="92">
        <v>2014</v>
      </c>
      <c r="S186" s="91">
        <v>2</v>
      </c>
      <c r="T186" s="75">
        <f t="shared" si="84"/>
        <v>0</v>
      </c>
      <c r="U186" s="75">
        <f t="shared" si="84"/>
        <v>34.723950066840629</v>
      </c>
      <c r="W186" s="76"/>
      <c r="X186" s="76">
        <v>0</v>
      </c>
      <c r="Y186" s="76">
        <v>57.510679559652473</v>
      </c>
      <c r="AC186" s="78">
        <f t="shared" si="67"/>
        <v>0</v>
      </c>
      <c r="AD186" s="78">
        <f t="shared" si="68"/>
        <v>0.11181463171539741</v>
      </c>
      <c r="AE186" s="78">
        <f t="shared" si="86"/>
        <v>0.11181463171539741</v>
      </c>
      <c r="AF186" s="73">
        <v>1239</v>
      </c>
      <c r="AG186" s="73">
        <f t="shared" si="69"/>
        <v>138.53832869537737</v>
      </c>
      <c r="AH186" s="73">
        <v>20242.704000000002</v>
      </c>
      <c r="AI186" s="79">
        <f t="shared" si="70"/>
        <v>20104.165671304625</v>
      </c>
      <c r="AJ186" s="74">
        <f t="shared" si="71"/>
        <v>16226.122414289446</v>
      </c>
      <c r="AK186" s="93"/>
      <c r="AL186" s="92">
        <v>2014</v>
      </c>
      <c r="AM186" s="91">
        <v>2</v>
      </c>
      <c r="AN186" s="76">
        <f t="shared" si="85"/>
        <v>34.723950066840629</v>
      </c>
      <c r="AO186" s="76">
        <f t="shared" si="85"/>
        <v>77.741832906544204</v>
      </c>
      <c r="AP186" s="76"/>
      <c r="AR186" s="76">
        <v>57.510679559652473</v>
      </c>
      <c r="AS186" s="76">
        <v>34.237566708295979</v>
      </c>
      <c r="AT186" s="76"/>
      <c r="AV186" s="81">
        <f t="shared" si="72"/>
        <v>1.0968067591190334E-2</v>
      </c>
      <c r="AW186" s="81">
        <f t="shared" si="73"/>
        <v>-8.4093472806126123E-3</v>
      </c>
      <c r="AX186" s="78">
        <f t="shared" si="87"/>
        <v>2.558720310577722E-3</v>
      </c>
      <c r="AY186" s="73">
        <v>8678</v>
      </c>
      <c r="AZ186" s="82">
        <f t="shared" si="74"/>
        <v>22.204574855193471</v>
      </c>
      <c r="BA186" s="73">
        <v>4268.5079999999998</v>
      </c>
      <c r="BB186" s="73">
        <f t="shared" si="75"/>
        <v>4246.3034251448062</v>
      </c>
      <c r="BC186" s="74">
        <f t="shared" si="76"/>
        <v>489.31820985766376</v>
      </c>
      <c r="BE186" s="83">
        <v>34.338999999999942</v>
      </c>
      <c r="BF186" s="84">
        <v>25</v>
      </c>
      <c r="BH186" s="73">
        <v>36.801000000000002</v>
      </c>
      <c r="BI186" s="73">
        <v>13</v>
      </c>
      <c r="BK186" s="79">
        <f t="shared" si="77"/>
        <v>231192.41800000001</v>
      </c>
      <c r="BL186" s="434">
        <f t="shared" si="78"/>
        <v>231031.67509644941</v>
      </c>
      <c r="BM186" s="73">
        <f t="shared" si="64"/>
        <v>160.74290355057084</v>
      </c>
      <c r="BN186" s="85">
        <v>41671</v>
      </c>
      <c r="BO186" s="86">
        <v>231192.41800000001</v>
      </c>
      <c r="BP186" s="87">
        <f t="shared" si="79"/>
        <v>0</v>
      </c>
      <c r="BQ186" s="88">
        <v>22779.822445561142</v>
      </c>
      <c r="BR186" s="88">
        <v>22763.984145871458</v>
      </c>
      <c r="BS186" s="89">
        <f t="shared" si="80"/>
        <v>304201.57098300813</v>
      </c>
      <c r="BT186" s="89" t="b">
        <v>1</v>
      </c>
    </row>
    <row r="187" spans="1:72" s="77" customFormat="1" x14ac:dyDescent="0.2">
      <c r="A187" s="92">
        <v>2014</v>
      </c>
      <c r="B187" s="91">
        <v>3</v>
      </c>
      <c r="C187" s="66"/>
      <c r="D187" s="68"/>
      <c r="E187" s="91"/>
      <c r="F187" s="66"/>
      <c r="G187" s="68"/>
      <c r="H187" s="91"/>
      <c r="I187" s="70"/>
      <c r="J187" s="70"/>
      <c r="K187" s="71">
        <f t="shared" si="65"/>
        <v>0</v>
      </c>
      <c r="L187" s="72">
        <v>194</v>
      </c>
      <c r="M187" s="72">
        <f t="shared" si="66"/>
        <v>0</v>
      </c>
      <c r="N187" s="73">
        <v>197498.39499999999</v>
      </c>
      <c r="O187" s="72">
        <f t="shared" si="83"/>
        <v>197498.39499999999</v>
      </c>
      <c r="P187" s="74">
        <f>+O187/L187*1000</f>
        <v>1018032.9639175257</v>
      </c>
      <c r="Q187" s="91"/>
      <c r="R187" s="92">
        <v>2014</v>
      </c>
      <c r="S187" s="91">
        <v>3</v>
      </c>
      <c r="T187" s="75">
        <f t="shared" si="84"/>
        <v>0</v>
      </c>
      <c r="U187" s="75">
        <f t="shared" si="84"/>
        <v>67.088827391532973</v>
      </c>
      <c r="W187" s="76"/>
      <c r="X187" s="76">
        <v>0</v>
      </c>
      <c r="Y187" s="76">
        <v>62.20178223460303</v>
      </c>
      <c r="AC187" s="78">
        <f t="shared" si="67"/>
        <v>0</v>
      </c>
      <c r="AD187" s="78">
        <f t="shared" si="68"/>
        <v>-2.3980762775588992E-2</v>
      </c>
      <c r="AE187" s="78">
        <f t="shared" si="86"/>
        <v>-2.3980762775588992E-2</v>
      </c>
      <c r="AF187" s="73">
        <v>1235</v>
      </c>
      <c r="AG187" s="73">
        <f t="shared" si="69"/>
        <v>-29.616242027852405</v>
      </c>
      <c r="AH187" s="73">
        <v>19664.141</v>
      </c>
      <c r="AI187" s="79">
        <f t="shared" si="70"/>
        <v>19693.757242027852</v>
      </c>
      <c r="AJ187" s="74">
        <f t="shared" si="71"/>
        <v>15946.362139293808</v>
      </c>
      <c r="AK187" s="93"/>
      <c r="AL187" s="92">
        <v>2014</v>
      </c>
      <c r="AM187" s="91">
        <v>3</v>
      </c>
      <c r="AN187" s="76">
        <f t="shared" si="85"/>
        <v>67.088827391532973</v>
      </c>
      <c r="AO187" s="76">
        <f t="shared" si="85"/>
        <v>46.024503453365838</v>
      </c>
      <c r="AP187" s="76"/>
      <c r="AR187" s="76">
        <v>62.20178223460303</v>
      </c>
      <c r="AS187" s="76">
        <v>29.613069415238598</v>
      </c>
      <c r="AT187" s="76"/>
      <c r="AV187" s="81">
        <f t="shared" si="72"/>
        <v>-2.3523095589174287E-3</v>
      </c>
      <c r="AW187" s="81">
        <f t="shared" si="73"/>
        <v>-3.1723198725056479E-3</v>
      </c>
      <c r="AX187" s="78">
        <f t="shared" si="87"/>
        <v>-5.5246294314230766E-3</v>
      </c>
      <c r="AY187" s="73">
        <v>8811</v>
      </c>
      <c r="AZ187" s="82">
        <f t="shared" si="74"/>
        <v>-48.677509920268726</v>
      </c>
      <c r="BA187" s="73">
        <v>4425.9309999999996</v>
      </c>
      <c r="BB187" s="73">
        <f t="shared" si="75"/>
        <v>4474.6085099202683</v>
      </c>
      <c r="BC187" s="74">
        <f t="shared" si="76"/>
        <v>507.84343546933019</v>
      </c>
      <c r="BE187" s="83">
        <v>38.354000000000269</v>
      </c>
      <c r="BF187" s="84">
        <v>26</v>
      </c>
      <c r="BH187" s="73">
        <v>36.801000000000002</v>
      </c>
      <c r="BI187" s="73">
        <v>13</v>
      </c>
      <c r="BK187" s="79">
        <f t="shared" si="77"/>
        <v>221663.62199999997</v>
      </c>
      <c r="BL187" s="434">
        <f t="shared" si="78"/>
        <v>221741.91575194811</v>
      </c>
      <c r="BM187" s="73">
        <f t="shared" si="64"/>
        <v>-78.293751948121127</v>
      </c>
      <c r="BN187" s="85">
        <v>41699</v>
      </c>
      <c r="BO187" s="86">
        <v>221663.62200000003</v>
      </c>
      <c r="BP187" s="87">
        <f t="shared" si="79"/>
        <v>0</v>
      </c>
      <c r="BQ187" s="88">
        <v>21564.70687810098</v>
      </c>
      <c r="BR187" s="88">
        <v>21572.323742771488</v>
      </c>
      <c r="BS187" s="89">
        <f t="shared" si="80"/>
        <v>300083.26624019345</v>
      </c>
      <c r="BT187" s="89" t="b">
        <v>1</v>
      </c>
    </row>
    <row r="188" spans="1:72" s="77" customFormat="1" x14ac:dyDescent="0.2">
      <c r="A188" s="92">
        <v>2014</v>
      </c>
      <c r="B188" s="91">
        <v>4</v>
      </c>
      <c r="C188" s="66"/>
      <c r="D188" s="68"/>
      <c r="E188" s="91"/>
      <c r="F188" s="66"/>
      <c r="G188" s="68"/>
      <c r="H188" s="91"/>
      <c r="I188" s="70"/>
      <c r="J188" s="70"/>
      <c r="K188" s="71">
        <f t="shared" si="65"/>
        <v>0</v>
      </c>
      <c r="L188" s="72">
        <v>191</v>
      </c>
      <c r="M188" s="72">
        <f t="shared" si="66"/>
        <v>0</v>
      </c>
      <c r="N188" s="73">
        <v>216369.533</v>
      </c>
      <c r="O188" s="72">
        <f t="shared" si="83"/>
        <v>216369.533</v>
      </c>
      <c r="P188" s="74">
        <f>+O188/L188*1000</f>
        <v>1132824.7801047121</v>
      </c>
      <c r="Q188" s="91"/>
      <c r="R188" s="92">
        <v>2014</v>
      </c>
      <c r="S188" s="91">
        <v>4</v>
      </c>
      <c r="T188" s="75">
        <f t="shared" si="84"/>
        <v>0</v>
      </c>
      <c r="U188" s="75">
        <f t="shared" si="84"/>
        <v>117.42864691479581</v>
      </c>
      <c r="W188" s="76"/>
      <c r="X188" s="76">
        <v>0</v>
      </c>
      <c r="Y188" s="76">
        <v>137.13602413996043</v>
      </c>
      <c r="AC188" s="78">
        <f t="shared" si="67"/>
        <v>0</v>
      </c>
      <c r="AD188" s="78">
        <f t="shared" si="68"/>
        <v>9.6704229854631729E-2</v>
      </c>
      <c r="AE188" s="78">
        <f t="shared" si="86"/>
        <v>9.6704229854631729E-2</v>
      </c>
      <c r="AF188" s="73">
        <v>1231</v>
      </c>
      <c r="AG188" s="73">
        <f t="shared" si="69"/>
        <v>119.04290695105166</v>
      </c>
      <c r="AH188" s="73">
        <v>20508.467000000001</v>
      </c>
      <c r="AI188" s="79">
        <f t="shared" si="70"/>
        <v>20389.42409304895</v>
      </c>
      <c r="AJ188" s="74">
        <f t="shared" si="71"/>
        <v>16563.301456579164</v>
      </c>
      <c r="AK188" s="93"/>
      <c r="AL188" s="92">
        <v>2014</v>
      </c>
      <c r="AM188" s="91">
        <v>4</v>
      </c>
      <c r="AN188" s="76">
        <f t="shared" si="85"/>
        <v>117.42864691479581</v>
      </c>
      <c r="AO188" s="76">
        <f t="shared" si="85"/>
        <v>10.764282951672801</v>
      </c>
      <c r="AP188" s="76"/>
      <c r="AR188" s="76">
        <v>137.13602413996043</v>
      </c>
      <c r="AS188" s="76">
        <v>4.2291372897970749</v>
      </c>
      <c r="AT188" s="76"/>
      <c r="AV188" s="81">
        <f t="shared" si="72"/>
        <v>9.4858652497224957E-3</v>
      </c>
      <c r="AW188" s="81">
        <f t="shared" si="73"/>
        <v>-1.2632395441326823E-3</v>
      </c>
      <c r="AX188" s="78">
        <f t="shared" si="87"/>
        <v>8.222625705589813E-3</v>
      </c>
      <c r="AY188" s="73">
        <v>8874</v>
      </c>
      <c r="AZ188" s="82">
        <f t="shared" si="74"/>
        <v>72.967580511403995</v>
      </c>
      <c r="BA188" s="73">
        <v>4658.1610000000001</v>
      </c>
      <c r="BB188" s="73">
        <f t="shared" si="75"/>
        <v>4585.1934194885962</v>
      </c>
      <c r="BC188" s="74">
        <f t="shared" si="76"/>
        <v>516.69973174313691</v>
      </c>
      <c r="BE188" s="83">
        <v>32.934000000000196</v>
      </c>
      <c r="BF188" s="84">
        <v>26</v>
      </c>
      <c r="BH188" s="73">
        <v>36.655000000000001</v>
      </c>
      <c r="BI188" s="73">
        <v>13</v>
      </c>
      <c r="BK188" s="79">
        <f t="shared" si="77"/>
        <v>241605.75</v>
      </c>
      <c r="BL188" s="434">
        <f t="shared" si="78"/>
        <v>241413.73951253755</v>
      </c>
      <c r="BM188" s="73">
        <f t="shared" si="64"/>
        <v>192.01048746245567</v>
      </c>
      <c r="BN188" s="85">
        <v>41730</v>
      </c>
      <c r="BO188" s="86">
        <v>241605.75</v>
      </c>
      <c r="BP188" s="87">
        <f t="shared" si="79"/>
        <v>0</v>
      </c>
      <c r="BQ188" s="88">
        <v>23377.431059506533</v>
      </c>
      <c r="BR188" s="88">
        <v>23358.85239598815</v>
      </c>
      <c r="BS188" s="89">
        <f t="shared" si="80"/>
        <v>296503.10803564283</v>
      </c>
      <c r="BT188" s="89" t="b">
        <v>1</v>
      </c>
    </row>
    <row r="189" spans="1:72" s="77" customFormat="1" x14ac:dyDescent="0.2">
      <c r="A189" s="92">
        <v>2014</v>
      </c>
      <c r="B189" s="91">
        <v>5</v>
      </c>
      <c r="C189" s="66"/>
      <c r="D189" s="68"/>
      <c r="E189" s="91"/>
      <c r="F189" s="66"/>
      <c r="G189" s="68"/>
      <c r="H189" s="91"/>
      <c r="I189" s="70"/>
      <c r="J189" s="70"/>
      <c r="K189" s="71">
        <f t="shared" si="65"/>
        <v>0</v>
      </c>
      <c r="L189" s="72">
        <v>192</v>
      </c>
      <c r="M189" s="72">
        <f t="shared" si="66"/>
        <v>0</v>
      </c>
      <c r="N189" s="73">
        <v>227478.15900000001</v>
      </c>
      <c r="O189" s="72">
        <f t="shared" si="83"/>
        <v>227478.15900000001</v>
      </c>
      <c r="P189" s="74">
        <f>+O189/L189*1000</f>
        <v>1184782.078125</v>
      </c>
      <c r="Q189" s="91"/>
      <c r="R189" s="92">
        <v>2014</v>
      </c>
      <c r="S189" s="91">
        <v>5</v>
      </c>
      <c r="T189" s="75">
        <f t="shared" si="84"/>
        <v>0</v>
      </c>
      <c r="U189" s="75">
        <f t="shared" si="84"/>
        <v>205.87235315982971</v>
      </c>
      <c r="W189" s="76"/>
      <c r="X189" s="76">
        <v>0</v>
      </c>
      <c r="Y189" s="76">
        <v>220.65709530534707</v>
      </c>
      <c r="AC189" s="78">
        <f t="shared" si="67"/>
        <v>0</v>
      </c>
      <c r="AD189" s="78">
        <f t="shared" si="68"/>
        <v>7.2548827093841167E-2</v>
      </c>
      <c r="AE189" s="78">
        <f t="shared" si="86"/>
        <v>7.2548827093841167E-2</v>
      </c>
      <c r="AF189" s="73">
        <v>1226</v>
      </c>
      <c r="AG189" s="73">
        <f t="shared" si="69"/>
        <v>88.944862017049275</v>
      </c>
      <c r="AH189" s="73">
        <v>22351.683000000001</v>
      </c>
      <c r="AI189" s="79">
        <f t="shared" si="70"/>
        <v>22262.738137982953</v>
      </c>
      <c r="AJ189" s="74">
        <f t="shared" si="71"/>
        <v>18158.840243052979</v>
      </c>
      <c r="AK189" s="93"/>
      <c r="AL189" s="92">
        <v>2014</v>
      </c>
      <c r="AM189" s="91">
        <v>5</v>
      </c>
      <c r="AN189" s="76">
        <f t="shared" si="85"/>
        <v>205.87235315982971</v>
      </c>
      <c r="AO189" s="76">
        <f t="shared" si="85"/>
        <v>1.2492833206498815</v>
      </c>
      <c r="AP189" s="76"/>
      <c r="AR189" s="76">
        <v>220.65709530534707</v>
      </c>
      <c r="AS189" s="76">
        <v>0.14397519616978313</v>
      </c>
      <c r="AT189" s="76"/>
      <c r="AV189" s="81">
        <f t="shared" si="72"/>
        <v>7.1164249885666449E-3</v>
      </c>
      <c r="AW189" s="81">
        <f t="shared" si="73"/>
        <v>-2.1365536493545131E-4</v>
      </c>
      <c r="AX189" s="78">
        <f t="shared" si="87"/>
        <v>6.9027696236311931E-3</v>
      </c>
      <c r="AY189" s="73">
        <v>8968</v>
      </c>
      <c r="AZ189" s="82">
        <f t="shared" si="74"/>
        <v>61.904037984724539</v>
      </c>
      <c r="BA189" s="73">
        <v>5261.1409999999996</v>
      </c>
      <c r="BB189" s="73">
        <f t="shared" si="75"/>
        <v>5199.2369620152749</v>
      </c>
      <c r="BC189" s="74">
        <f t="shared" si="76"/>
        <v>579.75434456013318</v>
      </c>
      <c r="BE189" s="83">
        <v>40.09900000000016</v>
      </c>
      <c r="BF189" s="84">
        <v>22</v>
      </c>
      <c r="BH189" s="73">
        <v>36.479999999999997</v>
      </c>
      <c r="BI189" s="73">
        <v>13</v>
      </c>
      <c r="BK189" s="79">
        <f t="shared" si="77"/>
        <v>255167.56200000001</v>
      </c>
      <c r="BL189" s="434">
        <f t="shared" si="78"/>
        <v>255016.71309999825</v>
      </c>
      <c r="BM189" s="73">
        <f t="shared" si="64"/>
        <v>150.84890000177381</v>
      </c>
      <c r="BN189" s="85">
        <v>41760</v>
      </c>
      <c r="BO189" s="86">
        <v>255167.56200000001</v>
      </c>
      <c r="BP189" s="87">
        <f t="shared" si="79"/>
        <v>0</v>
      </c>
      <c r="BQ189" s="88">
        <v>24485.899817675847</v>
      </c>
      <c r="BR189" s="88">
        <v>24471.424345072282</v>
      </c>
      <c r="BS189" s="89">
        <f t="shared" si="80"/>
        <v>292881.3666000198</v>
      </c>
      <c r="BT189" s="89" t="b">
        <v>1</v>
      </c>
    </row>
    <row r="190" spans="1:72" s="77" customFormat="1" x14ac:dyDescent="0.2">
      <c r="A190" s="92">
        <v>2014</v>
      </c>
      <c r="B190" s="91">
        <v>6</v>
      </c>
      <c r="C190" s="66"/>
      <c r="D190" s="68"/>
      <c r="E190" s="91"/>
      <c r="F190" s="66"/>
      <c r="G190" s="68"/>
      <c r="H190" s="91"/>
      <c r="I190" s="70"/>
      <c r="J190" s="70"/>
      <c r="K190" s="71">
        <f t="shared" si="65"/>
        <v>0</v>
      </c>
      <c r="L190" s="72">
        <v>192</v>
      </c>
      <c r="M190" s="72">
        <f t="shared" si="66"/>
        <v>0</v>
      </c>
      <c r="N190" s="73">
        <v>233140.016</v>
      </c>
      <c r="O190" s="72">
        <f t="shared" si="83"/>
        <v>233140.016</v>
      </c>
      <c r="P190" s="74">
        <f t="shared" ref="P190:P215" si="88">+O190/L190*1000</f>
        <v>1214270.9166666665</v>
      </c>
      <c r="Q190" s="91"/>
      <c r="R190" s="92">
        <v>2014</v>
      </c>
      <c r="S190" s="91">
        <v>6</v>
      </c>
      <c r="T190" s="75">
        <f t="shared" ref="T190:U205" si="89">T178</f>
        <v>0</v>
      </c>
      <c r="U190" s="75">
        <f t="shared" si="89"/>
        <v>273.79728737823223</v>
      </c>
      <c r="W190" s="76"/>
      <c r="X190" s="76">
        <v>0</v>
      </c>
      <c r="Y190" s="76">
        <v>247.5875604864128</v>
      </c>
      <c r="AC190" s="78">
        <f t="shared" si="67"/>
        <v>0</v>
      </c>
      <c r="AD190" s="78">
        <f t="shared" si="68"/>
        <v>-0.12861130249930844</v>
      </c>
      <c r="AE190" s="78">
        <f t="shared" si="86"/>
        <v>-0.12861130249930844</v>
      </c>
      <c r="AF190" s="73">
        <v>1223</v>
      </c>
      <c r="AG190" s="73">
        <f t="shared" si="69"/>
        <v>-157.29162295665421</v>
      </c>
      <c r="AH190" s="73">
        <v>22354.455000000002</v>
      </c>
      <c r="AI190" s="79">
        <f t="shared" si="70"/>
        <v>22511.746622956656</v>
      </c>
      <c r="AJ190" s="74">
        <f t="shared" si="71"/>
        <v>18406.988244445343</v>
      </c>
      <c r="AK190" s="93"/>
      <c r="AL190" s="92">
        <v>2014</v>
      </c>
      <c r="AM190" s="91">
        <v>6</v>
      </c>
      <c r="AN190" s="76">
        <f t="shared" ref="AN190:AO205" si="90">AN178</f>
        <v>273.79728737823223</v>
      </c>
      <c r="AO190" s="76">
        <f t="shared" si="90"/>
        <v>0</v>
      </c>
      <c r="AP190" s="76"/>
      <c r="AR190" s="76">
        <v>247.5875604864128</v>
      </c>
      <c r="AS190" s="76">
        <v>0</v>
      </c>
      <c r="AT190" s="76"/>
      <c r="AV190" s="81">
        <f t="shared" si="72"/>
        <v>-1.2615678620611085E-2</v>
      </c>
      <c r="AW190" s="81">
        <f t="shared" si="73"/>
        <v>0</v>
      </c>
      <c r="AX190" s="78">
        <f t="shared" si="87"/>
        <v>-1.2615678620611085E-2</v>
      </c>
      <c r="AY190" s="73">
        <v>9007</v>
      </c>
      <c r="AZ190" s="82">
        <f t="shared" si="74"/>
        <v>-113.62941733584404</v>
      </c>
      <c r="BA190" s="73">
        <v>5637.0870000000004</v>
      </c>
      <c r="BB190" s="73">
        <f t="shared" si="75"/>
        <v>5750.7164173358442</v>
      </c>
      <c r="BC190" s="74">
        <f t="shared" si="76"/>
        <v>638.47190155832618</v>
      </c>
      <c r="BE190" s="83">
        <v>31.022999999999229</v>
      </c>
      <c r="BF190" s="84">
        <v>23</v>
      </c>
      <c r="BH190" s="73">
        <v>37.427999999999997</v>
      </c>
      <c r="BI190" s="73">
        <v>13</v>
      </c>
      <c r="BK190" s="79">
        <f t="shared" si="77"/>
        <v>261200.00900000002</v>
      </c>
      <c r="BL190" s="434">
        <f t="shared" si="78"/>
        <v>261470.9300402925</v>
      </c>
      <c r="BM190" s="73">
        <f t="shared" si="64"/>
        <v>-270.92104029249822</v>
      </c>
      <c r="BN190" s="85">
        <v>41791</v>
      </c>
      <c r="BO190" s="86">
        <v>261200.00900000002</v>
      </c>
      <c r="BP190" s="87">
        <f t="shared" si="79"/>
        <v>0</v>
      </c>
      <c r="BQ190" s="88">
        <v>24976.095716198128</v>
      </c>
      <c r="BR190" s="88">
        <v>25002.00134254088</v>
      </c>
      <c r="BS190" s="89">
        <f t="shared" si="80"/>
        <v>291225.11856194847</v>
      </c>
      <c r="BT190" s="89" t="b">
        <v>1</v>
      </c>
    </row>
    <row r="191" spans="1:72" s="77" customFormat="1" x14ac:dyDescent="0.2">
      <c r="A191" s="92">
        <v>2014</v>
      </c>
      <c r="B191" s="91">
        <v>7</v>
      </c>
      <c r="C191" s="66"/>
      <c r="D191" s="68"/>
      <c r="E191" s="91"/>
      <c r="F191" s="66"/>
      <c r="G191" s="68"/>
      <c r="H191" s="91"/>
      <c r="I191" s="70"/>
      <c r="J191" s="70"/>
      <c r="K191" s="71">
        <f t="shared" si="65"/>
        <v>0</v>
      </c>
      <c r="L191" s="72">
        <v>193</v>
      </c>
      <c r="M191" s="72">
        <f t="shared" si="66"/>
        <v>0</v>
      </c>
      <c r="N191" s="73">
        <v>222941.16</v>
      </c>
      <c r="O191" s="72">
        <f t="shared" si="83"/>
        <v>222941.16</v>
      </c>
      <c r="P191" s="74">
        <f t="shared" si="88"/>
        <v>1155135.5440414508</v>
      </c>
      <c r="Q191" s="91"/>
      <c r="R191" s="92">
        <v>2014</v>
      </c>
      <c r="S191" s="91">
        <v>7</v>
      </c>
      <c r="T191" s="75">
        <f t="shared" si="89"/>
        <v>0</v>
      </c>
      <c r="U191" s="75">
        <f t="shared" si="89"/>
        <v>323.21495100202412</v>
      </c>
      <c r="W191" s="76"/>
      <c r="X191" s="76">
        <v>0</v>
      </c>
      <c r="Y191" s="76">
        <v>311.6666769190017</v>
      </c>
      <c r="AC191" s="78">
        <f t="shared" si="67"/>
        <v>0</v>
      </c>
      <c r="AD191" s="78">
        <f t="shared" si="68"/>
        <v>-5.6667456992849946E-2</v>
      </c>
      <c r="AE191" s="78">
        <f t="shared" si="86"/>
        <v>-5.6667456992849946E-2</v>
      </c>
      <c r="AF191" s="73">
        <v>1242</v>
      </c>
      <c r="AG191" s="73">
        <f t="shared" si="69"/>
        <v>-70.380981585119628</v>
      </c>
      <c r="AH191" s="73">
        <v>22258.901999999998</v>
      </c>
      <c r="AI191" s="79">
        <f t="shared" si="70"/>
        <v>22329.282981585118</v>
      </c>
      <c r="AJ191" s="74">
        <f t="shared" si="71"/>
        <v>17978.488713031496</v>
      </c>
      <c r="AK191" s="93"/>
      <c r="AL191" s="92">
        <v>2014</v>
      </c>
      <c r="AM191" s="91">
        <v>7</v>
      </c>
      <c r="AN191" s="76">
        <f t="shared" si="90"/>
        <v>323.21495100202412</v>
      </c>
      <c r="AO191" s="76">
        <f t="shared" si="90"/>
        <v>0</v>
      </c>
      <c r="AP191" s="76"/>
      <c r="AR191" s="76">
        <v>311.6666769190017</v>
      </c>
      <c r="AS191" s="76">
        <v>0</v>
      </c>
      <c r="AT191" s="76"/>
      <c r="AV191" s="81">
        <f t="shared" si="72"/>
        <v>-5.5585971977302638E-3</v>
      </c>
      <c r="AW191" s="81">
        <f t="shared" si="73"/>
        <v>0</v>
      </c>
      <c r="AX191" s="78">
        <f t="shared" si="87"/>
        <v>-5.5585971977302638E-3</v>
      </c>
      <c r="AY191" s="73">
        <v>8985</v>
      </c>
      <c r="AZ191" s="82">
        <f t="shared" si="74"/>
        <v>-49.943995821606421</v>
      </c>
      <c r="BA191" s="73">
        <v>6149.3990000000003</v>
      </c>
      <c r="BB191" s="73">
        <f t="shared" si="75"/>
        <v>6199.3429958216066</v>
      </c>
      <c r="BC191" s="74">
        <f t="shared" si="76"/>
        <v>689.96583147708475</v>
      </c>
      <c r="BE191" s="83">
        <v>26.753999999999905</v>
      </c>
      <c r="BF191" s="84">
        <v>24</v>
      </c>
      <c r="BH191" s="73">
        <v>36.835999999999999</v>
      </c>
      <c r="BI191" s="73">
        <v>13</v>
      </c>
      <c r="BK191" s="79">
        <f t="shared" si="77"/>
        <v>251413.05100000001</v>
      </c>
      <c r="BL191" s="434">
        <f t="shared" si="78"/>
        <v>251533.37597740674</v>
      </c>
      <c r="BM191" s="73">
        <f t="shared" si="64"/>
        <v>-120.32497740672605</v>
      </c>
      <c r="BN191" s="85">
        <v>41821</v>
      </c>
      <c r="BO191" s="86">
        <v>251413.05100000001</v>
      </c>
      <c r="BP191" s="87">
        <f t="shared" si="79"/>
        <v>0</v>
      </c>
      <c r="BQ191" s="88">
        <v>24042.560103280099</v>
      </c>
      <c r="BR191" s="88">
        <v>24054.066747385172</v>
      </c>
      <c r="BS191" s="89">
        <f t="shared" si="80"/>
        <v>289543.03891215957</v>
      </c>
      <c r="BT191" s="89" t="b">
        <v>1</v>
      </c>
    </row>
    <row r="192" spans="1:72" s="77" customFormat="1" x14ac:dyDescent="0.2">
      <c r="A192" s="92">
        <v>2014</v>
      </c>
      <c r="B192" s="91">
        <v>8</v>
      </c>
      <c r="C192" s="66"/>
      <c r="D192" s="68"/>
      <c r="E192" s="91"/>
      <c r="F192" s="66"/>
      <c r="G192" s="68"/>
      <c r="H192" s="91"/>
      <c r="I192" s="70"/>
      <c r="J192" s="70"/>
      <c r="K192" s="71">
        <f t="shared" si="65"/>
        <v>0</v>
      </c>
      <c r="L192" s="72">
        <v>193</v>
      </c>
      <c r="M192" s="72">
        <f t="shared" si="66"/>
        <v>0</v>
      </c>
      <c r="N192" s="73">
        <v>227631.06599999999</v>
      </c>
      <c r="O192" s="72">
        <f t="shared" si="83"/>
        <v>227631.06599999999</v>
      </c>
      <c r="P192" s="74">
        <f t="shared" si="88"/>
        <v>1179435.5751295337</v>
      </c>
      <c r="Q192" s="91"/>
      <c r="R192" s="92">
        <v>2014</v>
      </c>
      <c r="S192" s="91">
        <v>8</v>
      </c>
      <c r="T192" s="75">
        <f t="shared" si="89"/>
        <v>0</v>
      </c>
      <c r="U192" s="75">
        <f t="shared" si="89"/>
        <v>329.73144935858772</v>
      </c>
      <c r="W192" s="76"/>
      <c r="X192" s="76">
        <v>0</v>
      </c>
      <c r="Y192" s="76">
        <v>350.95807565684066</v>
      </c>
      <c r="AC192" s="78">
        <f t="shared" si="67"/>
        <v>0</v>
      </c>
      <c r="AD192" s="78">
        <f t="shared" si="68"/>
        <v>0.10415919506343524</v>
      </c>
      <c r="AE192" s="78">
        <f t="shared" si="86"/>
        <v>0.10415919506343524</v>
      </c>
      <c r="AF192" s="73">
        <v>1249</v>
      </c>
      <c r="AG192" s="73">
        <f t="shared" si="69"/>
        <v>130.09483463423061</v>
      </c>
      <c r="AH192" s="73">
        <v>22984.491000000002</v>
      </c>
      <c r="AI192" s="79">
        <f t="shared" si="70"/>
        <v>22854.396165365772</v>
      </c>
      <c r="AJ192" s="74">
        <f t="shared" si="71"/>
        <v>18298.155456657943</v>
      </c>
      <c r="AK192" s="93"/>
      <c r="AL192" s="92">
        <v>2014</v>
      </c>
      <c r="AM192" s="91">
        <v>8</v>
      </c>
      <c r="AN192" s="76">
        <f t="shared" si="90"/>
        <v>329.73144935858772</v>
      </c>
      <c r="AO192" s="76">
        <f t="shared" si="90"/>
        <v>0</v>
      </c>
      <c r="AP192" s="76"/>
      <c r="AR192" s="76">
        <v>350.95807565684066</v>
      </c>
      <c r="AS192" s="76">
        <v>0</v>
      </c>
      <c r="AT192" s="76"/>
      <c r="AV192" s="81">
        <f t="shared" si="72"/>
        <v>1.0217134145802664E-2</v>
      </c>
      <c r="AW192" s="81">
        <f t="shared" si="73"/>
        <v>0</v>
      </c>
      <c r="AX192" s="78">
        <f t="shared" si="87"/>
        <v>1.0217134145802664E-2</v>
      </c>
      <c r="AY192" s="73">
        <v>9137</v>
      </c>
      <c r="AZ192" s="82">
        <f t="shared" si="74"/>
        <v>93.353954690198947</v>
      </c>
      <c r="BA192" s="73">
        <v>6657.76</v>
      </c>
      <c r="BB192" s="73">
        <f t="shared" si="75"/>
        <v>6564.4060453098009</v>
      </c>
      <c r="BC192" s="74">
        <f t="shared" si="76"/>
        <v>718.44216321657007</v>
      </c>
      <c r="BE192" s="83">
        <v>34.045000000000073</v>
      </c>
      <c r="BF192" s="84">
        <v>28</v>
      </c>
      <c r="BH192" s="73">
        <v>20.759</v>
      </c>
      <c r="BI192" s="73">
        <v>13</v>
      </c>
      <c r="BK192" s="79">
        <f t="shared" si="77"/>
        <v>257328.12099999998</v>
      </c>
      <c r="BL192" s="434">
        <f t="shared" si="78"/>
        <v>257104.67221067555</v>
      </c>
      <c r="BM192" s="73">
        <f t="shared" si="64"/>
        <v>223.44878932442955</v>
      </c>
      <c r="BN192" s="85">
        <v>41852</v>
      </c>
      <c r="BO192" s="86">
        <v>257328.12099999998</v>
      </c>
      <c r="BP192" s="87">
        <f t="shared" si="79"/>
        <v>0</v>
      </c>
      <c r="BQ192" s="88">
        <v>24230.519868173258</v>
      </c>
      <c r="BR192" s="88">
        <v>24209.479492530656</v>
      </c>
      <c r="BS192" s="89">
        <f t="shared" si="80"/>
        <v>287451.6888917269</v>
      </c>
      <c r="BT192" s="89" t="b">
        <v>1</v>
      </c>
    </row>
    <row r="193" spans="1:75" s="77" customFormat="1" x14ac:dyDescent="0.2">
      <c r="A193" s="92">
        <v>2014</v>
      </c>
      <c r="B193" s="91">
        <v>9</v>
      </c>
      <c r="C193" s="66"/>
      <c r="D193" s="68"/>
      <c r="E193" s="91"/>
      <c r="F193" s="66"/>
      <c r="G193" s="68"/>
      <c r="H193" s="91"/>
      <c r="I193" s="70"/>
      <c r="J193" s="70"/>
      <c r="K193" s="71">
        <f t="shared" si="65"/>
        <v>0</v>
      </c>
      <c r="L193" s="72">
        <v>193</v>
      </c>
      <c r="M193" s="72">
        <f t="shared" si="66"/>
        <v>0</v>
      </c>
      <c r="N193" s="73">
        <v>228315.802</v>
      </c>
      <c r="O193" s="72">
        <f t="shared" si="83"/>
        <v>228315.802</v>
      </c>
      <c r="P193" s="74">
        <f t="shared" si="88"/>
        <v>1182983.4300518134</v>
      </c>
      <c r="Q193" s="91"/>
      <c r="R193" s="92">
        <v>2014</v>
      </c>
      <c r="S193" s="91">
        <v>9</v>
      </c>
      <c r="T193" s="75">
        <f t="shared" si="89"/>
        <v>0</v>
      </c>
      <c r="U193" s="75">
        <f t="shared" si="89"/>
        <v>278.21093356333773</v>
      </c>
      <c r="W193" s="76"/>
      <c r="X193" s="76">
        <v>0</v>
      </c>
      <c r="Y193" s="76">
        <v>254.35467918779301</v>
      </c>
      <c r="AC193" s="78">
        <f t="shared" si="67"/>
        <v>0</v>
      </c>
      <c r="AD193" s="78">
        <f t="shared" si="68"/>
        <v>-0.11706279735983335</v>
      </c>
      <c r="AE193" s="78">
        <f t="shared" si="86"/>
        <v>-0.11706279735983335</v>
      </c>
      <c r="AF193" s="73">
        <v>1240</v>
      </c>
      <c r="AG193" s="73">
        <f t="shared" si="69"/>
        <v>-145.15786872619336</v>
      </c>
      <c r="AH193" s="73">
        <v>22300.077000000001</v>
      </c>
      <c r="AI193" s="79">
        <f t="shared" si="70"/>
        <v>22445.234868726195</v>
      </c>
      <c r="AJ193" s="74">
        <f t="shared" si="71"/>
        <v>18100.995861875963</v>
      </c>
      <c r="AK193" s="93"/>
      <c r="AL193" s="92">
        <v>2014</v>
      </c>
      <c r="AM193" s="91">
        <v>9</v>
      </c>
      <c r="AN193" s="76">
        <f t="shared" si="90"/>
        <v>278.21093356333773</v>
      </c>
      <c r="AO193" s="76">
        <f t="shared" si="90"/>
        <v>0</v>
      </c>
      <c r="AP193" s="76"/>
      <c r="AR193" s="76">
        <v>254.35467918779301</v>
      </c>
      <c r="AS193" s="76">
        <v>0</v>
      </c>
      <c r="AT193" s="76"/>
      <c r="AV193" s="81">
        <f t="shared" si="72"/>
        <v>-1.1482868155614228E-2</v>
      </c>
      <c r="AW193" s="81">
        <f t="shared" si="73"/>
        <v>0</v>
      </c>
      <c r="AX193" s="78">
        <f t="shared" si="87"/>
        <v>-1.1482868155614228E-2</v>
      </c>
      <c r="AY193" s="73">
        <v>9097</v>
      </c>
      <c r="AZ193" s="82">
        <f t="shared" si="74"/>
        <v>-104.45965161162263</v>
      </c>
      <c r="BA193" s="73">
        <v>6471.37</v>
      </c>
      <c r="BB193" s="73">
        <f t="shared" si="75"/>
        <v>6575.8296516116225</v>
      </c>
      <c r="BC193" s="74">
        <f t="shared" si="76"/>
        <v>722.85694752243842</v>
      </c>
      <c r="BE193" s="83">
        <v>30.384000000000015</v>
      </c>
      <c r="BF193" s="84">
        <v>26</v>
      </c>
      <c r="BH193" s="73">
        <v>34.936999999999998</v>
      </c>
      <c r="BI193" s="73">
        <v>13</v>
      </c>
      <c r="BK193" s="79">
        <f t="shared" si="77"/>
        <v>257152.57</v>
      </c>
      <c r="BL193" s="434">
        <f t="shared" si="78"/>
        <v>257402.18752033781</v>
      </c>
      <c r="BM193" s="73">
        <f t="shared" si="64"/>
        <v>-249.61752033781599</v>
      </c>
      <c r="BN193" s="85">
        <v>41883</v>
      </c>
      <c r="BO193" s="86">
        <v>257152.57</v>
      </c>
      <c r="BP193" s="87">
        <f t="shared" si="79"/>
        <v>0</v>
      </c>
      <c r="BQ193" s="88">
        <v>24330.832623710856</v>
      </c>
      <c r="BR193" s="88">
        <v>24354.450517583293</v>
      </c>
      <c r="BS193" s="89">
        <f t="shared" si="80"/>
        <v>285635.2672826476</v>
      </c>
      <c r="BT193" s="89" t="b">
        <v>1</v>
      </c>
    </row>
    <row r="194" spans="1:75" s="77" customFormat="1" x14ac:dyDescent="0.2">
      <c r="A194" s="92">
        <v>2014</v>
      </c>
      <c r="B194" s="91">
        <v>10</v>
      </c>
      <c r="C194" s="66"/>
      <c r="D194" s="68"/>
      <c r="E194" s="91"/>
      <c r="F194" s="66"/>
      <c r="G194" s="68"/>
      <c r="H194" s="91"/>
      <c r="I194" s="70"/>
      <c r="J194" s="70"/>
      <c r="K194" s="71">
        <f t="shared" si="65"/>
        <v>0</v>
      </c>
      <c r="L194" s="72">
        <v>194</v>
      </c>
      <c r="M194" s="72">
        <f t="shared" si="66"/>
        <v>0</v>
      </c>
      <c r="N194" s="73">
        <v>217941.33900000001</v>
      </c>
      <c r="O194" s="72">
        <f t="shared" si="83"/>
        <v>217941.33900000001</v>
      </c>
      <c r="P194" s="74">
        <f t="shared" si="88"/>
        <v>1123408.963917526</v>
      </c>
      <c r="Q194" s="91"/>
      <c r="R194" s="92">
        <v>2014</v>
      </c>
      <c r="S194" s="91">
        <v>10</v>
      </c>
      <c r="T194" s="75">
        <f t="shared" si="89"/>
        <v>0</v>
      </c>
      <c r="U194" s="75">
        <f t="shared" si="89"/>
        <v>198.83661390818892</v>
      </c>
      <c r="W194" s="76"/>
      <c r="X194" s="76">
        <v>0</v>
      </c>
      <c r="Y194" s="76">
        <v>189.00769564614495</v>
      </c>
      <c r="AC194" s="78">
        <f t="shared" si="67"/>
        <v>0</v>
      </c>
      <c r="AD194" s="78">
        <f t="shared" si="68"/>
        <v>-4.8230566654064125E-2</v>
      </c>
      <c r="AE194" s="78">
        <f t="shared" si="86"/>
        <v>-4.8230566654064125E-2</v>
      </c>
      <c r="AF194" s="73">
        <v>1252</v>
      </c>
      <c r="AG194" s="73">
        <f t="shared" si="69"/>
        <v>-60.384669450888282</v>
      </c>
      <c r="AH194" s="73">
        <v>21008.547999999999</v>
      </c>
      <c r="AI194" s="79">
        <f t="shared" si="70"/>
        <v>21068.932669450885</v>
      </c>
      <c r="AJ194" s="74">
        <f t="shared" si="71"/>
        <v>16828.220981989525</v>
      </c>
      <c r="AK194" s="93"/>
      <c r="AL194" s="92">
        <v>2014</v>
      </c>
      <c r="AM194" s="91">
        <v>10</v>
      </c>
      <c r="AN194" s="76">
        <f t="shared" si="90"/>
        <v>198.83661390818892</v>
      </c>
      <c r="AO194" s="76">
        <f t="shared" si="90"/>
        <v>3.8389772083761713</v>
      </c>
      <c r="AP194" s="76"/>
      <c r="AR194" s="76">
        <v>189.00769564614495</v>
      </c>
      <c r="AS194" s="76">
        <v>0.55774857395249455</v>
      </c>
      <c r="AT194" s="76"/>
      <c r="AV194" s="81">
        <f t="shared" si="72"/>
        <v>-4.7310097695411066E-3</v>
      </c>
      <c r="AW194" s="81">
        <f t="shared" si="73"/>
        <v>-6.3425943028709358E-4</v>
      </c>
      <c r="AX194" s="78">
        <f t="shared" si="87"/>
        <v>-5.3652691998281998E-3</v>
      </c>
      <c r="AY194" s="73">
        <v>9112</v>
      </c>
      <c r="AZ194" s="82">
        <f t="shared" si="74"/>
        <v>-48.888332948834559</v>
      </c>
      <c r="BA194" s="73">
        <v>5884.6149999999998</v>
      </c>
      <c r="BB194" s="73">
        <f t="shared" si="75"/>
        <v>5933.5033329488342</v>
      </c>
      <c r="BC194" s="74">
        <f t="shared" si="76"/>
        <v>651.1746414561934</v>
      </c>
      <c r="BE194" s="83">
        <v>35.664999999999964</v>
      </c>
      <c r="BF194" s="84">
        <v>28</v>
      </c>
      <c r="BH194" s="73">
        <v>34.917999999999999</v>
      </c>
      <c r="BI194" s="73">
        <v>13</v>
      </c>
      <c r="BK194" s="79">
        <f t="shared" si="77"/>
        <v>244905.08500000002</v>
      </c>
      <c r="BL194" s="434">
        <f t="shared" si="78"/>
        <v>245014.35800239973</v>
      </c>
      <c r="BM194" s="73">
        <f t="shared" si="64"/>
        <v>-109.27300239972284</v>
      </c>
      <c r="BN194" s="85">
        <v>41913</v>
      </c>
      <c r="BO194" s="86">
        <v>244905.08499999999</v>
      </c>
      <c r="BP194" s="87">
        <f t="shared" si="79"/>
        <v>0</v>
      </c>
      <c r="BQ194" s="88">
        <v>23106.433154071139</v>
      </c>
      <c r="BR194" s="88">
        <v>23116.742900500023</v>
      </c>
      <c r="BS194" s="89">
        <f t="shared" si="80"/>
        <v>285043.76158204401</v>
      </c>
      <c r="BT194" s="89" t="b">
        <v>1</v>
      </c>
    </row>
    <row r="195" spans="1:75" s="77" customFormat="1" x14ac:dyDescent="0.2">
      <c r="A195" s="92">
        <v>2014</v>
      </c>
      <c r="B195" s="91">
        <v>11</v>
      </c>
      <c r="C195" s="66"/>
      <c r="D195" s="68"/>
      <c r="E195" s="91"/>
      <c r="F195" s="66"/>
      <c r="G195" s="68"/>
      <c r="H195" s="91"/>
      <c r="I195" s="70"/>
      <c r="J195" s="70"/>
      <c r="K195" s="71">
        <f t="shared" si="65"/>
        <v>0</v>
      </c>
      <c r="L195" s="72">
        <v>194</v>
      </c>
      <c r="M195" s="72">
        <f t="shared" si="66"/>
        <v>0</v>
      </c>
      <c r="N195" s="73">
        <v>211628.02900000001</v>
      </c>
      <c r="O195" s="72">
        <f t="shared" si="83"/>
        <v>211628.02900000001</v>
      </c>
      <c r="P195" s="74">
        <f t="shared" si="88"/>
        <v>1090866.1288659794</v>
      </c>
      <c r="Q195" s="91"/>
      <c r="R195" s="92">
        <v>2014</v>
      </c>
      <c r="S195" s="91">
        <v>11</v>
      </c>
      <c r="T195" s="75">
        <f t="shared" si="89"/>
        <v>0</v>
      </c>
      <c r="U195" s="75">
        <f t="shared" si="89"/>
        <v>75.667245198869992</v>
      </c>
      <c r="W195" s="76"/>
      <c r="X195" s="76">
        <v>0</v>
      </c>
      <c r="Y195" s="76">
        <v>63.249322643906929</v>
      </c>
      <c r="AC195" s="78">
        <f t="shared" si="67"/>
        <v>0</v>
      </c>
      <c r="AD195" s="78">
        <f t="shared" si="68"/>
        <v>-6.0934827772960165E-2</v>
      </c>
      <c r="AE195" s="78">
        <f t="shared" si="86"/>
        <v>-6.0934827772960165E-2</v>
      </c>
      <c r="AF195" s="73">
        <v>1260</v>
      </c>
      <c r="AG195" s="73">
        <f t="shared" si="69"/>
        <v>-76.777882993929808</v>
      </c>
      <c r="AH195" s="73">
        <v>20763.367999999999</v>
      </c>
      <c r="AI195" s="79">
        <f t="shared" si="70"/>
        <v>20840.145882993929</v>
      </c>
      <c r="AJ195" s="74">
        <f t="shared" si="71"/>
        <v>16539.798319836453</v>
      </c>
      <c r="AK195" s="93"/>
      <c r="AL195" s="92">
        <v>2014</v>
      </c>
      <c r="AM195" s="91">
        <v>11</v>
      </c>
      <c r="AN195" s="76">
        <f t="shared" si="90"/>
        <v>75.667245198869992</v>
      </c>
      <c r="AO195" s="76">
        <f t="shared" si="90"/>
        <v>28.935219572893278</v>
      </c>
      <c r="AP195" s="76"/>
      <c r="AR195" s="76">
        <v>63.249322643906929</v>
      </c>
      <c r="AS195" s="76">
        <v>53.090122139305628</v>
      </c>
      <c r="AT195" s="76"/>
      <c r="AV195" s="81">
        <f t="shared" si="72"/>
        <v>-5.9771900995255513E-3</v>
      </c>
      <c r="AW195" s="81">
        <f t="shared" si="73"/>
        <v>4.6691274663656227E-3</v>
      </c>
      <c r="AX195" s="78">
        <f t="shared" si="87"/>
        <v>-1.3080626331599286E-3</v>
      </c>
      <c r="AY195" s="73">
        <v>9059</v>
      </c>
      <c r="AZ195" s="82">
        <f t="shared" si="74"/>
        <v>-11.849739393795794</v>
      </c>
      <c r="BA195" s="73">
        <v>4834.8559999999998</v>
      </c>
      <c r="BB195" s="73">
        <f t="shared" si="75"/>
        <v>4846.7057393937957</v>
      </c>
      <c r="BC195" s="74">
        <f t="shared" si="76"/>
        <v>535.01553586420096</v>
      </c>
      <c r="BE195" s="83">
        <v>35.722000000000662</v>
      </c>
      <c r="BF195" s="84">
        <v>28</v>
      </c>
      <c r="BH195" s="73">
        <v>34.878999999999998</v>
      </c>
      <c r="BI195" s="73">
        <v>13</v>
      </c>
      <c r="BK195" s="79">
        <f t="shared" si="77"/>
        <v>237296.85399999999</v>
      </c>
      <c r="BL195" s="434">
        <f t="shared" si="78"/>
        <v>237385.48162238774</v>
      </c>
      <c r="BM195" s="73">
        <f t="shared" si="64"/>
        <v>-88.627622387725609</v>
      </c>
      <c r="BN195" s="85">
        <v>41944</v>
      </c>
      <c r="BO195" s="86">
        <v>237296.85399999999</v>
      </c>
      <c r="BP195" s="87">
        <f t="shared" si="79"/>
        <v>0</v>
      </c>
      <c r="BQ195" s="88">
        <v>22484.068031078263</v>
      </c>
      <c r="BR195" s="88">
        <v>22492.465569678578</v>
      </c>
      <c r="BS195" s="89">
        <f t="shared" si="80"/>
        <v>284198.28907278681</v>
      </c>
      <c r="BT195" s="89" t="b">
        <v>1</v>
      </c>
    </row>
    <row r="196" spans="1:75" s="77" customFormat="1" x14ac:dyDescent="0.2">
      <c r="A196" s="92">
        <v>2014</v>
      </c>
      <c r="B196" s="91">
        <v>12</v>
      </c>
      <c r="C196" s="66"/>
      <c r="D196" s="68"/>
      <c r="E196" s="91"/>
      <c r="F196" s="66"/>
      <c r="G196" s="68"/>
      <c r="H196" s="91"/>
      <c r="I196" s="70"/>
      <c r="J196" s="70"/>
      <c r="K196" s="71">
        <f t="shared" si="65"/>
        <v>0</v>
      </c>
      <c r="L196" s="72">
        <v>192</v>
      </c>
      <c r="M196" s="72">
        <f t="shared" si="66"/>
        <v>0</v>
      </c>
      <c r="N196" s="73">
        <v>213068.20300000001</v>
      </c>
      <c r="O196" s="72">
        <f t="shared" si="83"/>
        <v>213068.20300000001</v>
      </c>
      <c r="P196" s="74">
        <f t="shared" si="88"/>
        <v>1109730.2239583335</v>
      </c>
      <c r="Q196" s="91"/>
      <c r="R196" s="92">
        <v>2014</v>
      </c>
      <c r="S196" s="91">
        <v>12</v>
      </c>
      <c r="T196" s="75">
        <f t="shared" si="89"/>
        <v>0</v>
      </c>
      <c r="U196" s="75">
        <f t="shared" si="89"/>
        <v>42.449672857488302</v>
      </c>
      <c r="W196" s="76"/>
      <c r="X196" s="76">
        <v>0</v>
      </c>
      <c r="Y196" s="76">
        <v>46.609001353612989</v>
      </c>
      <c r="AC196" s="78">
        <f t="shared" si="67"/>
        <v>0</v>
      </c>
      <c r="AD196" s="78">
        <f t="shared" si="68"/>
        <v>2.0409852327612384E-2</v>
      </c>
      <c r="AE196" s="78">
        <f t="shared" si="86"/>
        <v>2.0409852327612384E-2</v>
      </c>
      <c r="AF196" s="73">
        <v>1253</v>
      </c>
      <c r="AG196" s="73">
        <f t="shared" si="69"/>
        <v>25.573544966498318</v>
      </c>
      <c r="AH196" s="73">
        <v>19996.239000000001</v>
      </c>
      <c r="AI196" s="79">
        <f t="shared" si="70"/>
        <v>19970.665455033504</v>
      </c>
      <c r="AJ196" s="74">
        <f t="shared" si="71"/>
        <v>15938.280490848767</v>
      </c>
      <c r="AK196" s="91"/>
      <c r="AL196" s="92">
        <v>2014</v>
      </c>
      <c r="AM196" s="91">
        <v>12</v>
      </c>
      <c r="AN196" s="76">
        <f t="shared" si="90"/>
        <v>42.449672857488302</v>
      </c>
      <c r="AO196" s="76">
        <f t="shared" si="90"/>
        <v>82.304422731853208</v>
      </c>
      <c r="AP196" s="76"/>
      <c r="AR196" s="76">
        <v>46.609001353612989</v>
      </c>
      <c r="AS196" s="76">
        <v>66.762587103488414</v>
      </c>
      <c r="AT196" s="76"/>
      <c r="AV196" s="81">
        <f t="shared" si="72"/>
        <v>2.0020335122620616E-3</v>
      </c>
      <c r="AW196" s="81">
        <f t="shared" si="73"/>
        <v>-3.0042270471023467E-3</v>
      </c>
      <c r="AX196" s="78">
        <f t="shared" si="87"/>
        <v>-1.0021935348402851E-3</v>
      </c>
      <c r="AY196" s="73">
        <v>9084</v>
      </c>
      <c r="AZ196" s="82">
        <f t="shared" si="74"/>
        <v>-9.10392607048915</v>
      </c>
      <c r="BA196" s="73">
        <v>4572.9750000000004</v>
      </c>
      <c r="BB196" s="73">
        <f t="shared" si="75"/>
        <v>4582.0789260704896</v>
      </c>
      <c r="BC196" s="74">
        <f t="shared" si="76"/>
        <v>504.41203501436485</v>
      </c>
      <c r="BE196" s="83">
        <v>48.693999999999505</v>
      </c>
      <c r="BF196" s="84">
        <v>29</v>
      </c>
      <c r="BH196" s="73">
        <v>35.731000000000002</v>
      </c>
      <c r="BI196" s="73">
        <v>13</v>
      </c>
      <c r="BK196" s="79">
        <f t="shared" si="77"/>
        <v>237721.842</v>
      </c>
      <c r="BL196" s="434">
        <f t="shared" si="78"/>
        <v>237705.37238110401</v>
      </c>
      <c r="BM196" s="73">
        <f t="shared" si="64"/>
        <v>16.469618896009166</v>
      </c>
      <c r="BN196" s="85">
        <v>41974</v>
      </c>
      <c r="BO196" s="86">
        <v>237721.842</v>
      </c>
      <c r="BP196" s="87">
        <f t="shared" si="79"/>
        <v>0</v>
      </c>
      <c r="BQ196" s="88">
        <v>22488.112950525021</v>
      </c>
      <c r="BR196" s="88">
        <v>22486.554950440262</v>
      </c>
      <c r="BS196" s="89">
        <f t="shared" si="80"/>
        <v>282403.2314062948</v>
      </c>
      <c r="BT196" s="89" t="b">
        <v>1</v>
      </c>
    </row>
    <row r="197" spans="1:75" s="77" customFormat="1" x14ac:dyDescent="0.2">
      <c r="A197" s="92">
        <v>2015</v>
      </c>
      <c r="B197" s="91">
        <v>1</v>
      </c>
      <c r="C197" s="66"/>
      <c r="D197" s="68"/>
      <c r="E197" s="91"/>
      <c r="F197" s="66"/>
      <c r="G197" s="68"/>
      <c r="H197" s="91"/>
      <c r="I197" s="70"/>
      <c r="J197" s="70"/>
      <c r="K197" s="71">
        <f t="shared" si="65"/>
        <v>0</v>
      </c>
      <c r="L197" s="72">
        <v>192</v>
      </c>
      <c r="M197" s="72">
        <f t="shared" si="66"/>
        <v>0</v>
      </c>
      <c r="N197" s="73">
        <v>223442.96900000001</v>
      </c>
      <c r="O197" s="72">
        <f t="shared" si="83"/>
        <v>223442.96900000001</v>
      </c>
      <c r="P197" s="74">
        <f t="shared" si="88"/>
        <v>1163765.4635416667</v>
      </c>
      <c r="Q197" s="91"/>
      <c r="R197" s="92">
        <v>2015</v>
      </c>
      <c r="S197" s="91">
        <v>1</v>
      </c>
      <c r="T197" s="75">
        <f t="shared" si="89"/>
        <v>104.01238027997351</v>
      </c>
      <c r="U197" s="75">
        <f t="shared" si="89"/>
        <v>26.872581391315055</v>
      </c>
      <c r="W197" s="76"/>
      <c r="X197" s="76">
        <v>49.402878476336618</v>
      </c>
      <c r="Y197" s="76">
        <v>32.320030455796434</v>
      </c>
      <c r="AC197" s="78">
        <f t="shared" si="67"/>
        <v>-0.27082446434669166</v>
      </c>
      <c r="AD197" s="78">
        <f t="shared" si="68"/>
        <v>2.6730668441274811E-2</v>
      </c>
      <c r="AE197" s="78">
        <f t="shared" si="86"/>
        <v>-0.24409379590541685</v>
      </c>
      <c r="AF197" s="73">
        <v>1272</v>
      </c>
      <c r="AG197" s="73">
        <f t="shared" si="69"/>
        <v>-310.48730839169025</v>
      </c>
      <c r="AH197" s="73">
        <v>20986.159</v>
      </c>
      <c r="AI197" s="79">
        <f t="shared" si="70"/>
        <v>21296.64630839169</v>
      </c>
      <c r="AJ197" s="74">
        <f t="shared" si="71"/>
        <v>16742.646468861392</v>
      </c>
      <c r="AK197" s="91"/>
      <c r="AL197" s="92">
        <v>2015</v>
      </c>
      <c r="AM197" s="91">
        <v>1</v>
      </c>
      <c r="AN197" s="76">
        <f t="shared" si="90"/>
        <v>26.872581391315055</v>
      </c>
      <c r="AO197" s="76">
        <f t="shared" si="90"/>
        <v>123.83441885147447</v>
      </c>
      <c r="AP197" s="76"/>
      <c r="AR197" s="76">
        <v>32.320030455796434</v>
      </c>
      <c r="AS197" s="76">
        <v>72.352096363399127</v>
      </c>
      <c r="AT197" s="76"/>
      <c r="AV197" s="81">
        <f t="shared" si="72"/>
        <v>2.6220519955549582E-3</v>
      </c>
      <c r="AW197" s="81">
        <f t="shared" si="73"/>
        <v>-9.9515005411618847E-3</v>
      </c>
      <c r="AX197" s="78">
        <f t="shared" si="87"/>
        <v>-7.3294485456069265E-3</v>
      </c>
      <c r="AY197" s="73">
        <v>9170</v>
      </c>
      <c r="AZ197" s="82">
        <f t="shared" si="74"/>
        <v>-67.211043163215521</v>
      </c>
      <c r="BA197" s="73">
        <v>4461.7759999999998</v>
      </c>
      <c r="BB197" s="73">
        <f t="shared" si="75"/>
        <v>4528.9870431632153</v>
      </c>
      <c r="BC197" s="74">
        <f t="shared" si="76"/>
        <v>493.89171681169199</v>
      </c>
      <c r="BD197" s="91"/>
      <c r="BE197" s="83">
        <v>40.04700000000048</v>
      </c>
      <c r="BF197" s="84">
        <v>27</v>
      </c>
      <c r="BG197" s="91"/>
      <c r="BH197" s="73">
        <v>34.908000000000001</v>
      </c>
      <c r="BI197" s="73">
        <v>13</v>
      </c>
      <c r="BK197" s="79">
        <f t="shared" si="77"/>
        <v>248965.859</v>
      </c>
      <c r="BL197" s="434">
        <f t="shared" si="78"/>
        <v>249343.55735155492</v>
      </c>
      <c r="BM197" s="73">
        <f t="shared" si="64"/>
        <v>-377.6983515549058</v>
      </c>
      <c r="BN197" s="85">
        <v>42005</v>
      </c>
      <c r="BO197" s="86">
        <v>248965.85900000003</v>
      </c>
      <c r="BP197" s="87">
        <f t="shared" si="79"/>
        <v>0</v>
      </c>
      <c r="BQ197" s="88">
        <v>23324.513678096308</v>
      </c>
      <c r="BR197" s="88">
        <v>23359.898571440408</v>
      </c>
      <c r="BS197" s="89">
        <f t="shared" si="80"/>
        <v>281242.24472180265</v>
      </c>
      <c r="BT197" s="89" t="b">
        <v>1</v>
      </c>
      <c r="BU197" s="94"/>
    </row>
    <row r="198" spans="1:75" s="77" customFormat="1" x14ac:dyDescent="0.2">
      <c r="A198" s="92">
        <v>2015</v>
      </c>
      <c r="B198" s="91">
        <v>2</v>
      </c>
      <c r="C198" s="66"/>
      <c r="D198" s="68"/>
      <c r="E198" s="91"/>
      <c r="F198" s="66"/>
      <c r="G198" s="68"/>
      <c r="H198" s="91"/>
      <c r="I198" s="70"/>
      <c r="J198" s="70"/>
      <c r="K198" s="71">
        <f t="shared" si="65"/>
        <v>0</v>
      </c>
      <c r="L198" s="72">
        <v>191</v>
      </c>
      <c r="M198" s="72">
        <f t="shared" si="66"/>
        <v>0</v>
      </c>
      <c r="N198" s="73">
        <v>203508.231</v>
      </c>
      <c r="O198" s="72">
        <f t="shared" si="83"/>
        <v>203508.231</v>
      </c>
      <c r="P198" s="74">
        <f t="shared" si="88"/>
        <v>1065488.1204188482</v>
      </c>
      <c r="Q198" s="91"/>
      <c r="R198" s="92">
        <v>2015</v>
      </c>
      <c r="S198" s="91">
        <v>2</v>
      </c>
      <c r="T198" s="75">
        <f t="shared" si="89"/>
        <v>0</v>
      </c>
      <c r="U198" s="75">
        <f t="shared" si="89"/>
        <v>34.723950066840629</v>
      </c>
      <c r="W198" s="76"/>
      <c r="X198" s="76">
        <v>0</v>
      </c>
      <c r="Y198" s="76">
        <v>19.010312928949858</v>
      </c>
      <c r="AC198" s="78">
        <f t="shared" si="67"/>
        <v>0</v>
      </c>
      <c r="AD198" s="78">
        <f t="shared" si="68"/>
        <v>-7.7106920939966586E-2</v>
      </c>
      <c r="AE198" s="78">
        <f t="shared" si="86"/>
        <v>-7.7106920939966586E-2</v>
      </c>
      <c r="AF198" s="73">
        <v>1278</v>
      </c>
      <c r="AG198" s="73">
        <f t="shared" si="69"/>
        <v>-98.542644961277304</v>
      </c>
      <c r="AH198" s="73">
        <v>20536.099999999999</v>
      </c>
      <c r="AI198" s="79">
        <f t="shared" si="70"/>
        <v>20634.642644961277</v>
      </c>
      <c r="AJ198" s="74">
        <f t="shared" si="71"/>
        <v>16146.042758185662</v>
      </c>
      <c r="AK198" s="91"/>
      <c r="AL198" s="92">
        <v>2015</v>
      </c>
      <c r="AM198" s="91">
        <v>2</v>
      </c>
      <c r="AN198" s="76">
        <f t="shared" si="90"/>
        <v>34.723950066840629</v>
      </c>
      <c r="AO198" s="76">
        <f t="shared" si="90"/>
        <v>77.741832906544204</v>
      </c>
      <c r="AP198" s="76"/>
      <c r="AR198" s="76">
        <v>19.010312928949858</v>
      </c>
      <c r="AS198" s="76">
        <v>102.4411886931855</v>
      </c>
      <c r="AT198" s="76"/>
      <c r="AV198" s="81">
        <f t="shared" si="72"/>
        <v>-7.5635353588672074E-3</v>
      </c>
      <c r="AW198" s="81">
        <f t="shared" si="73"/>
        <v>4.7743699312330651E-3</v>
      </c>
      <c r="AX198" s="78">
        <f t="shared" si="87"/>
        <v>-2.7891654276341422E-3</v>
      </c>
      <c r="AY198" s="73">
        <v>9245</v>
      </c>
      <c r="AZ198" s="82">
        <f t="shared" si="74"/>
        <v>-25.785834378477645</v>
      </c>
      <c r="BA198" s="73">
        <v>4155.9160000000002</v>
      </c>
      <c r="BB198" s="73">
        <f t="shared" si="75"/>
        <v>4181.7018343784775</v>
      </c>
      <c r="BC198" s="74">
        <f t="shared" si="76"/>
        <v>452.32037148496238</v>
      </c>
      <c r="BD198" s="91"/>
      <c r="BE198" s="83">
        <v>38.802999999999884</v>
      </c>
      <c r="BF198" s="84">
        <v>26</v>
      </c>
      <c r="BG198" s="91"/>
      <c r="BH198" s="73">
        <v>34.921999999999997</v>
      </c>
      <c r="BI198" s="73">
        <v>13</v>
      </c>
      <c r="BK198" s="79">
        <f t="shared" si="77"/>
        <v>228273.97200000001</v>
      </c>
      <c r="BL198" s="434">
        <f t="shared" si="78"/>
        <v>228398.30047933976</v>
      </c>
      <c r="BM198" s="73">
        <f t="shared" si="64"/>
        <v>-124.32847933975495</v>
      </c>
      <c r="BN198" s="85">
        <v>42036</v>
      </c>
      <c r="BO198" s="86">
        <v>228273.97200000001</v>
      </c>
      <c r="BP198" s="87">
        <f t="shared" si="79"/>
        <v>0</v>
      </c>
      <c r="BQ198" s="88">
        <v>21228.863758950989</v>
      </c>
      <c r="BR198" s="88">
        <v>21240.425972225403</v>
      </c>
      <c r="BS198" s="89">
        <f t="shared" si="80"/>
        <v>279718.68654815661</v>
      </c>
      <c r="BT198" s="89" t="b">
        <v>1</v>
      </c>
      <c r="BU198" s="94"/>
    </row>
    <row r="199" spans="1:75" s="77" customFormat="1" x14ac:dyDescent="0.2">
      <c r="A199" s="92">
        <v>2015</v>
      </c>
      <c r="B199" s="91">
        <v>3</v>
      </c>
      <c r="C199" s="66"/>
      <c r="D199" s="68"/>
      <c r="E199" s="91"/>
      <c r="F199" s="66"/>
      <c r="G199" s="68"/>
      <c r="H199" s="91"/>
      <c r="I199" s="70"/>
      <c r="J199" s="70"/>
      <c r="K199" s="71">
        <f t="shared" si="65"/>
        <v>0</v>
      </c>
      <c r="L199" s="72">
        <v>190</v>
      </c>
      <c r="M199" s="72">
        <f t="shared" si="66"/>
        <v>0</v>
      </c>
      <c r="N199" s="73">
        <v>216673.084</v>
      </c>
      <c r="O199" s="72">
        <f t="shared" si="83"/>
        <v>216673.084</v>
      </c>
      <c r="P199" s="74">
        <f t="shared" si="88"/>
        <v>1140384.652631579</v>
      </c>
      <c r="Q199" s="91"/>
      <c r="R199" s="92">
        <v>2015</v>
      </c>
      <c r="S199" s="91">
        <v>3</v>
      </c>
      <c r="T199" s="75">
        <f t="shared" si="89"/>
        <v>0</v>
      </c>
      <c r="U199" s="75">
        <f t="shared" si="89"/>
        <v>67.088827391532973</v>
      </c>
      <c r="W199" s="76"/>
      <c r="X199" s="76">
        <v>0</v>
      </c>
      <c r="Y199" s="76">
        <v>112.46446916168981</v>
      </c>
      <c r="AC199" s="78">
        <f t="shared" si="67"/>
        <v>0</v>
      </c>
      <c r="AD199" s="78">
        <f t="shared" si="68"/>
        <v>0.22265857305149447</v>
      </c>
      <c r="AE199" s="78">
        <f t="shared" si="86"/>
        <v>0.22265857305149447</v>
      </c>
      <c r="AF199" s="73">
        <v>1291</v>
      </c>
      <c r="AG199" s="73">
        <f t="shared" si="69"/>
        <v>287.45221780947935</v>
      </c>
      <c r="AH199" s="73">
        <v>20182.22</v>
      </c>
      <c r="AI199" s="79">
        <f t="shared" si="70"/>
        <v>19894.767782190524</v>
      </c>
      <c r="AJ199" s="74">
        <f t="shared" si="71"/>
        <v>15410.354595035262</v>
      </c>
      <c r="AK199" s="91"/>
      <c r="AL199" s="92">
        <v>2015</v>
      </c>
      <c r="AM199" s="91">
        <v>3</v>
      </c>
      <c r="AN199" s="76">
        <f t="shared" si="90"/>
        <v>67.088827391532973</v>
      </c>
      <c r="AO199" s="76">
        <f t="shared" si="90"/>
        <v>46.024503453365838</v>
      </c>
      <c r="AP199" s="76"/>
      <c r="AR199" s="76">
        <v>112.46446916168981</v>
      </c>
      <c r="AS199" s="76">
        <v>10.932357547240981</v>
      </c>
      <c r="AT199" s="76"/>
      <c r="AV199" s="81">
        <f t="shared" si="72"/>
        <v>2.1840918684083888E-2</v>
      </c>
      <c r="AW199" s="81">
        <f t="shared" si="73"/>
        <v>-6.7832897215587308E-3</v>
      </c>
      <c r="AX199" s="78">
        <f t="shared" si="87"/>
        <v>1.5057628962525157E-2</v>
      </c>
      <c r="AY199" s="73">
        <v>9372</v>
      </c>
      <c r="AZ199" s="82">
        <f t="shared" si="74"/>
        <v>141.12009863678577</v>
      </c>
      <c r="BA199" s="73">
        <v>4712.277</v>
      </c>
      <c r="BB199" s="73">
        <f t="shared" si="75"/>
        <v>4571.1569013632143</v>
      </c>
      <c r="BC199" s="74">
        <f t="shared" si="76"/>
        <v>487.74614824618163</v>
      </c>
      <c r="BD199" s="91"/>
      <c r="BE199" s="83">
        <v>41.301000000000386</v>
      </c>
      <c r="BF199" s="84">
        <v>27</v>
      </c>
      <c r="BG199" s="91"/>
      <c r="BH199" s="73">
        <v>34.145000000000003</v>
      </c>
      <c r="BI199" s="73">
        <v>13</v>
      </c>
      <c r="BK199" s="79">
        <f t="shared" si="77"/>
        <v>241643.027</v>
      </c>
      <c r="BL199" s="434">
        <f t="shared" si="78"/>
        <v>241214.45468355375</v>
      </c>
      <c r="BM199" s="73">
        <f t="shared" si="64"/>
        <v>428.57231644626512</v>
      </c>
      <c r="BN199" s="85">
        <v>42064</v>
      </c>
      <c r="BO199" s="86">
        <v>241643.027</v>
      </c>
      <c r="BP199" s="87">
        <f t="shared" si="79"/>
        <v>0</v>
      </c>
      <c r="BQ199" s="88">
        <v>22183.331221885615</v>
      </c>
      <c r="BR199" s="88">
        <v>22143.987394065342</v>
      </c>
      <c r="BS199" s="89">
        <f t="shared" si="80"/>
        <v>280290.35019945045</v>
      </c>
      <c r="BT199" s="89" t="b">
        <v>1</v>
      </c>
      <c r="BU199" s="94"/>
      <c r="BW199" s="94"/>
    </row>
    <row r="200" spans="1:75" s="77" customFormat="1" x14ac:dyDescent="0.2">
      <c r="A200" s="92">
        <v>2015</v>
      </c>
      <c r="B200" s="91">
        <v>4</v>
      </c>
      <c r="C200" s="66"/>
      <c r="D200" s="68"/>
      <c r="E200" s="91"/>
      <c r="F200" s="66"/>
      <c r="G200" s="68"/>
      <c r="H200" s="91"/>
      <c r="I200" s="70"/>
      <c r="J200" s="70"/>
      <c r="K200" s="71">
        <f t="shared" si="65"/>
        <v>0</v>
      </c>
      <c r="L200" s="72">
        <v>189</v>
      </c>
      <c r="M200" s="72">
        <f t="shared" si="66"/>
        <v>0</v>
      </c>
      <c r="N200" s="73">
        <v>226031.35500000001</v>
      </c>
      <c r="O200" s="72">
        <f t="shared" si="83"/>
        <v>226031.35500000001</v>
      </c>
      <c r="P200" s="74">
        <f t="shared" si="88"/>
        <v>1195933.0952380954</v>
      </c>
      <c r="Q200" s="91"/>
      <c r="R200" s="92">
        <v>2015</v>
      </c>
      <c r="S200" s="91">
        <v>4</v>
      </c>
      <c r="T200" s="75">
        <f t="shared" si="89"/>
        <v>0</v>
      </c>
      <c r="U200" s="75">
        <f t="shared" si="89"/>
        <v>117.42864691479581</v>
      </c>
      <c r="W200" s="76"/>
      <c r="X200" s="76">
        <v>0</v>
      </c>
      <c r="Y200" s="76">
        <v>192.47769777510175</v>
      </c>
      <c r="AC200" s="78">
        <f t="shared" si="67"/>
        <v>0</v>
      </c>
      <c r="AD200" s="78">
        <f t="shared" si="68"/>
        <v>0.36826618691297458</v>
      </c>
      <c r="AE200" s="78">
        <f t="shared" si="86"/>
        <v>0.36826618691297458</v>
      </c>
      <c r="AF200" s="73">
        <v>1291</v>
      </c>
      <c r="AG200" s="73">
        <f t="shared" si="69"/>
        <v>475.4316473046502</v>
      </c>
      <c r="AH200" s="73">
        <v>21138.054</v>
      </c>
      <c r="AI200" s="79">
        <f t="shared" si="70"/>
        <v>20662.622352695351</v>
      </c>
      <c r="AJ200" s="74">
        <f t="shared" si="71"/>
        <v>16005.129630282998</v>
      </c>
      <c r="AK200" s="91"/>
      <c r="AL200" s="92">
        <v>2015</v>
      </c>
      <c r="AM200" s="91">
        <v>4</v>
      </c>
      <c r="AN200" s="76">
        <f t="shared" si="90"/>
        <v>117.42864691479581</v>
      </c>
      <c r="AO200" s="76">
        <f t="shared" si="90"/>
        <v>10.764282951672801</v>
      </c>
      <c r="AP200" s="76"/>
      <c r="AR200" s="76">
        <v>192.47769777510175</v>
      </c>
      <c r="AS200" s="76">
        <v>7.0583324857793769E-2</v>
      </c>
      <c r="AT200" s="76"/>
      <c r="AV200" s="81">
        <f t="shared" si="72"/>
        <v>3.6123791382619438E-2</v>
      </c>
      <c r="AW200" s="81">
        <f t="shared" si="73"/>
        <v>-2.0670854087424181E-3</v>
      </c>
      <c r="AX200" s="78">
        <f t="shared" si="87"/>
        <v>3.405670597387702E-2</v>
      </c>
      <c r="AY200" s="73">
        <v>9651</v>
      </c>
      <c r="AZ200" s="82">
        <f t="shared" si="74"/>
        <v>328.6812693538871</v>
      </c>
      <c r="BA200" s="73">
        <v>5340.6959999999999</v>
      </c>
      <c r="BB200" s="73">
        <f t="shared" si="75"/>
        <v>5012.0147306461131</v>
      </c>
      <c r="BC200" s="74">
        <f t="shared" si="76"/>
        <v>519.32594867330988</v>
      </c>
      <c r="BD200" s="91"/>
      <c r="BE200" s="83">
        <v>41.688000000000102</v>
      </c>
      <c r="BF200" s="84">
        <v>28</v>
      </c>
      <c r="BG200" s="91"/>
      <c r="BH200" s="73">
        <v>34.838999999999999</v>
      </c>
      <c r="BI200" s="73">
        <v>12</v>
      </c>
      <c r="BK200" s="79">
        <f t="shared" si="77"/>
        <v>252586.63200000001</v>
      </c>
      <c r="BL200" s="434">
        <f t="shared" si="78"/>
        <v>251782.51908334147</v>
      </c>
      <c r="BM200" s="73">
        <f t="shared" si="64"/>
        <v>804.1129166585373</v>
      </c>
      <c r="BN200" s="85">
        <v>42095</v>
      </c>
      <c r="BO200" s="86">
        <v>252586.63200000001</v>
      </c>
      <c r="BP200" s="87">
        <f t="shared" si="79"/>
        <v>0</v>
      </c>
      <c r="BQ200" s="88">
        <v>22610.923999641931</v>
      </c>
      <c r="BR200" s="88">
        <v>22538.941821085082</v>
      </c>
      <c r="BS200" s="89">
        <f t="shared" si="80"/>
        <v>279470.43962454738</v>
      </c>
      <c r="BT200" s="89" t="b">
        <v>1</v>
      </c>
      <c r="BU200" s="94"/>
      <c r="BW200" s="94"/>
    </row>
    <row r="201" spans="1:75" s="77" customFormat="1" x14ac:dyDescent="0.2">
      <c r="A201" s="92">
        <v>2015</v>
      </c>
      <c r="B201" s="91">
        <v>5</v>
      </c>
      <c r="C201" s="66"/>
      <c r="D201" s="68"/>
      <c r="E201" s="91"/>
      <c r="F201" s="66"/>
      <c r="G201" s="68"/>
      <c r="H201" s="91"/>
      <c r="I201" s="70"/>
      <c r="J201" s="70"/>
      <c r="K201" s="71">
        <f t="shared" si="65"/>
        <v>0</v>
      </c>
      <c r="L201" s="72">
        <v>188</v>
      </c>
      <c r="M201" s="72">
        <f t="shared" si="66"/>
        <v>0</v>
      </c>
      <c r="N201" s="73">
        <v>238716.79300000001</v>
      </c>
      <c r="O201" s="72">
        <f t="shared" si="83"/>
        <v>238716.79300000001</v>
      </c>
      <c r="P201" s="74">
        <f t="shared" si="88"/>
        <v>1269770.1755319149</v>
      </c>
      <c r="Q201" s="91"/>
      <c r="R201" s="92">
        <v>2015</v>
      </c>
      <c r="S201" s="91">
        <v>5</v>
      </c>
      <c r="T201" s="75">
        <f t="shared" si="89"/>
        <v>0</v>
      </c>
      <c r="U201" s="75">
        <f t="shared" si="89"/>
        <v>205.87235315982971</v>
      </c>
      <c r="W201" s="76"/>
      <c r="X201" s="76">
        <v>0</v>
      </c>
      <c r="Y201" s="76">
        <v>233.99689467086057</v>
      </c>
      <c r="AC201" s="78">
        <f t="shared" si="67"/>
        <v>0</v>
      </c>
      <c r="AD201" s="78">
        <f t="shared" si="68"/>
        <v>0.13800731044849326</v>
      </c>
      <c r="AE201" s="78">
        <f t="shared" si="86"/>
        <v>0.13800731044849326</v>
      </c>
      <c r="AF201" s="73">
        <v>1297</v>
      </c>
      <c r="AG201" s="73">
        <f t="shared" si="69"/>
        <v>178.99548165169577</v>
      </c>
      <c r="AH201" s="73">
        <v>22675.174999999999</v>
      </c>
      <c r="AI201" s="79">
        <f t="shared" si="70"/>
        <v>22496.179518348305</v>
      </c>
      <c r="AJ201" s="74">
        <f t="shared" si="71"/>
        <v>17344.779890785125</v>
      </c>
      <c r="AK201" s="91"/>
      <c r="AL201" s="92">
        <v>2015</v>
      </c>
      <c r="AM201" s="91">
        <v>5</v>
      </c>
      <c r="AN201" s="76">
        <f t="shared" si="90"/>
        <v>205.87235315982971</v>
      </c>
      <c r="AO201" s="76">
        <f t="shared" si="90"/>
        <v>1.2492833206498815</v>
      </c>
      <c r="AP201" s="76"/>
      <c r="AR201" s="76">
        <v>233.99689467086057</v>
      </c>
      <c r="AS201" s="76">
        <v>4.0244930878727679E-2</v>
      </c>
      <c r="AT201" s="76"/>
      <c r="AV201" s="81">
        <f t="shared" si="72"/>
        <v>1.3537347356562658E-2</v>
      </c>
      <c r="AW201" s="81">
        <f t="shared" si="73"/>
        <v>-2.3370635994287168E-4</v>
      </c>
      <c r="AX201" s="78">
        <f t="shared" si="87"/>
        <v>1.3303640996619787E-2</v>
      </c>
      <c r="AY201" s="73">
        <v>9681</v>
      </c>
      <c r="AZ201" s="82">
        <f t="shared" si="74"/>
        <v>128.79254848827617</v>
      </c>
      <c r="BA201" s="73">
        <v>6067.3969999999999</v>
      </c>
      <c r="BB201" s="73">
        <f t="shared" si="75"/>
        <v>5938.6044515117237</v>
      </c>
      <c r="BC201" s="74">
        <f t="shared" si="76"/>
        <v>613.42882465775472</v>
      </c>
      <c r="BD201" s="91"/>
      <c r="BE201" s="83">
        <v>38.966000000000349</v>
      </c>
      <c r="BF201" s="84">
        <v>28</v>
      </c>
      <c r="BG201" s="91"/>
      <c r="BH201" s="73">
        <v>34.244999999999997</v>
      </c>
      <c r="BI201" s="73">
        <v>9</v>
      </c>
      <c r="BK201" s="79">
        <f t="shared" si="77"/>
        <v>267532.576</v>
      </c>
      <c r="BL201" s="434">
        <f t="shared" si="78"/>
        <v>267224.78796986002</v>
      </c>
      <c r="BM201" s="73">
        <f t="shared" si="64"/>
        <v>307.78803013997197</v>
      </c>
      <c r="BN201" s="85">
        <v>42125</v>
      </c>
      <c r="BO201" s="86">
        <v>267532.576</v>
      </c>
      <c r="BP201" s="87">
        <f t="shared" si="79"/>
        <v>0</v>
      </c>
      <c r="BQ201" s="88">
        <v>23880.440596268858</v>
      </c>
      <c r="BR201" s="88">
        <v>23852.96688118004</v>
      </c>
      <c r="BS201" s="89">
        <f t="shared" si="80"/>
        <v>278851.98216065514</v>
      </c>
      <c r="BT201" s="89" t="b">
        <v>1</v>
      </c>
      <c r="BU201" s="94"/>
      <c r="BW201" s="94"/>
    </row>
    <row r="202" spans="1:75" s="77" customFormat="1" ht="15.75" customHeight="1" x14ac:dyDescent="0.2">
      <c r="A202" s="92">
        <v>2015</v>
      </c>
      <c r="B202" s="91">
        <v>6</v>
      </c>
      <c r="C202" s="66"/>
      <c r="D202" s="68"/>
      <c r="E202" s="91"/>
      <c r="F202" s="66"/>
      <c r="G202" s="68"/>
      <c r="H202" s="91"/>
      <c r="I202" s="70"/>
      <c r="J202" s="70"/>
      <c r="K202" s="71">
        <f t="shared" si="65"/>
        <v>0</v>
      </c>
      <c r="L202" s="72">
        <v>188</v>
      </c>
      <c r="M202" s="72">
        <f t="shared" si="66"/>
        <v>0</v>
      </c>
      <c r="N202" s="73">
        <v>232970.09</v>
      </c>
      <c r="O202" s="72">
        <f t="shared" si="83"/>
        <v>232970.09</v>
      </c>
      <c r="P202" s="74">
        <f t="shared" si="88"/>
        <v>1239202.6063829786</v>
      </c>
      <c r="Q202" s="91"/>
      <c r="R202" s="92">
        <v>2015</v>
      </c>
      <c r="S202" s="91">
        <v>6</v>
      </c>
      <c r="T202" s="75">
        <f t="shared" si="89"/>
        <v>0</v>
      </c>
      <c r="U202" s="75">
        <f t="shared" si="89"/>
        <v>273.79728737823223</v>
      </c>
      <c r="W202" s="76"/>
      <c r="X202" s="76">
        <v>0</v>
      </c>
      <c r="Y202" s="76">
        <v>299.72235557223803</v>
      </c>
      <c r="AC202" s="78">
        <f t="shared" si="67"/>
        <v>0</v>
      </c>
      <c r="AD202" s="78">
        <f t="shared" si="68"/>
        <v>0.12721448039411531</v>
      </c>
      <c r="AE202" s="78">
        <f t="shared" si="86"/>
        <v>0.12721448039411531</v>
      </c>
      <c r="AF202" s="73">
        <v>1302</v>
      </c>
      <c r="AG202" s="73">
        <f t="shared" si="69"/>
        <v>165.63325347313813</v>
      </c>
      <c r="AH202" s="73">
        <v>22048.998</v>
      </c>
      <c r="AI202" s="79">
        <f t="shared" si="70"/>
        <v>21883.364746526862</v>
      </c>
      <c r="AJ202" s="74">
        <f t="shared" si="71"/>
        <v>16807.499805320171</v>
      </c>
      <c r="AK202" s="91"/>
      <c r="AL202" s="92">
        <v>2015</v>
      </c>
      <c r="AM202" s="91">
        <v>6</v>
      </c>
      <c r="AN202" s="76">
        <f t="shared" si="90"/>
        <v>273.79728737823223</v>
      </c>
      <c r="AO202" s="76">
        <f t="shared" si="90"/>
        <v>0</v>
      </c>
      <c r="AP202" s="76"/>
      <c r="AR202" s="76">
        <v>299.72235557223803</v>
      </c>
      <c r="AS202" s="76">
        <v>0</v>
      </c>
      <c r="AT202" s="76"/>
      <c r="AV202" s="81">
        <f t="shared" si="72"/>
        <v>1.2478662212046399E-2</v>
      </c>
      <c r="AW202" s="81">
        <f t="shared" si="73"/>
        <v>0</v>
      </c>
      <c r="AX202" s="78">
        <f t="shared" si="87"/>
        <v>1.2478662212046399E-2</v>
      </c>
      <c r="AY202" s="73">
        <v>9714</v>
      </c>
      <c r="AZ202" s="82">
        <f t="shared" si="74"/>
        <v>121.21772472781872</v>
      </c>
      <c r="BA202" s="73">
        <v>6618.83</v>
      </c>
      <c r="BB202" s="73">
        <f t="shared" si="75"/>
        <v>6497.6122752721813</v>
      </c>
      <c r="BC202" s="74">
        <f t="shared" si="76"/>
        <v>668.89152514640523</v>
      </c>
      <c r="BD202" s="91"/>
      <c r="BE202" s="83">
        <v>42.753999999999905</v>
      </c>
      <c r="BF202" s="84">
        <v>28</v>
      </c>
      <c r="BG202" s="91"/>
      <c r="BH202" s="73">
        <v>34.860999999999997</v>
      </c>
      <c r="BI202" s="73">
        <v>9</v>
      </c>
      <c r="BK202" s="79">
        <f t="shared" si="77"/>
        <v>261715.533</v>
      </c>
      <c r="BL202" s="434">
        <f t="shared" si="78"/>
        <v>261428.68202179903</v>
      </c>
      <c r="BM202" s="73">
        <f t="shared" si="64"/>
        <v>286.85097820095683</v>
      </c>
      <c r="BN202" s="85">
        <v>42156</v>
      </c>
      <c r="BO202" s="86">
        <v>261715.533</v>
      </c>
      <c r="BP202" s="87">
        <f t="shared" si="79"/>
        <v>0</v>
      </c>
      <c r="BQ202" s="88">
        <v>23282.228716306377</v>
      </c>
      <c r="BR202" s="88">
        <v>23256.710436953919</v>
      </c>
      <c r="BS202" s="89">
        <f t="shared" si="80"/>
        <v>277106.69125506817</v>
      </c>
      <c r="BT202" s="89" t="b">
        <v>1</v>
      </c>
      <c r="BU202" s="94"/>
      <c r="BW202" s="94"/>
    </row>
    <row r="203" spans="1:75" s="77" customFormat="1" x14ac:dyDescent="0.2">
      <c r="A203" s="92">
        <v>2015</v>
      </c>
      <c r="B203" s="91">
        <v>7</v>
      </c>
      <c r="C203" s="66"/>
      <c r="D203" s="68"/>
      <c r="E203" s="91"/>
      <c r="F203" s="66"/>
      <c r="G203" s="68"/>
      <c r="H203" s="91"/>
      <c r="I203" s="70"/>
      <c r="J203" s="70"/>
      <c r="K203" s="71">
        <f t="shared" si="65"/>
        <v>0</v>
      </c>
      <c r="L203" s="72">
        <v>187</v>
      </c>
      <c r="M203" s="72">
        <f t="shared" si="66"/>
        <v>0</v>
      </c>
      <c r="N203" s="73">
        <v>228881.00899999999</v>
      </c>
      <c r="O203" s="72">
        <f t="shared" si="83"/>
        <v>228881.00899999999</v>
      </c>
      <c r="P203" s="74">
        <f t="shared" si="88"/>
        <v>1223962.614973262</v>
      </c>
      <c r="Q203" s="91"/>
      <c r="R203" s="92">
        <v>2015</v>
      </c>
      <c r="S203" s="91">
        <v>7</v>
      </c>
      <c r="T203" s="75">
        <f t="shared" si="89"/>
        <v>0</v>
      </c>
      <c r="U203" s="75">
        <f t="shared" si="89"/>
        <v>323.21495100202412</v>
      </c>
      <c r="W203" s="76"/>
      <c r="X203" s="76">
        <v>0</v>
      </c>
      <c r="Y203" s="76">
        <v>332.83235931319314</v>
      </c>
      <c r="AC203" s="78">
        <f t="shared" si="67"/>
        <v>0</v>
      </c>
      <c r="AD203" s="78">
        <f t="shared" si="68"/>
        <v>4.7192685931923398E-2</v>
      </c>
      <c r="AE203" s="78">
        <f t="shared" si="86"/>
        <v>4.7192685931923398E-2</v>
      </c>
      <c r="AF203" s="73">
        <v>1317</v>
      </c>
      <c r="AG203" s="73">
        <f t="shared" si="69"/>
        <v>62.152767372343114</v>
      </c>
      <c r="AH203" s="73">
        <v>22321.887999999999</v>
      </c>
      <c r="AI203" s="79">
        <f t="shared" si="70"/>
        <v>22259.735232627656</v>
      </c>
      <c r="AJ203" s="74">
        <f t="shared" si="71"/>
        <v>16901.849075647424</v>
      </c>
      <c r="AK203" s="91"/>
      <c r="AL203" s="92">
        <v>2015</v>
      </c>
      <c r="AM203" s="91">
        <v>7</v>
      </c>
      <c r="AN203" s="76">
        <f t="shared" si="90"/>
        <v>323.21495100202412</v>
      </c>
      <c r="AO203" s="76">
        <f t="shared" si="90"/>
        <v>0</v>
      </c>
      <c r="AP203" s="76"/>
      <c r="AR203" s="76">
        <v>332.83235931319314</v>
      </c>
      <c r="AS203" s="76">
        <v>0</v>
      </c>
      <c r="AT203" s="76"/>
      <c r="AV203" s="81">
        <f t="shared" si="72"/>
        <v>4.6292024681406285E-3</v>
      </c>
      <c r="AW203" s="81">
        <f t="shared" si="73"/>
        <v>0</v>
      </c>
      <c r="AX203" s="78">
        <f t="shared" si="87"/>
        <v>4.6292024681406285E-3</v>
      </c>
      <c r="AY203" s="73">
        <v>9779</v>
      </c>
      <c r="AZ203" s="82">
        <f t="shared" si="74"/>
        <v>45.268970935947209</v>
      </c>
      <c r="BA203" s="73">
        <v>7138.0249999999996</v>
      </c>
      <c r="BB203" s="73">
        <f t="shared" si="75"/>
        <v>7092.7560290640522</v>
      </c>
      <c r="BC203" s="74">
        <f t="shared" si="76"/>
        <v>725.3048398674764</v>
      </c>
      <c r="BD203" s="91"/>
      <c r="BE203" s="83">
        <v>47.701000000000022</v>
      </c>
      <c r="BF203" s="84">
        <v>28</v>
      </c>
      <c r="BG203" s="91"/>
      <c r="BH203" s="73">
        <v>30.222999999999999</v>
      </c>
      <c r="BI203" s="73">
        <v>8</v>
      </c>
      <c r="BK203" s="79">
        <f t="shared" si="77"/>
        <v>258418.84599999999</v>
      </c>
      <c r="BL203" s="434">
        <f t="shared" si="78"/>
        <v>258311.42426169169</v>
      </c>
      <c r="BM203" s="73">
        <f t="shared" si="64"/>
        <v>107.42173830829032</v>
      </c>
      <c r="BN203" s="85">
        <v>42186</v>
      </c>
      <c r="BO203" s="86">
        <v>258418.84599999999</v>
      </c>
      <c r="BP203" s="87">
        <f t="shared" si="79"/>
        <v>0</v>
      </c>
      <c r="BQ203" s="88">
        <v>22830.536796536795</v>
      </c>
      <c r="BR203" s="88">
        <v>22821.046405308924</v>
      </c>
      <c r="BS203" s="89">
        <f t="shared" si="80"/>
        <v>275873.67091299192</v>
      </c>
      <c r="BT203" s="89" t="b">
        <v>1</v>
      </c>
      <c r="BU203" s="94"/>
      <c r="BW203" s="94"/>
    </row>
    <row r="204" spans="1:75" s="95" customFormat="1" ht="15" x14ac:dyDescent="0.25">
      <c r="A204" s="92">
        <v>2015</v>
      </c>
      <c r="B204" s="91">
        <f>B203+1</f>
        <v>8</v>
      </c>
      <c r="C204" s="66"/>
      <c r="D204" s="68"/>
      <c r="F204" s="96"/>
      <c r="G204" s="97"/>
      <c r="I204" s="70"/>
      <c r="J204" s="70"/>
      <c r="K204" s="71">
        <f t="shared" si="65"/>
        <v>0</v>
      </c>
      <c r="L204" s="72">
        <v>186</v>
      </c>
      <c r="M204" s="72">
        <f t="shared" si="66"/>
        <v>0</v>
      </c>
      <c r="N204" s="73">
        <v>230988.84099999999</v>
      </c>
      <c r="O204" s="72">
        <f t="shared" si="83"/>
        <v>230988.84099999999</v>
      </c>
      <c r="P204" s="74">
        <f t="shared" si="88"/>
        <v>1241875.4892473118</v>
      </c>
      <c r="R204" s="92">
        <v>2015</v>
      </c>
      <c r="S204" s="91">
        <f>S203+1</f>
        <v>8</v>
      </c>
      <c r="T204" s="75">
        <f t="shared" si="89"/>
        <v>0</v>
      </c>
      <c r="U204" s="75">
        <f t="shared" si="89"/>
        <v>329.73144935858772</v>
      </c>
      <c r="X204" s="76">
        <v>0</v>
      </c>
      <c r="Y204" s="76">
        <v>334.64466297876976</v>
      </c>
      <c r="AC204" s="78">
        <f t="shared" si="67"/>
        <v>0</v>
      </c>
      <c r="AD204" s="78">
        <f t="shared" si="68"/>
        <v>2.4109171597136356E-2</v>
      </c>
      <c r="AE204" s="78">
        <f t="shared" si="86"/>
        <v>2.4109171597136356E-2</v>
      </c>
      <c r="AF204" s="73">
        <v>1323</v>
      </c>
      <c r="AG204" s="73">
        <f t="shared" si="69"/>
        <v>31.896434023011398</v>
      </c>
      <c r="AH204" s="73">
        <v>22866.149000000001</v>
      </c>
      <c r="AI204" s="79">
        <f t="shared" si="70"/>
        <v>22834.252565976989</v>
      </c>
      <c r="AJ204" s="74">
        <f t="shared" si="71"/>
        <v>17259.450163247911</v>
      </c>
      <c r="AL204" s="92">
        <v>2015</v>
      </c>
      <c r="AM204" s="91">
        <f>AM203+1</f>
        <v>8</v>
      </c>
      <c r="AN204" s="76">
        <f t="shared" si="90"/>
        <v>329.73144935858772</v>
      </c>
      <c r="AO204" s="76">
        <f t="shared" si="90"/>
        <v>0</v>
      </c>
      <c r="AP204" s="76"/>
      <c r="AR204" s="76">
        <v>334.64466297876976</v>
      </c>
      <c r="AS204" s="76">
        <v>0</v>
      </c>
      <c r="AT204" s="76"/>
      <c r="AU204" s="77"/>
      <c r="AV204" s="81">
        <f t="shared" si="72"/>
        <v>2.3649053758729535E-3</v>
      </c>
      <c r="AW204" s="81">
        <f t="shared" si="73"/>
        <v>0</v>
      </c>
      <c r="AX204" s="78">
        <f t="shared" si="87"/>
        <v>2.3649053758729535E-3</v>
      </c>
      <c r="AY204" s="73">
        <v>10015</v>
      </c>
      <c r="AZ204" s="82">
        <f t="shared" si="74"/>
        <v>23.68452733936763</v>
      </c>
      <c r="BA204" s="73">
        <v>6897.12</v>
      </c>
      <c r="BB204" s="73">
        <f t="shared" si="75"/>
        <v>6873.4354726606325</v>
      </c>
      <c r="BC204" s="74">
        <f t="shared" si="76"/>
        <v>686.31407615183548</v>
      </c>
      <c r="BE204" s="83">
        <v>37.644000000000233</v>
      </c>
      <c r="BF204" s="84">
        <v>27</v>
      </c>
      <c r="BH204" s="73">
        <v>-5.0419999999999998</v>
      </c>
      <c r="BI204" s="73">
        <v>4</v>
      </c>
      <c r="BK204" s="79">
        <f t="shared" si="77"/>
        <v>260784.712</v>
      </c>
      <c r="BL204" s="434">
        <f t="shared" si="78"/>
        <v>260729.1310386376</v>
      </c>
      <c r="BM204" s="73">
        <f t="shared" si="64"/>
        <v>55.580961362379028</v>
      </c>
      <c r="BN204" s="85">
        <v>42217</v>
      </c>
      <c r="BO204" s="86">
        <v>260784.712</v>
      </c>
      <c r="BP204" s="87">
        <f t="shared" si="79"/>
        <v>0</v>
      </c>
      <c r="BQ204" s="88">
        <v>22568.992816962353</v>
      </c>
      <c r="BR204" s="88">
        <v>22564.182694819352</v>
      </c>
      <c r="BS204" s="89">
        <f t="shared" si="80"/>
        <v>274228.37411528063</v>
      </c>
      <c r="BT204" s="95" t="b">
        <v>1</v>
      </c>
    </row>
    <row r="205" spans="1:75" s="95" customFormat="1" ht="15" x14ac:dyDescent="0.25">
      <c r="A205" s="92">
        <v>2015</v>
      </c>
      <c r="B205" s="91">
        <f t="shared" ref="B205:B208" si="91">B204+1</f>
        <v>9</v>
      </c>
      <c r="C205" s="66"/>
      <c r="D205" s="68"/>
      <c r="K205" s="71">
        <f t="shared" ref="K205:K208" si="92">SUM(I205:J205)</f>
        <v>0</v>
      </c>
      <c r="L205" s="72">
        <v>184</v>
      </c>
      <c r="M205" s="72">
        <f t="shared" si="66"/>
        <v>0</v>
      </c>
      <c r="N205" s="73">
        <v>229500.21900000001</v>
      </c>
      <c r="O205" s="72">
        <f t="shared" si="83"/>
        <v>229500.21900000001</v>
      </c>
      <c r="P205" s="74">
        <f t="shared" si="88"/>
        <v>1247283.7989130435</v>
      </c>
      <c r="R205" s="92">
        <v>2015</v>
      </c>
      <c r="S205" s="91">
        <f t="shared" ref="S205:S208" si="93">S204+1</f>
        <v>9</v>
      </c>
      <c r="T205" s="75">
        <f t="shared" si="89"/>
        <v>0</v>
      </c>
      <c r="U205" s="75">
        <f t="shared" si="89"/>
        <v>278.21093356333773</v>
      </c>
      <c r="X205" s="76">
        <v>0</v>
      </c>
      <c r="Y205" s="76">
        <v>281.53810438070082</v>
      </c>
      <c r="AC205" s="78">
        <f t="shared" si="67"/>
        <v>0</v>
      </c>
      <c r="AD205" s="78">
        <f t="shared" si="68"/>
        <v>1.6326449116580242E-2</v>
      </c>
      <c r="AE205" s="78">
        <f t="shared" ref="AE205:AE208" si="94">SUM(AC205:AD205)</f>
        <v>1.6326449116580242E-2</v>
      </c>
      <c r="AF205" s="73">
        <v>1327</v>
      </c>
      <c r="AG205" s="73">
        <f t="shared" si="69"/>
        <v>21.665197977701983</v>
      </c>
      <c r="AH205" s="73">
        <v>23075.612000000001</v>
      </c>
      <c r="AI205" s="79">
        <f t="shared" si="70"/>
        <v>23053.946802022299</v>
      </c>
      <c r="AJ205" s="74">
        <f t="shared" si="71"/>
        <v>17372.9817649</v>
      </c>
      <c r="AL205" s="92">
        <v>2015</v>
      </c>
      <c r="AM205" s="91">
        <f t="shared" ref="AM205:AM208" si="95">AM204+1</f>
        <v>9</v>
      </c>
      <c r="AN205" s="76">
        <f t="shared" si="90"/>
        <v>278.21093356333773</v>
      </c>
      <c r="AO205" s="76">
        <f t="shared" si="90"/>
        <v>0</v>
      </c>
      <c r="AR205" s="76">
        <v>281.53810438070082</v>
      </c>
      <c r="AS205" s="76">
        <v>0</v>
      </c>
      <c r="AV205" s="81">
        <f t="shared" si="72"/>
        <v>1.6014862696196053E-3</v>
      </c>
      <c r="AW205" s="81">
        <f t="shared" si="73"/>
        <v>0</v>
      </c>
      <c r="AX205" s="78">
        <f t="shared" si="87"/>
        <v>1.6014862696196053E-3</v>
      </c>
      <c r="AY205" s="73">
        <v>10152</v>
      </c>
      <c r="AZ205" s="82">
        <f t="shared" si="74"/>
        <v>16.258288609178233</v>
      </c>
      <c r="BA205" s="73">
        <v>6386.1779999999999</v>
      </c>
      <c r="BB205" s="73">
        <f t="shared" si="75"/>
        <v>6369.9197113908212</v>
      </c>
      <c r="BC205" s="74">
        <f t="shared" si="76"/>
        <v>627.45466030248429</v>
      </c>
      <c r="BE205" s="83">
        <v>37.585000000000036</v>
      </c>
      <c r="BF205" s="84">
        <v>27</v>
      </c>
      <c r="BH205" s="73">
        <v>25.742000000000001</v>
      </c>
      <c r="BI205" s="73">
        <v>3</v>
      </c>
      <c r="BK205" s="79">
        <f t="shared" si="77"/>
        <v>259025.33600000001</v>
      </c>
      <c r="BL205" s="434">
        <f t="shared" si="78"/>
        <v>258987.41251341312</v>
      </c>
      <c r="BM205" s="73">
        <f t="shared" si="64"/>
        <v>37.923486586880216</v>
      </c>
      <c r="BN205" s="85">
        <v>42248</v>
      </c>
      <c r="BO205" s="86">
        <v>259025.33599999998</v>
      </c>
      <c r="BP205" s="87">
        <f t="shared" si="79"/>
        <v>0</v>
      </c>
      <c r="BQ205" s="88">
        <v>22152.171042504062</v>
      </c>
      <c r="BR205" s="88">
        <v>22148.927778449768</v>
      </c>
      <c r="BS205" s="89">
        <f t="shared" si="80"/>
        <v>272022.85137614713</v>
      </c>
      <c r="BT205" s="95" t="b">
        <v>1</v>
      </c>
    </row>
    <row r="206" spans="1:75" s="95" customFormat="1" ht="15" x14ac:dyDescent="0.25">
      <c r="A206" s="92">
        <v>2015</v>
      </c>
      <c r="B206" s="91">
        <f t="shared" si="91"/>
        <v>10</v>
      </c>
      <c r="C206" s="66"/>
      <c r="D206" s="68"/>
      <c r="K206" s="71">
        <f t="shared" si="92"/>
        <v>0</v>
      </c>
      <c r="L206" s="72">
        <v>184</v>
      </c>
      <c r="M206" s="72">
        <f t="shared" si="66"/>
        <v>0</v>
      </c>
      <c r="N206" s="73">
        <v>209031.421</v>
      </c>
      <c r="O206" s="72">
        <f t="shared" si="83"/>
        <v>209031.421</v>
      </c>
      <c r="P206" s="74">
        <f t="shared" si="88"/>
        <v>1136040.331521739</v>
      </c>
      <c r="R206" s="92">
        <v>2015</v>
      </c>
      <c r="S206" s="91">
        <f t="shared" si="93"/>
        <v>10</v>
      </c>
      <c r="T206" s="75">
        <f t="shared" ref="T206:U220" si="96">T194</f>
        <v>0</v>
      </c>
      <c r="U206" s="75">
        <f t="shared" si="96"/>
        <v>198.83661390818892</v>
      </c>
      <c r="X206" s="76">
        <v>0</v>
      </c>
      <c r="Y206" s="76">
        <v>199.5893540377489</v>
      </c>
      <c r="AC206" s="78">
        <f t="shared" si="67"/>
        <v>0</v>
      </c>
      <c r="AD206" s="78">
        <f t="shared" si="68"/>
        <v>3.6937007739834171E-3</v>
      </c>
      <c r="AE206" s="78">
        <f t="shared" si="94"/>
        <v>3.6937007739834171E-3</v>
      </c>
      <c r="AF206" s="73">
        <v>1344</v>
      </c>
      <c r="AG206" s="73">
        <f t="shared" si="69"/>
        <v>4.9643338402337127</v>
      </c>
      <c r="AH206" s="73">
        <v>22775.606</v>
      </c>
      <c r="AI206" s="79">
        <f t="shared" si="70"/>
        <v>22770.641666159765</v>
      </c>
      <c r="AJ206" s="74">
        <f t="shared" si="71"/>
        <v>16942.441715892681</v>
      </c>
      <c r="AL206" s="92">
        <v>2015</v>
      </c>
      <c r="AM206" s="91">
        <f t="shared" si="95"/>
        <v>10</v>
      </c>
      <c r="AN206" s="76">
        <f t="shared" ref="AN206:AO209" si="97">AN194</f>
        <v>198.83661390818892</v>
      </c>
      <c r="AO206" s="76">
        <f t="shared" si="97"/>
        <v>3.8389772083761713</v>
      </c>
      <c r="AR206" s="76">
        <v>199.5893540377489</v>
      </c>
      <c r="AS206" s="76">
        <v>0</v>
      </c>
      <c r="AV206" s="81">
        <f t="shared" si="72"/>
        <v>3.6232073682270486E-4</v>
      </c>
      <c r="AW206" s="81">
        <f t="shared" si="73"/>
        <v>-7.4207187866306089E-4</v>
      </c>
      <c r="AX206" s="78">
        <f t="shared" si="87"/>
        <v>-3.7975114184035603E-4</v>
      </c>
      <c r="AY206" s="73">
        <v>10222</v>
      </c>
      <c r="AZ206" s="82">
        <f t="shared" si="74"/>
        <v>-3.8818161718921194</v>
      </c>
      <c r="BA206" s="73">
        <v>6775.326</v>
      </c>
      <c r="BB206" s="73">
        <f t="shared" si="75"/>
        <v>6779.2078161718919</v>
      </c>
      <c r="BC206" s="74">
        <f t="shared" si="76"/>
        <v>663.19779066443857</v>
      </c>
      <c r="BE206" s="83">
        <v>38.863000000000284</v>
      </c>
      <c r="BF206" s="84">
        <v>25</v>
      </c>
      <c r="BH206" s="73">
        <v>29.306999999999999</v>
      </c>
      <c r="BI206" s="73">
        <v>3</v>
      </c>
      <c r="BK206" s="79">
        <f t="shared" si="77"/>
        <v>238650.52299999999</v>
      </c>
      <c r="BL206" s="434">
        <f t="shared" si="78"/>
        <v>238649.44048233167</v>
      </c>
      <c r="BM206" s="73">
        <f t="shared" si="64"/>
        <v>1.0825176683415934</v>
      </c>
      <c r="BN206" s="85">
        <v>42278</v>
      </c>
      <c r="BO206" s="86">
        <v>238650.52300000002</v>
      </c>
      <c r="BP206" s="87">
        <f t="shared" si="79"/>
        <v>0</v>
      </c>
      <c r="BQ206" s="88">
        <v>20262.397945321783</v>
      </c>
      <c r="BR206" s="88">
        <v>20262.306035178441</v>
      </c>
      <c r="BS206" s="89">
        <f t="shared" si="80"/>
        <v>269168.41451082553</v>
      </c>
      <c r="BT206" s="95" t="b">
        <v>1</v>
      </c>
    </row>
    <row r="207" spans="1:75" s="95" customFormat="1" ht="15" x14ac:dyDescent="0.25">
      <c r="A207" s="92">
        <v>2015</v>
      </c>
      <c r="B207" s="91">
        <f t="shared" si="91"/>
        <v>11</v>
      </c>
      <c r="C207" s="66"/>
      <c r="D207" s="68"/>
      <c r="K207" s="71">
        <f t="shared" si="92"/>
        <v>0</v>
      </c>
      <c r="L207" s="72">
        <v>185</v>
      </c>
      <c r="M207" s="72">
        <f t="shared" si="66"/>
        <v>0</v>
      </c>
      <c r="N207" s="73">
        <v>229448.92300000001</v>
      </c>
      <c r="O207" s="72">
        <f t="shared" si="83"/>
        <v>229448.92300000001</v>
      </c>
      <c r="P207" s="74">
        <f t="shared" si="88"/>
        <v>1240264.4486486488</v>
      </c>
      <c r="R207" s="92">
        <v>2015</v>
      </c>
      <c r="S207" s="91">
        <f t="shared" si="93"/>
        <v>11</v>
      </c>
      <c r="T207" s="75">
        <f t="shared" si="96"/>
        <v>0</v>
      </c>
      <c r="U207" s="75">
        <f t="shared" si="96"/>
        <v>75.667245198869992</v>
      </c>
      <c r="X207" s="76">
        <v>0</v>
      </c>
      <c r="Y207" s="76">
        <v>158.42676642644173</v>
      </c>
      <c r="AC207" s="78">
        <f t="shared" si="67"/>
        <v>0</v>
      </c>
      <c r="AD207" s="78">
        <f t="shared" si="68"/>
        <v>0.40610151579333353</v>
      </c>
      <c r="AE207" s="78">
        <f t="shared" si="94"/>
        <v>0.40610151579333353</v>
      </c>
      <c r="AF207" s="73">
        <v>1346</v>
      </c>
      <c r="AG207" s="73">
        <f t="shared" si="69"/>
        <v>546.61264025782691</v>
      </c>
      <c r="AH207" s="73">
        <v>22499.252</v>
      </c>
      <c r="AI207" s="79">
        <f t="shared" si="70"/>
        <v>21952.639359742174</v>
      </c>
      <c r="AJ207" s="74">
        <f t="shared" si="71"/>
        <v>16309.538900254214</v>
      </c>
      <c r="AL207" s="92">
        <v>2015</v>
      </c>
      <c r="AM207" s="91">
        <f t="shared" si="95"/>
        <v>11</v>
      </c>
      <c r="AN207" s="76">
        <f t="shared" si="97"/>
        <v>75.667245198869992</v>
      </c>
      <c r="AO207" s="76">
        <f t="shared" si="97"/>
        <v>28.935219572893278</v>
      </c>
      <c r="AR207" s="76">
        <v>158.42676642644173</v>
      </c>
      <c r="AS207" s="76">
        <v>2.4594505655636443</v>
      </c>
      <c r="AV207" s="81">
        <f t="shared" si="72"/>
        <v>3.9835116440246461E-2</v>
      </c>
      <c r="AW207" s="81">
        <f t="shared" si="73"/>
        <v>-5.1177494889657581E-3</v>
      </c>
      <c r="AX207" s="78">
        <f t="shared" si="87"/>
        <v>3.4717366951280706E-2</v>
      </c>
      <c r="AY207" s="73">
        <v>10257</v>
      </c>
      <c r="AZ207" s="82">
        <f t="shared" si="74"/>
        <v>356.09603281928622</v>
      </c>
      <c r="BA207" s="73">
        <v>6159.9570000000003</v>
      </c>
      <c r="BB207" s="73">
        <f t="shared" si="75"/>
        <v>5803.8609671807144</v>
      </c>
      <c r="BC207" s="74">
        <f t="shared" si="76"/>
        <v>565.8439082753938</v>
      </c>
      <c r="BE207" s="83">
        <v>38.494999999999891</v>
      </c>
      <c r="BF207" s="84">
        <v>24</v>
      </c>
      <c r="BH207" s="73">
        <v>29.306999999999999</v>
      </c>
      <c r="BI207" s="73">
        <v>3</v>
      </c>
      <c r="BK207" s="79">
        <f t="shared" si="77"/>
        <v>258175.93400000001</v>
      </c>
      <c r="BL207" s="434">
        <f t="shared" si="78"/>
        <v>257273.2253269229</v>
      </c>
      <c r="BM207" s="73">
        <f t="shared" si="64"/>
        <v>902.70867307711319</v>
      </c>
      <c r="BN207" s="85">
        <v>42309</v>
      </c>
      <c r="BO207" s="86">
        <v>258175.93400000001</v>
      </c>
      <c r="BP207" s="87">
        <f t="shared" si="79"/>
        <v>0</v>
      </c>
      <c r="BQ207" s="88">
        <v>21851.539060516294</v>
      </c>
      <c r="BR207" s="88">
        <v>21775.135448745063</v>
      </c>
      <c r="BS207" s="89">
        <f t="shared" si="80"/>
        <v>268451.08438989206</v>
      </c>
      <c r="BT207" s="95" t="b">
        <v>1</v>
      </c>
    </row>
    <row r="208" spans="1:75" s="110" customFormat="1" ht="13.5" thickBot="1" x14ac:dyDescent="0.25">
      <c r="A208" s="98">
        <v>2015</v>
      </c>
      <c r="B208" s="99">
        <f t="shared" si="91"/>
        <v>12</v>
      </c>
      <c r="C208" s="100"/>
      <c r="D208" s="101"/>
      <c r="E208" s="102"/>
      <c r="F208" s="99"/>
      <c r="G208" s="103"/>
      <c r="H208" s="103"/>
      <c r="I208" s="103"/>
      <c r="J208" s="99"/>
      <c r="K208" s="104">
        <f t="shared" si="92"/>
        <v>0</v>
      </c>
      <c r="L208" s="105">
        <v>185</v>
      </c>
      <c r="M208" s="105">
        <f t="shared" si="66"/>
        <v>0</v>
      </c>
      <c r="N208" s="106">
        <v>238187.753</v>
      </c>
      <c r="O208" s="105">
        <f t="shared" si="83"/>
        <v>238187.753</v>
      </c>
      <c r="P208" s="107">
        <f t="shared" si="88"/>
        <v>1287501.3675675676</v>
      </c>
      <c r="Q208" s="108"/>
      <c r="R208" s="98">
        <v>2015</v>
      </c>
      <c r="S208" s="99">
        <f t="shared" si="93"/>
        <v>12</v>
      </c>
      <c r="T208" s="109">
        <f t="shared" si="96"/>
        <v>0</v>
      </c>
      <c r="U208" s="109">
        <f t="shared" si="96"/>
        <v>42.449672857488302</v>
      </c>
      <c r="V208" s="99"/>
      <c r="X208" s="111">
        <v>0</v>
      </c>
      <c r="Y208" s="111">
        <v>115.27860801946947</v>
      </c>
      <c r="Z208" s="112"/>
      <c r="AA208" s="113"/>
      <c r="AB208" s="114"/>
      <c r="AC208" s="115">
        <f t="shared" si="67"/>
        <v>0</v>
      </c>
      <c r="AD208" s="115">
        <f t="shared" si="68"/>
        <v>0.35737206455758946</v>
      </c>
      <c r="AE208" s="115">
        <f t="shared" si="94"/>
        <v>0.35737206455758946</v>
      </c>
      <c r="AF208" s="106">
        <v>1343</v>
      </c>
      <c r="AG208" s="106">
        <f t="shared" si="69"/>
        <v>479.95068270084266</v>
      </c>
      <c r="AH208" s="106">
        <v>22251.151000000002</v>
      </c>
      <c r="AI208" s="116">
        <f t="shared" si="70"/>
        <v>21771.200317299161</v>
      </c>
      <c r="AJ208" s="107">
        <f t="shared" si="71"/>
        <v>16210.87142017808</v>
      </c>
      <c r="AL208" s="98">
        <v>2015</v>
      </c>
      <c r="AM208" s="99">
        <f t="shared" si="95"/>
        <v>12</v>
      </c>
      <c r="AN208" s="111">
        <f t="shared" si="97"/>
        <v>42.449672857488302</v>
      </c>
      <c r="AO208" s="111">
        <f t="shared" si="97"/>
        <v>82.304422731853208</v>
      </c>
      <c r="AP208" s="99"/>
      <c r="AR208" s="111">
        <v>115.27860801946947</v>
      </c>
      <c r="AS208" s="111">
        <v>1.6912913563779695</v>
      </c>
      <c r="AV208" s="117">
        <f t="shared" si="72"/>
        <v>3.5055170321963487E-2</v>
      </c>
      <c r="AW208" s="117">
        <f t="shared" si="73"/>
        <v>-1.5582467568233963E-2</v>
      </c>
      <c r="AX208" s="115">
        <f t="shared" si="87"/>
        <v>1.9472702753729525E-2</v>
      </c>
      <c r="AY208" s="106">
        <v>10164</v>
      </c>
      <c r="AZ208" s="118">
        <f t="shared" si="74"/>
        <v>197.92055078890689</v>
      </c>
      <c r="BA208" s="106">
        <v>5947.0810000000001</v>
      </c>
      <c r="BB208" s="106">
        <f t="shared" si="75"/>
        <v>5749.1604492110928</v>
      </c>
      <c r="BC208" s="107">
        <f t="shared" si="76"/>
        <v>565.63955619943852</v>
      </c>
      <c r="BE208" s="119">
        <v>39.51299999999992</v>
      </c>
      <c r="BF208" s="120">
        <v>24</v>
      </c>
      <c r="BH208" s="106">
        <v>29.306999999999999</v>
      </c>
      <c r="BI208" s="106">
        <v>3</v>
      </c>
      <c r="BK208" s="116">
        <f t="shared" si="77"/>
        <v>266454.80499999999</v>
      </c>
      <c r="BL208" s="435">
        <f t="shared" si="78"/>
        <v>265776.93376651022</v>
      </c>
      <c r="BM208" s="106">
        <f t="shared" si="64"/>
        <v>677.87123348974956</v>
      </c>
      <c r="BN208" s="121">
        <v>42339</v>
      </c>
      <c r="BO208" s="122">
        <v>266454.80499999999</v>
      </c>
      <c r="BP208" s="123">
        <f t="shared" si="79"/>
        <v>0</v>
      </c>
      <c r="BQ208" s="124">
        <v>22736.991637511732</v>
      </c>
      <c r="BR208" s="124">
        <v>22679.147859587869</v>
      </c>
      <c r="BS208" s="125">
        <f t="shared" si="80"/>
        <v>268643.67729903961</v>
      </c>
      <c r="BT208" s="126" t="b">
        <v>1</v>
      </c>
    </row>
    <row r="209" spans="1:72" s="13" customFormat="1" x14ac:dyDescent="0.2">
      <c r="A209" s="92">
        <f>A197+1</f>
        <v>2016</v>
      </c>
      <c r="B209" s="91">
        <f>B197</f>
        <v>1</v>
      </c>
      <c r="C209" s="66"/>
      <c r="D209" s="68"/>
      <c r="E209" s="127"/>
      <c r="F209" s="91"/>
      <c r="G209" s="128"/>
      <c r="H209" s="128"/>
      <c r="I209" s="128"/>
      <c r="J209" s="91"/>
      <c r="K209" s="71">
        <f t="shared" ref="K209" si="98">SUM(I209:J209)</f>
        <v>0</v>
      </c>
      <c r="L209" s="72">
        <v>183</v>
      </c>
      <c r="M209" s="72">
        <f t="shared" si="66"/>
        <v>0</v>
      </c>
      <c r="N209" s="73">
        <v>224214.109</v>
      </c>
      <c r="O209" s="72">
        <f t="shared" si="83"/>
        <v>224214.109</v>
      </c>
      <c r="P209" s="74">
        <f t="shared" si="88"/>
        <v>1225213.7103825137</v>
      </c>
      <c r="R209" s="92">
        <f>R197+1</f>
        <v>2016</v>
      </c>
      <c r="S209" s="91">
        <f>S197</f>
        <v>1</v>
      </c>
      <c r="T209" s="75">
        <f t="shared" si="96"/>
        <v>104.01238027997351</v>
      </c>
      <c r="U209" s="75">
        <f t="shared" si="96"/>
        <v>26.872581391315055</v>
      </c>
      <c r="X209" s="129">
        <v>97.6657217348708</v>
      </c>
      <c r="Y209" s="129">
        <v>13.621405978659618</v>
      </c>
      <c r="AC209" s="78">
        <f t="shared" si="67"/>
        <v>-3.1474932824864639E-2</v>
      </c>
      <c r="AD209" s="78">
        <f t="shared" si="68"/>
        <v>-6.5023605034219445E-2</v>
      </c>
      <c r="AE209" s="78">
        <f t="shared" ref="AE209:AE215" si="99">SUM(AC209:AD209)</f>
        <v>-9.6498537859084077E-2</v>
      </c>
      <c r="AF209" s="73">
        <v>1350</v>
      </c>
      <c r="AG209" s="73">
        <f t="shared" si="69"/>
        <v>-130.27302610976349</v>
      </c>
      <c r="AH209" s="73">
        <v>23363.405999999999</v>
      </c>
      <c r="AI209" s="79">
        <f t="shared" si="70"/>
        <v>23493.679026109763</v>
      </c>
      <c r="AJ209" s="74">
        <f t="shared" si="71"/>
        <v>17402.725204525752</v>
      </c>
      <c r="AL209" s="92">
        <f>AL197+1</f>
        <v>2016</v>
      </c>
      <c r="AM209" s="91">
        <f>AM197</f>
        <v>1</v>
      </c>
      <c r="AN209" s="76">
        <f t="shared" si="97"/>
        <v>26.872581391315055</v>
      </c>
      <c r="AO209" s="76">
        <f t="shared" si="97"/>
        <v>123.83441885147447</v>
      </c>
      <c r="AR209" s="76">
        <v>13.621405978659618</v>
      </c>
      <c r="AS209" s="129">
        <v>116.88326259877276</v>
      </c>
      <c r="AV209" s="81">
        <f t="shared" si="72"/>
        <v>-6.3782644909429528E-3</v>
      </c>
      <c r="AW209" s="81">
        <f t="shared" si="73"/>
        <v>-1.3436541295603842E-3</v>
      </c>
      <c r="AX209" s="78">
        <f t="shared" si="87"/>
        <v>-7.7219186205033374E-3</v>
      </c>
      <c r="AY209" s="73">
        <v>9778</v>
      </c>
      <c r="AZ209" s="82">
        <f t="shared" si="74"/>
        <v>-75.504920271281634</v>
      </c>
      <c r="BA209" s="73">
        <v>5200.2820000000002</v>
      </c>
      <c r="BB209" s="73">
        <f t="shared" si="75"/>
        <v>5275.7869202712818</v>
      </c>
      <c r="BC209" s="74">
        <f t="shared" si="76"/>
        <v>539.55685419014958</v>
      </c>
      <c r="BE209" s="83">
        <v>35.328999999999724</v>
      </c>
      <c r="BF209" s="84">
        <v>23</v>
      </c>
      <c r="BH209" s="73">
        <v>29.306999999999999</v>
      </c>
      <c r="BI209" s="73">
        <v>3</v>
      </c>
      <c r="BK209" s="79">
        <f t="shared" si="77"/>
        <v>252842.43299999999</v>
      </c>
      <c r="BL209" s="434">
        <f t="shared" si="78"/>
        <v>253048.21094638103</v>
      </c>
      <c r="BM209" s="73">
        <f t="shared" ref="BM209:BM215" si="100">+AZ209+AG209+M209</f>
        <v>-205.77794638104513</v>
      </c>
      <c r="BN209" s="85">
        <v>42370</v>
      </c>
      <c r="BO209" s="86">
        <v>252842.43299999999</v>
      </c>
      <c r="BP209" s="87">
        <f t="shared" si="79"/>
        <v>0</v>
      </c>
      <c r="BQ209" s="88">
        <v>22302.410955279174</v>
      </c>
      <c r="BR209" s="88">
        <v>22320.561960516981</v>
      </c>
      <c r="BS209" s="89">
        <f t="shared" si="80"/>
        <v>267604.34068811615</v>
      </c>
      <c r="BT209" s="130" t="b">
        <v>1</v>
      </c>
    </row>
    <row r="210" spans="1:72" s="95" customFormat="1" ht="15" x14ac:dyDescent="0.25">
      <c r="A210" s="92">
        <f t="shared" ref="A210:A220" si="101">A198+1</f>
        <v>2016</v>
      </c>
      <c r="B210" s="91">
        <f t="shared" ref="B210:B220" si="102">B198</f>
        <v>2</v>
      </c>
      <c r="C210" s="66"/>
      <c r="D210" s="68"/>
      <c r="K210" s="71">
        <f t="shared" ref="K210" si="103">SUM(I210:J210)</f>
        <v>0</v>
      </c>
      <c r="L210" s="72">
        <v>182</v>
      </c>
      <c r="M210" s="72">
        <f t="shared" ref="M210:M215" si="104">+L210*K210</f>
        <v>0</v>
      </c>
      <c r="N210" s="73">
        <v>199802.774</v>
      </c>
      <c r="O210" s="72">
        <f t="shared" si="83"/>
        <v>199802.774</v>
      </c>
      <c r="P210" s="74">
        <f t="shared" si="88"/>
        <v>1097817.4395604397</v>
      </c>
      <c r="R210" s="92">
        <f t="shared" ref="R210:R220" si="105">R198+1</f>
        <v>2016</v>
      </c>
      <c r="S210" s="91">
        <f t="shared" ref="S210:S220" si="106">S198</f>
        <v>2</v>
      </c>
      <c r="T210" s="75">
        <f t="shared" si="96"/>
        <v>0</v>
      </c>
      <c r="U210" s="75">
        <f t="shared" si="96"/>
        <v>34.723950066840629</v>
      </c>
      <c r="X210" s="129">
        <v>0</v>
      </c>
      <c r="Y210" s="129">
        <v>22.832077214187958</v>
      </c>
      <c r="Z210" s="13"/>
      <c r="AA210" s="13"/>
      <c r="AB210" s="13"/>
      <c r="AC210" s="78">
        <f t="shared" ref="AC210:AC215" si="107">+$S$3*(X210-T210)</f>
        <v>0</v>
      </c>
      <c r="AD210" s="78">
        <f t="shared" ref="AD210:AD215" si="108">+$S$4*(Y210-U210)</f>
        <v>-5.8353498418680261E-2</v>
      </c>
      <c r="AE210" s="78">
        <f t="shared" si="99"/>
        <v>-5.8353498418680261E-2</v>
      </c>
      <c r="AF210" s="73">
        <v>1356</v>
      </c>
      <c r="AG210" s="73">
        <f t="shared" ref="AG210:AG215" si="109">+AE210*AF210</f>
        <v>-79.12734385573043</v>
      </c>
      <c r="AH210" s="73">
        <v>20022.615000000002</v>
      </c>
      <c r="AI210" s="79">
        <f t="shared" ref="AI210:AI215" si="110">+AH210-AG210</f>
        <v>20101.742343855731</v>
      </c>
      <c r="AJ210" s="74">
        <f t="shared" ref="AJ210:AJ215" si="111">+AI210/AF210*1000</f>
        <v>14824.293763905405</v>
      </c>
      <c r="AL210" s="92">
        <f t="shared" ref="AL210:AL220" si="112">AL198+1</f>
        <v>2016</v>
      </c>
      <c r="AM210" s="91">
        <f t="shared" ref="AM210:AO220" si="113">AM198</f>
        <v>2</v>
      </c>
      <c r="AN210" s="76">
        <f t="shared" si="113"/>
        <v>34.723950066840629</v>
      </c>
      <c r="AO210" s="76">
        <f t="shared" si="113"/>
        <v>77.741832906544204</v>
      </c>
      <c r="AR210" s="76">
        <v>22.832077214187958</v>
      </c>
      <c r="AS210" s="129">
        <v>103.65619876271677</v>
      </c>
      <c r="AV210" s="81">
        <f t="shared" ref="AV210:AV215" si="114">+$AM$3*(AR210-AN210)</f>
        <v>-5.7239835701249188E-3</v>
      </c>
      <c r="AW210" s="81">
        <f t="shared" ref="AW210:AW215" si="115">+$AM$4*(AS210-AO210)</f>
        <v>5.0092306131158271E-3</v>
      </c>
      <c r="AX210" s="78">
        <f t="shared" si="87"/>
        <v>-7.1475295700909169E-4</v>
      </c>
      <c r="AY210" s="73">
        <v>10033</v>
      </c>
      <c r="AZ210" s="82">
        <f t="shared" ref="AZ210:AZ215" si="116">+AY210*AX210</f>
        <v>-7.1711164176722173</v>
      </c>
      <c r="BA210" s="73">
        <v>4639.2650000000003</v>
      </c>
      <c r="BB210" s="73">
        <f t="shared" ref="BB210:BB215" si="117">+BA210-AZ210</f>
        <v>4646.4361164176726</v>
      </c>
      <c r="BC210" s="74">
        <f t="shared" ref="BC210:BC215" si="118">+BB210/AY210*1000</f>
        <v>463.11533104930453</v>
      </c>
      <c r="BE210" s="83">
        <v>24.796999999999571</v>
      </c>
      <c r="BF210" s="84">
        <v>22</v>
      </c>
      <c r="BG210" s="13"/>
      <c r="BH210" s="73">
        <v>29.555</v>
      </c>
      <c r="BI210" s="73">
        <v>3</v>
      </c>
      <c r="BJ210" s="13"/>
      <c r="BK210" s="79">
        <f t="shared" ref="BK210:BK215" si="119">BE210+BH210+BA210+AH210+N210</f>
        <v>224519.00599999999</v>
      </c>
      <c r="BL210" s="434">
        <f t="shared" ref="BL210:BL215" si="120">BE210+BH210+BB210+AI210+O210</f>
        <v>224605.30446027342</v>
      </c>
      <c r="BM210" s="73">
        <f t="shared" si="100"/>
        <v>-86.298460273402654</v>
      </c>
      <c r="BN210" s="85">
        <v>42401</v>
      </c>
      <c r="BO210" s="86">
        <v>224519.00599999999</v>
      </c>
      <c r="BP210" s="87">
        <f t="shared" ref="BP210:BP215" si="121">+BO210-BK210</f>
        <v>0</v>
      </c>
      <c r="BQ210" s="88">
        <v>19361.763194204897</v>
      </c>
      <c r="BR210" s="88">
        <v>19369.205282879735</v>
      </c>
      <c r="BS210" s="89">
        <f t="shared" si="80"/>
        <v>265733.11999877053</v>
      </c>
      <c r="BT210" s="130" t="b">
        <v>1</v>
      </c>
    </row>
    <row r="211" spans="1:72" s="95" customFormat="1" ht="15" x14ac:dyDescent="0.25">
      <c r="A211" s="92">
        <f t="shared" si="101"/>
        <v>2016</v>
      </c>
      <c r="B211" s="91">
        <f t="shared" si="102"/>
        <v>3</v>
      </c>
      <c r="C211" s="66"/>
      <c r="D211" s="68"/>
      <c r="K211" s="71">
        <f t="shared" ref="K211" si="122">SUM(I211:J211)</f>
        <v>0</v>
      </c>
      <c r="L211" s="72">
        <v>182</v>
      </c>
      <c r="M211" s="72">
        <f t="shared" si="104"/>
        <v>0</v>
      </c>
      <c r="N211" s="73">
        <v>224575.035</v>
      </c>
      <c r="O211" s="72">
        <f t="shared" si="83"/>
        <v>224575.035</v>
      </c>
      <c r="P211" s="74">
        <f t="shared" si="88"/>
        <v>1233928.7637362638</v>
      </c>
      <c r="R211" s="92">
        <f t="shared" si="105"/>
        <v>2016</v>
      </c>
      <c r="S211" s="91">
        <f t="shared" si="106"/>
        <v>3</v>
      </c>
      <c r="T211" s="75">
        <f t="shared" si="96"/>
        <v>0</v>
      </c>
      <c r="U211" s="75">
        <f t="shared" si="96"/>
        <v>67.088827391532973</v>
      </c>
      <c r="X211" s="129">
        <v>0</v>
      </c>
      <c r="Y211" s="131">
        <v>96.874642660416583</v>
      </c>
      <c r="AC211" s="78">
        <f t="shared" si="107"/>
        <v>0</v>
      </c>
      <c r="AD211" s="78">
        <f t="shared" si="108"/>
        <v>0.14615919172093988</v>
      </c>
      <c r="AE211" s="78">
        <f t="shared" si="99"/>
        <v>0.14615919172093988</v>
      </c>
      <c r="AF211" s="73">
        <v>1343</v>
      </c>
      <c r="AG211" s="73">
        <f t="shared" si="109"/>
        <v>196.29179448122227</v>
      </c>
      <c r="AH211" s="73">
        <v>21932.751</v>
      </c>
      <c r="AI211" s="79">
        <f t="shared" si="110"/>
        <v>21736.459205518779</v>
      </c>
      <c r="AJ211" s="74">
        <f t="shared" si="111"/>
        <v>16185.003131436171</v>
      </c>
      <c r="AL211" s="92">
        <f t="shared" si="112"/>
        <v>2016</v>
      </c>
      <c r="AM211" s="91">
        <f t="shared" si="113"/>
        <v>3</v>
      </c>
      <c r="AN211" s="76">
        <f t="shared" si="113"/>
        <v>67.088827391532973</v>
      </c>
      <c r="AO211" s="76">
        <f t="shared" si="113"/>
        <v>46.024503453365838</v>
      </c>
      <c r="AR211" s="76">
        <v>96.874642660416583</v>
      </c>
      <c r="AS211" s="129">
        <v>15.479798920989525</v>
      </c>
      <c r="AV211" s="81">
        <f t="shared" si="114"/>
        <v>1.4336977811180887E-2</v>
      </c>
      <c r="AW211" s="81">
        <f t="shared" si="115"/>
        <v>-5.9042721655375831E-3</v>
      </c>
      <c r="AX211" s="78">
        <f t="shared" si="87"/>
        <v>8.4327056456433049E-3</v>
      </c>
      <c r="AY211" s="73">
        <v>10093</v>
      </c>
      <c r="AZ211" s="82">
        <f t="shared" si="116"/>
        <v>85.111298081477869</v>
      </c>
      <c r="BA211" s="73">
        <v>4851.384</v>
      </c>
      <c r="BB211" s="73">
        <f t="shared" si="117"/>
        <v>4766.2727019185222</v>
      </c>
      <c r="BC211" s="74">
        <f t="shared" si="118"/>
        <v>472.23548022575272</v>
      </c>
      <c r="BE211" s="83">
        <v>46.542000000000371</v>
      </c>
      <c r="BF211" s="84">
        <v>24</v>
      </c>
      <c r="BH211" s="73">
        <v>29.555</v>
      </c>
      <c r="BI211" s="73">
        <v>3</v>
      </c>
      <c r="BK211" s="79">
        <f t="shared" si="119"/>
        <v>251435.26699999999</v>
      </c>
      <c r="BL211" s="434">
        <f t="shared" si="120"/>
        <v>251153.86390743731</v>
      </c>
      <c r="BM211" s="73">
        <f t="shared" si="100"/>
        <v>281.40309256270012</v>
      </c>
      <c r="BN211" s="85">
        <v>42430</v>
      </c>
      <c r="BO211" s="86">
        <v>251435.26699999999</v>
      </c>
      <c r="BP211" s="87">
        <f t="shared" si="121"/>
        <v>0</v>
      </c>
      <c r="BQ211" s="88">
        <v>21591.693173035637</v>
      </c>
      <c r="BR211" s="88">
        <v>21567.52802983575</v>
      </c>
      <c r="BS211" s="89">
        <f t="shared" si="80"/>
        <v>265156.66063454089</v>
      </c>
      <c r="BT211" s="130" t="b">
        <v>1</v>
      </c>
    </row>
    <row r="212" spans="1:72" s="95" customFormat="1" ht="15" x14ac:dyDescent="0.25">
      <c r="A212" s="92">
        <f t="shared" si="101"/>
        <v>2016</v>
      </c>
      <c r="B212" s="91">
        <f t="shared" si="102"/>
        <v>4</v>
      </c>
      <c r="C212" s="66"/>
      <c r="D212" s="68"/>
      <c r="K212" s="71">
        <f t="shared" ref="K212" si="123">SUM(I212:J212)</f>
        <v>0</v>
      </c>
      <c r="L212" s="72">
        <v>181</v>
      </c>
      <c r="M212" s="72">
        <f t="shared" si="104"/>
        <v>0</v>
      </c>
      <c r="N212" s="73">
        <v>231703.86799999999</v>
      </c>
      <c r="O212" s="72">
        <f t="shared" si="83"/>
        <v>231703.86799999999</v>
      </c>
      <c r="P212" s="74">
        <f t="shared" si="88"/>
        <v>1280131.8674033149</v>
      </c>
      <c r="R212" s="92">
        <f t="shared" si="105"/>
        <v>2016</v>
      </c>
      <c r="S212" s="91">
        <f t="shared" si="106"/>
        <v>4</v>
      </c>
      <c r="T212" s="75">
        <f t="shared" si="96"/>
        <v>0</v>
      </c>
      <c r="U212" s="75">
        <f t="shared" si="96"/>
        <v>117.42864691479581</v>
      </c>
      <c r="X212" s="129">
        <v>0</v>
      </c>
      <c r="Y212" s="131">
        <v>118.39442656776738</v>
      </c>
      <c r="AC212" s="78">
        <f t="shared" si="107"/>
        <v>0</v>
      </c>
      <c r="AD212" s="78">
        <f t="shared" si="108"/>
        <v>4.7390871186365931E-3</v>
      </c>
      <c r="AE212" s="78">
        <f t="shared" si="99"/>
        <v>4.7390871186365931E-3</v>
      </c>
      <c r="AF212" s="73">
        <v>1337</v>
      </c>
      <c r="AG212" s="73">
        <f t="shared" si="109"/>
        <v>6.3361594776171248</v>
      </c>
      <c r="AH212" s="73">
        <v>22350.876</v>
      </c>
      <c r="AI212" s="79">
        <f t="shared" si="110"/>
        <v>22344.539840522382</v>
      </c>
      <c r="AJ212" s="74">
        <f t="shared" si="111"/>
        <v>16712.445654840973</v>
      </c>
      <c r="AL212" s="92">
        <f t="shared" si="112"/>
        <v>2016</v>
      </c>
      <c r="AM212" s="91">
        <f t="shared" si="113"/>
        <v>4</v>
      </c>
      <c r="AN212" s="76">
        <f t="shared" si="113"/>
        <v>117.42864691479581</v>
      </c>
      <c r="AO212" s="76">
        <f t="shared" si="113"/>
        <v>10.764282951672801</v>
      </c>
      <c r="AR212" s="76">
        <v>118.39442656776738</v>
      </c>
      <c r="AS212" s="129">
        <v>2.3365812582061412</v>
      </c>
      <c r="AV212" s="81">
        <f t="shared" si="114"/>
        <v>4.6486427617136171E-4</v>
      </c>
      <c r="AW212" s="81">
        <f t="shared" si="115"/>
        <v>-1.6290694341287828E-3</v>
      </c>
      <c r="AX212" s="78">
        <f t="shared" si="87"/>
        <v>-1.164205157957421E-3</v>
      </c>
      <c r="AY212" s="73">
        <v>10174</v>
      </c>
      <c r="AZ212" s="82">
        <f t="shared" si="116"/>
        <v>-11.844623277058801</v>
      </c>
      <c r="BA212" s="73">
        <v>5403.0730000000003</v>
      </c>
      <c r="BB212" s="73">
        <f t="shared" si="117"/>
        <v>5414.9176232770587</v>
      </c>
      <c r="BC212" s="74">
        <f t="shared" si="118"/>
        <v>532.23094390378014</v>
      </c>
      <c r="BE212" s="83">
        <v>44.860999999999876</v>
      </c>
      <c r="BF212" s="84">
        <v>25</v>
      </c>
      <c r="BG212" s="13"/>
      <c r="BH212" s="73">
        <v>29.555</v>
      </c>
      <c r="BI212" s="73">
        <v>3</v>
      </c>
      <c r="BJ212" s="13"/>
      <c r="BK212" s="79">
        <f t="shared" si="119"/>
        <v>259532.23299999998</v>
      </c>
      <c r="BL212" s="434">
        <f t="shared" si="120"/>
        <v>259537.74146379944</v>
      </c>
      <c r="BM212" s="73">
        <f t="shared" si="100"/>
        <v>-5.5084637994416763</v>
      </c>
      <c r="BN212" s="85">
        <v>42461</v>
      </c>
      <c r="BO212" s="86">
        <v>259532.23299999998</v>
      </c>
      <c r="BP212" s="87">
        <f t="shared" si="121"/>
        <v>0</v>
      </c>
      <c r="BQ212" s="88">
        <v>22144.388481228667</v>
      </c>
      <c r="BR212" s="88">
        <v>22144.858486672307</v>
      </c>
      <c r="BS212" s="89">
        <f t="shared" si="80"/>
        <v>264762.57730012812</v>
      </c>
      <c r="BT212" s="130" t="b">
        <v>1</v>
      </c>
    </row>
    <row r="213" spans="1:72" s="95" customFormat="1" ht="15" x14ac:dyDescent="0.25">
      <c r="A213" s="92">
        <f t="shared" si="101"/>
        <v>2016</v>
      </c>
      <c r="B213" s="91">
        <f t="shared" si="102"/>
        <v>5</v>
      </c>
      <c r="C213" s="66"/>
      <c r="D213" s="68"/>
      <c r="K213" s="71">
        <f t="shared" ref="K213" si="124">SUM(I213:J213)</f>
        <v>0</v>
      </c>
      <c r="L213" s="72">
        <v>181</v>
      </c>
      <c r="M213" s="72">
        <f t="shared" si="104"/>
        <v>0</v>
      </c>
      <c r="N213" s="73">
        <v>224394.598</v>
      </c>
      <c r="O213" s="72">
        <f t="shared" si="83"/>
        <v>224394.598</v>
      </c>
      <c r="P213" s="74">
        <f t="shared" si="88"/>
        <v>1239749.1602209946</v>
      </c>
      <c r="R213" s="92">
        <f t="shared" si="105"/>
        <v>2016</v>
      </c>
      <c r="S213" s="91">
        <f t="shared" si="106"/>
        <v>5</v>
      </c>
      <c r="T213" s="75">
        <f t="shared" si="96"/>
        <v>0</v>
      </c>
      <c r="U213" s="75">
        <f t="shared" si="96"/>
        <v>205.87235315982971</v>
      </c>
      <c r="X213" s="129">
        <v>0</v>
      </c>
      <c r="Y213" s="131">
        <v>201.57627969305906</v>
      </c>
      <c r="AC213" s="78">
        <f t="shared" si="107"/>
        <v>0</v>
      </c>
      <c r="AD213" s="78">
        <f t="shared" si="108"/>
        <v>-2.1080860799299144E-2</v>
      </c>
      <c r="AE213" s="78">
        <f t="shared" si="99"/>
        <v>-2.1080860799299144E-2</v>
      </c>
      <c r="AF213" s="73">
        <v>1332</v>
      </c>
      <c r="AG213" s="73">
        <f t="shared" si="109"/>
        <v>-28.079706584666461</v>
      </c>
      <c r="AH213" s="73">
        <v>22262.82</v>
      </c>
      <c r="AI213" s="79">
        <f t="shared" si="110"/>
        <v>22290.899706584667</v>
      </c>
      <c r="AJ213" s="74">
        <f t="shared" si="111"/>
        <v>16734.90968962813</v>
      </c>
      <c r="AL213" s="92">
        <f t="shared" si="112"/>
        <v>2016</v>
      </c>
      <c r="AM213" s="91">
        <f t="shared" si="113"/>
        <v>5</v>
      </c>
      <c r="AN213" s="76">
        <f t="shared" si="113"/>
        <v>205.87235315982971</v>
      </c>
      <c r="AO213" s="76">
        <f t="shared" si="113"/>
        <v>1.2492833206498815</v>
      </c>
      <c r="AR213" s="76">
        <v>201.57627969305906</v>
      </c>
      <c r="AS213" s="129">
        <v>1.7173912476984272</v>
      </c>
      <c r="AV213" s="81">
        <f t="shared" si="114"/>
        <v>-2.067853755631054E-3</v>
      </c>
      <c r="AW213" s="81">
        <f t="shared" si="115"/>
        <v>9.0484967736736703E-5</v>
      </c>
      <c r="AX213" s="78">
        <f t="shared" si="87"/>
        <v>-1.9773687878943172E-3</v>
      </c>
      <c r="AY213" s="73">
        <v>10089</v>
      </c>
      <c r="AZ213" s="82">
        <f t="shared" si="116"/>
        <v>-19.949673701065766</v>
      </c>
      <c r="BA213" s="73">
        <v>5525.3370000000004</v>
      </c>
      <c r="BB213" s="73">
        <f t="shared" si="117"/>
        <v>5545.2866737010663</v>
      </c>
      <c r="BC213" s="74">
        <f t="shared" si="118"/>
        <v>549.63689896928008</v>
      </c>
      <c r="BE213" s="83">
        <v>44.265999999999622</v>
      </c>
      <c r="BF213" s="84">
        <v>25</v>
      </c>
      <c r="BG213" s="13"/>
      <c r="BH213" s="73">
        <v>29.222999999999999</v>
      </c>
      <c r="BI213" s="73">
        <v>3</v>
      </c>
      <c r="BJ213" s="13"/>
      <c r="BK213" s="79">
        <f t="shared" si="119"/>
        <v>252256.24400000001</v>
      </c>
      <c r="BL213" s="434">
        <f t="shared" si="120"/>
        <v>252304.27338028574</v>
      </c>
      <c r="BM213" s="73">
        <f t="shared" si="100"/>
        <v>-48.029380285732231</v>
      </c>
      <c r="BN213" s="85">
        <v>42491</v>
      </c>
      <c r="BO213" s="86">
        <v>252256.24400000001</v>
      </c>
      <c r="BP213" s="87">
        <f t="shared" si="121"/>
        <v>0</v>
      </c>
      <c r="BQ213" s="88">
        <v>21690.132760103181</v>
      </c>
      <c r="BR213" s="88">
        <v>21694.262543446755</v>
      </c>
      <c r="BS213" s="89">
        <f t="shared" si="80"/>
        <v>262603.87296239485</v>
      </c>
      <c r="BT213" s="130" t="b">
        <v>1</v>
      </c>
    </row>
    <row r="214" spans="1:72" s="95" customFormat="1" ht="15" x14ac:dyDescent="0.25">
      <c r="A214" s="92">
        <f t="shared" si="101"/>
        <v>2016</v>
      </c>
      <c r="B214" s="91">
        <f t="shared" si="102"/>
        <v>6</v>
      </c>
      <c r="C214" s="66"/>
      <c r="D214" s="68"/>
      <c r="K214" s="71">
        <f t="shared" ref="K214" si="125">SUM(I214:J214)</f>
        <v>0</v>
      </c>
      <c r="L214" s="72">
        <v>182</v>
      </c>
      <c r="M214" s="72">
        <f t="shared" si="104"/>
        <v>0</v>
      </c>
      <c r="N214" s="73">
        <v>226993.67199999999</v>
      </c>
      <c r="O214" s="72">
        <f t="shared" si="83"/>
        <v>226993.67199999999</v>
      </c>
      <c r="P214" s="74">
        <f t="shared" si="88"/>
        <v>1247217.9780219782</v>
      </c>
      <c r="R214" s="92">
        <f t="shared" si="105"/>
        <v>2016</v>
      </c>
      <c r="S214" s="91">
        <f t="shared" si="106"/>
        <v>6</v>
      </c>
      <c r="T214" s="75">
        <f t="shared" si="96"/>
        <v>0</v>
      </c>
      <c r="U214" s="75">
        <f t="shared" si="96"/>
        <v>273.79728737823223</v>
      </c>
      <c r="X214" s="129">
        <v>0</v>
      </c>
      <c r="Y214" s="131">
        <v>301.72919852046596</v>
      </c>
      <c r="AC214" s="78">
        <f t="shared" si="107"/>
        <v>0</v>
      </c>
      <c r="AD214" s="78">
        <f t="shared" si="108"/>
        <v>0.13706207195996659</v>
      </c>
      <c r="AE214" s="78">
        <f t="shared" si="99"/>
        <v>0.13706207195996659</v>
      </c>
      <c r="AF214" s="73">
        <v>1356</v>
      </c>
      <c r="AG214" s="73">
        <f t="shared" si="109"/>
        <v>185.8561695777147</v>
      </c>
      <c r="AH214" s="73">
        <v>22437.343000000001</v>
      </c>
      <c r="AI214" s="79">
        <f t="shared" si="110"/>
        <v>22251.486830422287</v>
      </c>
      <c r="AJ214" s="74">
        <f t="shared" si="111"/>
        <v>16409.651054883692</v>
      </c>
      <c r="AL214" s="92">
        <f t="shared" si="112"/>
        <v>2016</v>
      </c>
      <c r="AM214" s="91">
        <f t="shared" si="113"/>
        <v>6</v>
      </c>
      <c r="AN214" s="76">
        <f t="shared" si="113"/>
        <v>273.79728737823223</v>
      </c>
      <c r="AO214" s="76">
        <f t="shared" si="113"/>
        <v>0</v>
      </c>
      <c r="AR214" s="76">
        <v>301.72919852046596</v>
      </c>
      <c r="AS214" s="129">
        <v>0</v>
      </c>
      <c r="AV214" s="81">
        <f t="shared" si="114"/>
        <v>1.3444627473011606E-2</v>
      </c>
      <c r="AW214" s="81">
        <f t="shared" si="115"/>
        <v>0</v>
      </c>
      <c r="AX214" s="78">
        <f t="shared" si="87"/>
        <v>1.3444627473011606E-2</v>
      </c>
      <c r="AY214" s="73">
        <v>10142</v>
      </c>
      <c r="AZ214" s="82">
        <f t="shared" si="116"/>
        <v>136.3554118312837</v>
      </c>
      <c r="BA214" s="73">
        <v>6418.26</v>
      </c>
      <c r="BB214" s="73">
        <f t="shared" si="117"/>
        <v>6281.9045881687161</v>
      </c>
      <c r="BC214" s="74">
        <f t="shared" si="118"/>
        <v>619.39504911937649</v>
      </c>
      <c r="BE214" s="83">
        <v>37.626999999999498</v>
      </c>
      <c r="BF214" s="84">
        <v>24</v>
      </c>
      <c r="BH214" s="73">
        <v>29.46</v>
      </c>
      <c r="BI214" s="73">
        <v>3</v>
      </c>
      <c r="BK214" s="79">
        <f t="shared" si="119"/>
        <v>255916.36199999999</v>
      </c>
      <c r="BL214" s="434">
        <f t="shared" si="120"/>
        <v>255594.15041859099</v>
      </c>
      <c r="BM214" s="73">
        <f t="shared" si="100"/>
        <v>322.21158140899843</v>
      </c>
      <c r="BN214" s="85">
        <v>42522</v>
      </c>
      <c r="BO214" s="86">
        <v>255916.36199999999</v>
      </c>
      <c r="BP214" s="87">
        <f t="shared" si="121"/>
        <v>0</v>
      </c>
      <c r="BQ214" s="88">
        <v>21860.114632271292</v>
      </c>
      <c r="BR214" s="88">
        <v>21832.591647611771</v>
      </c>
      <c r="BS214" s="89">
        <f t="shared" si="80"/>
        <v>261179.75417305273</v>
      </c>
      <c r="BT214" s="130" t="b">
        <v>1</v>
      </c>
    </row>
    <row r="215" spans="1:72" s="95" customFormat="1" ht="15" x14ac:dyDescent="0.25">
      <c r="A215" s="92">
        <f t="shared" si="101"/>
        <v>2016</v>
      </c>
      <c r="B215" s="91">
        <f t="shared" si="102"/>
        <v>7</v>
      </c>
      <c r="C215" s="66"/>
      <c r="D215" s="68"/>
      <c r="K215" s="71">
        <f t="shared" ref="K215" si="126">SUM(I215:J215)</f>
        <v>0</v>
      </c>
      <c r="L215" s="72">
        <v>180</v>
      </c>
      <c r="M215" s="72">
        <f t="shared" si="104"/>
        <v>0</v>
      </c>
      <c r="N215" s="73">
        <v>228832.37700000001</v>
      </c>
      <c r="O215" s="72">
        <f t="shared" si="83"/>
        <v>228832.37700000001</v>
      </c>
      <c r="P215" s="74">
        <f t="shared" si="88"/>
        <v>1271290.9833333334</v>
      </c>
      <c r="R215" s="92">
        <f t="shared" si="105"/>
        <v>2016</v>
      </c>
      <c r="S215" s="91">
        <f t="shared" si="106"/>
        <v>7</v>
      </c>
      <c r="T215" s="75">
        <f t="shared" si="96"/>
        <v>0</v>
      </c>
      <c r="U215" s="75">
        <f t="shared" si="96"/>
        <v>323.21495100202412</v>
      </c>
      <c r="X215" s="129">
        <v>0</v>
      </c>
      <c r="Y215" s="131">
        <v>378.36889523681384</v>
      </c>
      <c r="AC215" s="78">
        <f t="shared" si="107"/>
        <v>0</v>
      </c>
      <c r="AD215" s="78">
        <f t="shared" si="108"/>
        <v>0.27064076765426065</v>
      </c>
      <c r="AE215" s="78">
        <f t="shared" si="99"/>
        <v>0.27064076765426065</v>
      </c>
      <c r="AF215" s="73">
        <v>1377</v>
      </c>
      <c r="AG215" s="73">
        <f t="shared" si="109"/>
        <v>372.67233705991691</v>
      </c>
      <c r="AH215" s="73">
        <v>23979.438999999998</v>
      </c>
      <c r="AI215" s="79">
        <f t="shared" si="110"/>
        <v>23606.766662940081</v>
      </c>
      <c r="AJ215" s="74">
        <f t="shared" si="111"/>
        <v>17143.621396470648</v>
      </c>
      <c r="AL215" s="92">
        <f t="shared" si="112"/>
        <v>2016</v>
      </c>
      <c r="AM215" s="91">
        <f t="shared" si="113"/>
        <v>7</v>
      </c>
      <c r="AN215" s="76">
        <f t="shared" si="113"/>
        <v>323.21495100202412</v>
      </c>
      <c r="AO215" s="76">
        <f t="shared" si="113"/>
        <v>0</v>
      </c>
      <c r="AR215" s="76">
        <v>378.36889523681384</v>
      </c>
      <c r="AS215" s="129">
        <v>0</v>
      </c>
      <c r="AV215" s="81">
        <f t="shared" si="114"/>
        <v>2.6547565260681402E-2</v>
      </c>
      <c r="AW215" s="81">
        <f t="shared" si="115"/>
        <v>0</v>
      </c>
      <c r="AX215" s="78">
        <f t="shared" si="87"/>
        <v>2.6547565260681402E-2</v>
      </c>
      <c r="AY215" s="73">
        <v>10341</v>
      </c>
      <c r="AZ215" s="82">
        <f t="shared" si="116"/>
        <v>274.52837236070638</v>
      </c>
      <c r="BA215" s="73">
        <v>7394.9139999999998</v>
      </c>
      <c r="BB215" s="73">
        <f t="shared" si="117"/>
        <v>7120.3856276392935</v>
      </c>
      <c r="BC215" s="74">
        <f t="shared" si="118"/>
        <v>688.55871072810112</v>
      </c>
      <c r="BE215" s="83">
        <v>34.965000000000146</v>
      </c>
      <c r="BF215" s="84">
        <v>24</v>
      </c>
      <c r="BG215" s="13"/>
      <c r="BH215" s="73">
        <v>29.445</v>
      </c>
      <c r="BI215" s="73">
        <v>3</v>
      </c>
      <c r="BK215" s="79">
        <f t="shared" si="119"/>
        <v>260271.14</v>
      </c>
      <c r="BL215" s="434">
        <f t="shared" si="120"/>
        <v>259623.93929057938</v>
      </c>
      <c r="BM215" s="73">
        <f t="shared" si="100"/>
        <v>647.2007094206233</v>
      </c>
      <c r="BN215" s="85">
        <v>42552</v>
      </c>
      <c r="BO215" s="86">
        <v>260271.14</v>
      </c>
      <c r="BP215" s="87">
        <f t="shared" si="121"/>
        <v>0</v>
      </c>
      <c r="BQ215" s="88">
        <v>21825.67211740042</v>
      </c>
      <c r="BR215" s="88">
        <v>21771.399521222593</v>
      </c>
      <c r="BS215" s="89">
        <f t="shared" si="80"/>
        <v>260130.10728896639</v>
      </c>
      <c r="BT215" s="130" t="b">
        <v>1</v>
      </c>
    </row>
    <row r="216" spans="1:72" s="95" customFormat="1" ht="15" x14ac:dyDescent="0.25">
      <c r="A216" s="92">
        <f t="shared" si="101"/>
        <v>2016</v>
      </c>
      <c r="B216" s="91">
        <f t="shared" si="102"/>
        <v>8</v>
      </c>
      <c r="C216" s="66"/>
      <c r="D216" s="68"/>
      <c r="P216" s="132"/>
      <c r="R216" s="92">
        <f t="shared" si="105"/>
        <v>2016</v>
      </c>
      <c r="S216" s="91">
        <f t="shared" si="106"/>
        <v>8</v>
      </c>
      <c r="T216" s="75">
        <f t="shared" si="96"/>
        <v>0</v>
      </c>
      <c r="U216" s="75">
        <f t="shared" si="96"/>
        <v>329.73144935858772</v>
      </c>
      <c r="AJ216" s="132"/>
      <c r="AL216" s="92">
        <f t="shared" si="112"/>
        <v>2016</v>
      </c>
      <c r="AM216" s="91">
        <f t="shared" si="113"/>
        <v>8</v>
      </c>
      <c r="AN216" s="76">
        <f t="shared" si="113"/>
        <v>329.73144935858772</v>
      </c>
      <c r="AO216" s="76">
        <f t="shared" si="113"/>
        <v>0</v>
      </c>
      <c r="BC216" s="132"/>
      <c r="BN216" s="85">
        <v>42583</v>
      </c>
      <c r="BO216" s="86">
        <v>0</v>
      </c>
      <c r="BQ216" s="88"/>
      <c r="BR216" s="133"/>
      <c r="BS216" s="89"/>
    </row>
    <row r="217" spans="1:72" s="95" customFormat="1" ht="15" x14ac:dyDescent="0.25">
      <c r="A217" s="92">
        <f t="shared" si="101"/>
        <v>2016</v>
      </c>
      <c r="B217" s="91">
        <f t="shared" si="102"/>
        <v>9</v>
      </c>
      <c r="C217" s="66"/>
      <c r="D217" s="68"/>
      <c r="P217" s="132"/>
      <c r="R217" s="92">
        <f t="shared" si="105"/>
        <v>2016</v>
      </c>
      <c r="S217" s="91">
        <f t="shared" si="106"/>
        <v>9</v>
      </c>
      <c r="T217" s="75">
        <f t="shared" si="96"/>
        <v>0</v>
      </c>
      <c r="U217" s="75">
        <f t="shared" si="96"/>
        <v>278.21093356333773</v>
      </c>
      <c r="AJ217" s="132"/>
      <c r="AL217" s="92">
        <f t="shared" si="112"/>
        <v>2016</v>
      </c>
      <c r="AM217" s="91">
        <f t="shared" si="113"/>
        <v>9</v>
      </c>
      <c r="AN217" s="76">
        <f t="shared" si="113"/>
        <v>278.21093356333773</v>
      </c>
      <c r="AO217" s="76">
        <f t="shared" si="113"/>
        <v>0</v>
      </c>
      <c r="BC217" s="132"/>
      <c r="BN217" s="85">
        <v>42614</v>
      </c>
      <c r="BO217" s="86">
        <v>0</v>
      </c>
      <c r="BQ217" s="88"/>
      <c r="BR217" s="133"/>
      <c r="BS217" s="89"/>
    </row>
    <row r="218" spans="1:72" s="95" customFormat="1" ht="15" x14ac:dyDescent="0.25">
      <c r="A218" s="92">
        <f t="shared" si="101"/>
        <v>2016</v>
      </c>
      <c r="B218" s="91">
        <f t="shared" si="102"/>
        <v>10</v>
      </c>
      <c r="C218" s="66"/>
      <c r="D218" s="68"/>
      <c r="P218" s="132"/>
      <c r="R218" s="92">
        <f t="shared" si="105"/>
        <v>2016</v>
      </c>
      <c r="S218" s="91">
        <f t="shared" si="106"/>
        <v>10</v>
      </c>
      <c r="T218" s="75">
        <f t="shared" si="96"/>
        <v>0</v>
      </c>
      <c r="U218" s="75">
        <f t="shared" si="96"/>
        <v>198.83661390818892</v>
      </c>
      <c r="AJ218" s="132"/>
      <c r="AL218" s="92">
        <f t="shared" si="112"/>
        <v>2016</v>
      </c>
      <c r="AM218" s="91">
        <f t="shared" si="113"/>
        <v>10</v>
      </c>
      <c r="AN218" s="76">
        <f t="shared" si="113"/>
        <v>198.83661390818892</v>
      </c>
      <c r="AO218" s="76">
        <f t="shared" si="113"/>
        <v>3.8389772083761713</v>
      </c>
      <c r="BC218" s="132"/>
      <c r="BN218" s="85">
        <v>42644</v>
      </c>
      <c r="BO218" s="86">
        <v>0</v>
      </c>
      <c r="BQ218" s="88"/>
      <c r="BR218" s="133"/>
      <c r="BS218" s="89"/>
    </row>
    <row r="219" spans="1:72" s="95" customFormat="1" ht="15" x14ac:dyDescent="0.25">
      <c r="A219" s="92">
        <f t="shared" si="101"/>
        <v>2016</v>
      </c>
      <c r="B219" s="91">
        <f t="shared" si="102"/>
        <v>11</v>
      </c>
      <c r="C219" s="66"/>
      <c r="D219" s="68"/>
      <c r="P219" s="132"/>
      <c r="R219" s="92">
        <f t="shared" si="105"/>
        <v>2016</v>
      </c>
      <c r="S219" s="91">
        <f t="shared" si="106"/>
        <v>11</v>
      </c>
      <c r="T219" s="75">
        <f t="shared" si="96"/>
        <v>0</v>
      </c>
      <c r="U219" s="75">
        <f t="shared" si="96"/>
        <v>75.667245198869992</v>
      </c>
      <c r="AJ219" s="132"/>
      <c r="AL219" s="92">
        <f t="shared" si="112"/>
        <v>2016</v>
      </c>
      <c r="AM219" s="91">
        <f t="shared" si="113"/>
        <v>11</v>
      </c>
      <c r="AN219" s="76">
        <f t="shared" si="113"/>
        <v>75.667245198869992</v>
      </c>
      <c r="AO219" s="76">
        <f t="shared" si="113"/>
        <v>28.935219572893278</v>
      </c>
      <c r="BC219" s="132"/>
      <c r="BN219" s="85">
        <v>42675</v>
      </c>
      <c r="BO219" s="86">
        <v>0</v>
      </c>
      <c r="BQ219" s="88"/>
      <c r="BR219" s="133"/>
      <c r="BS219" s="89"/>
    </row>
    <row r="220" spans="1:72" s="95" customFormat="1" ht="15.75" thickBot="1" x14ac:dyDescent="0.3">
      <c r="A220" s="134">
        <f t="shared" si="101"/>
        <v>2016</v>
      </c>
      <c r="B220" s="135">
        <f t="shared" si="102"/>
        <v>12</v>
      </c>
      <c r="C220" s="136"/>
      <c r="D220" s="137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9"/>
      <c r="R220" s="134">
        <f t="shared" si="105"/>
        <v>2016</v>
      </c>
      <c r="S220" s="135">
        <f t="shared" si="106"/>
        <v>12</v>
      </c>
      <c r="T220" s="140">
        <f t="shared" si="96"/>
        <v>0</v>
      </c>
      <c r="U220" s="140">
        <f t="shared" si="96"/>
        <v>42.449672857488302</v>
      </c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9"/>
      <c r="AL220" s="134">
        <f t="shared" si="112"/>
        <v>2016</v>
      </c>
      <c r="AM220" s="135">
        <f t="shared" si="113"/>
        <v>12</v>
      </c>
      <c r="AN220" s="141">
        <f t="shared" si="113"/>
        <v>42.449672857488302</v>
      </c>
      <c r="AO220" s="141">
        <f t="shared" si="113"/>
        <v>82.304422731853208</v>
      </c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9"/>
      <c r="BN220" s="85">
        <v>42705</v>
      </c>
      <c r="BO220" s="86">
        <v>0</v>
      </c>
      <c r="BQ220" s="88"/>
      <c r="BR220" s="133"/>
      <c r="BS220" s="89"/>
    </row>
    <row r="221" spans="1:72" s="95" customFormat="1" ht="15" x14ac:dyDescent="0.25">
      <c r="A221" s="142"/>
      <c r="B221" s="91"/>
      <c r="BN221" s="85"/>
      <c r="BO221" s="86"/>
      <c r="BQ221" s="133"/>
      <c r="BR221" s="133"/>
      <c r="BS221" s="89"/>
    </row>
    <row r="222" spans="1:72" s="95" customFormat="1" ht="15" x14ac:dyDescent="0.25">
      <c r="A222" s="142"/>
      <c r="B222" s="91"/>
      <c r="BN222" s="85"/>
      <c r="BO222" s="86"/>
      <c r="BQ222" s="133"/>
      <c r="BR222" s="133"/>
      <c r="BS222" s="89"/>
    </row>
    <row r="223" spans="1:72" s="95" customFormat="1" ht="15" x14ac:dyDescent="0.25">
      <c r="A223" s="142"/>
      <c r="B223" s="91"/>
      <c r="BN223" s="85"/>
      <c r="BO223" s="86"/>
      <c r="BQ223" s="133"/>
      <c r="BR223" s="133"/>
      <c r="BS223" s="89"/>
    </row>
    <row r="224" spans="1:72" s="95" customFormat="1" ht="15" x14ac:dyDescent="0.25">
      <c r="A224" s="142"/>
      <c r="B224" s="91"/>
      <c r="BN224" s="85"/>
      <c r="BO224" s="86"/>
      <c r="BQ224" s="133"/>
      <c r="BR224" s="133"/>
      <c r="BS224" s="89"/>
    </row>
    <row r="225" spans="1:71" s="95" customFormat="1" ht="15" x14ac:dyDescent="0.25">
      <c r="A225" s="142"/>
      <c r="B225" s="91"/>
      <c r="BN225" s="85"/>
      <c r="BO225" s="86"/>
      <c r="BQ225" s="133"/>
      <c r="BR225" s="133"/>
      <c r="BS225" s="89"/>
    </row>
    <row r="226" spans="1:71" s="95" customFormat="1" ht="15" x14ac:dyDescent="0.25">
      <c r="A226" s="142"/>
      <c r="B226" s="91"/>
      <c r="BN226" s="85"/>
      <c r="BO226" s="86"/>
      <c r="BQ226" s="133"/>
      <c r="BR226" s="133"/>
      <c r="BS226" s="89"/>
    </row>
    <row r="227" spans="1:71" s="95" customFormat="1" ht="15" x14ac:dyDescent="0.25">
      <c r="A227" s="142"/>
      <c r="B227" s="91"/>
      <c r="BN227" s="85"/>
      <c r="BO227" s="86"/>
      <c r="BQ227" s="133"/>
      <c r="BR227" s="133"/>
      <c r="BS227" s="89"/>
    </row>
    <row r="228" spans="1:71" s="95" customFormat="1" ht="15" x14ac:dyDescent="0.25">
      <c r="A228" s="142"/>
      <c r="B228" s="91"/>
      <c r="BN228" s="85"/>
      <c r="BO228" s="86"/>
      <c r="BQ228" s="133"/>
      <c r="BR228" s="133"/>
      <c r="BS228" s="89"/>
    </row>
    <row r="229" spans="1:71" s="95" customFormat="1" ht="15" x14ac:dyDescent="0.25">
      <c r="A229" s="142"/>
      <c r="B229" s="91"/>
      <c r="BN229" s="85"/>
      <c r="BO229" s="86"/>
      <c r="BQ229" s="133"/>
      <c r="BR229" s="133"/>
      <c r="BS229" s="89"/>
    </row>
    <row r="230" spans="1:71" s="95" customFormat="1" ht="15" x14ac:dyDescent="0.25">
      <c r="A230" s="142"/>
      <c r="B230" s="91"/>
      <c r="BN230" s="85"/>
      <c r="BO230" s="86"/>
      <c r="BQ230" s="133"/>
      <c r="BR230" s="133"/>
      <c r="BS230" s="89"/>
    </row>
    <row r="231" spans="1:71" s="95" customFormat="1" ht="15" x14ac:dyDescent="0.25">
      <c r="A231" s="142"/>
      <c r="B231" s="91"/>
      <c r="BN231" s="85"/>
      <c r="BO231" s="86"/>
      <c r="BQ231" s="133"/>
      <c r="BR231" s="133"/>
      <c r="BS231" s="89"/>
    </row>
    <row r="232" spans="1:71" s="95" customFormat="1" ht="15" x14ac:dyDescent="0.25">
      <c r="A232" s="142"/>
      <c r="B232" s="91"/>
      <c r="BN232" s="85"/>
      <c r="BO232" s="86"/>
      <c r="BQ232" s="133"/>
      <c r="BR232" s="133"/>
      <c r="BS232" s="89"/>
    </row>
    <row r="233" spans="1:71" s="95" customFormat="1" ht="15" x14ac:dyDescent="0.25">
      <c r="A233" s="142"/>
      <c r="B233" s="91"/>
      <c r="BN233" s="85"/>
      <c r="BO233" s="86"/>
      <c r="BQ233" s="133"/>
      <c r="BR233" s="133"/>
      <c r="BS233" s="89"/>
    </row>
    <row r="234" spans="1:71" s="95" customFormat="1" ht="15" x14ac:dyDescent="0.25">
      <c r="A234" s="142"/>
      <c r="B234" s="91"/>
      <c r="BN234" s="85"/>
      <c r="BO234" s="86"/>
      <c r="BQ234" s="133"/>
      <c r="BR234" s="133"/>
      <c r="BS234" s="89"/>
    </row>
    <row r="235" spans="1:71" s="95" customFormat="1" ht="15" x14ac:dyDescent="0.25">
      <c r="A235" s="142"/>
      <c r="B235" s="91"/>
      <c r="BN235" s="85"/>
      <c r="BO235" s="86"/>
      <c r="BQ235" s="133"/>
      <c r="BR235" s="133"/>
      <c r="BS235" s="89"/>
    </row>
    <row r="236" spans="1:71" s="95" customFormat="1" ht="15" x14ac:dyDescent="0.25">
      <c r="A236" s="142"/>
      <c r="B236" s="91"/>
      <c r="BN236" s="85"/>
      <c r="BO236" s="86"/>
      <c r="BQ236" s="133"/>
      <c r="BR236" s="133"/>
      <c r="BS236" s="89"/>
    </row>
    <row r="237" spans="1:71" s="95" customFormat="1" ht="15" x14ac:dyDescent="0.25">
      <c r="A237" s="142"/>
      <c r="B237" s="91"/>
      <c r="BN237" s="85"/>
      <c r="BO237" s="86"/>
      <c r="BQ237" s="133"/>
      <c r="BR237" s="133"/>
      <c r="BS237" s="89"/>
    </row>
    <row r="238" spans="1:71" s="95" customFormat="1" ht="15" x14ac:dyDescent="0.25">
      <c r="A238" s="142"/>
      <c r="B238" s="91"/>
      <c r="BN238" s="85"/>
      <c r="BO238" s="86"/>
      <c r="BQ238" s="133"/>
      <c r="BR238" s="133"/>
      <c r="BS238" s="89"/>
    </row>
    <row r="239" spans="1:71" s="95" customFormat="1" ht="15" x14ac:dyDescent="0.25">
      <c r="A239" s="142"/>
      <c r="B239" s="91"/>
      <c r="BN239" s="85"/>
      <c r="BO239" s="86"/>
      <c r="BQ239" s="133"/>
      <c r="BR239" s="133"/>
      <c r="BS239" s="89"/>
    </row>
    <row r="240" spans="1:71" s="95" customFormat="1" ht="15" x14ac:dyDescent="0.25">
      <c r="A240" s="142"/>
      <c r="B240" s="91"/>
      <c r="BN240" s="85"/>
      <c r="BO240" s="86"/>
      <c r="BQ240" s="133"/>
      <c r="BR240" s="133"/>
      <c r="BS240" s="89"/>
    </row>
    <row r="241" spans="1:71" s="95" customFormat="1" ht="15" x14ac:dyDescent="0.25">
      <c r="A241" s="142"/>
      <c r="B241" s="91"/>
      <c r="BN241" s="85"/>
      <c r="BO241" s="86"/>
      <c r="BQ241" s="133"/>
      <c r="BR241" s="133"/>
      <c r="BS241" s="89"/>
    </row>
    <row r="242" spans="1:71" s="95" customFormat="1" ht="15" x14ac:dyDescent="0.25">
      <c r="A242" s="142"/>
      <c r="B242" s="91"/>
      <c r="BN242" s="85"/>
      <c r="BO242" s="86"/>
      <c r="BQ242" s="133"/>
      <c r="BR242" s="133"/>
      <c r="BS242" s="89"/>
    </row>
    <row r="243" spans="1:71" s="95" customFormat="1" ht="15" x14ac:dyDescent="0.25">
      <c r="A243" s="142"/>
      <c r="B243" s="91"/>
      <c r="BN243" s="85"/>
      <c r="BO243" s="86"/>
      <c r="BQ243" s="133"/>
      <c r="BR243" s="133"/>
      <c r="BS243" s="89"/>
    </row>
    <row r="244" spans="1:71" s="95" customFormat="1" ht="15" x14ac:dyDescent="0.25">
      <c r="A244" s="142"/>
      <c r="B244" s="91"/>
      <c r="BN244" s="85"/>
      <c r="BO244" s="86"/>
      <c r="BQ244" s="133"/>
      <c r="BR244" s="133"/>
      <c r="BS244" s="89"/>
    </row>
    <row r="245" spans="1:71" s="95" customFormat="1" ht="15" x14ac:dyDescent="0.25">
      <c r="A245" s="142"/>
      <c r="B245" s="91"/>
      <c r="BN245" s="85"/>
      <c r="BO245" s="86"/>
      <c r="BQ245" s="133"/>
      <c r="BR245" s="133"/>
      <c r="BS245" s="89"/>
    </row>
    <row r="246" spans="1:71" s="95" customFormat="1" ht="15" x14ac:dyDescent="0.25">
      <c r="A246" s="142"/>
      <c r="B246" s="91"/>
      <c r="BN246" s="85"/>
      <c r="BO246" s="86"/>
      <c r="BQ246" s="133"/>
      <c r="BR246" s="133"/>
      <c r="BS246" s="89"/>
    </row>
    <row r="247" spans="1:71" s="95" customFormat="1" ht="15" x14ac:dyDescent="0.25">
      <c r="A247" s="142"/>
      <c r="B247" s="91"/>
      <c r="BN247" s="85"/>
      <c r="BO247" s="86"/>
      <c r="BQ247" s="133"/>
      <c r="BR247" s="133"/>
      <c r="BS247" s="89"/>
    </row>
    <row r="248" spans="1:71" s="95" customFormat="1" ht="15" x14ac:dyDescent="0.25">
      <c r="A248" s="142"/>
      <c r="B248" s="91"/>
      <c r="BN248" s="85"/>
      <c r="BO248" s="86"/>
      <c r="BQ248" s="133"/>
      <c r="BR248" s="133"/>
      <c r="BS248" s="89"/>
    </row>
    <row r="249" spans="1:71" s="95" customFormat="1" ht="15" x14ac:dyDescent="0.25">
      <c r="A249" s="142"/>
      <c r="B249" s="91"/>
      <c r="BN249" s="85"/>
      <c r="BO249" s="86"/>
      <c r="BQ249" s="133"/>
      <c r="BR249" s="133"/>
      <c r="BS249" s="89"/>
    </row>
    <row r="250" spans="1:71" s="95" customFormat="1" ht="15" x14ac:dyDescent="0.25">
      <c r="A250" s="142"/>
      <c r="B250" s="91"/>
      <c r="BN250" s="85"/>
      <c r="BO250" s="86"/>
      <c r="BQ250" s="133"/>
      <c r="BR250" s="133"/>
      <c r="BS250" s="89"/>
    </row>
    <row r="251" spans="1:71" s="95" customFormat="1" ht="15" x14ac:dyDescent="0.25">
      <c r="A251" s="142"/>
      <c r="B251" s="91"/>
      <c r="BN251" s="85"/>
      <c r="BO251" s="86"/>
      <c r="BQ251" s="133"/>
      <c r="BR251" s="133"/>
      <c r="BS251" s="89"/>
    </row>
    <row r="252" spans="1:71" s="95" customFormat="1" ht="15" x14ac:dyDescent="0.25">
      <c r="A252" s="142"/>
      <c r="B252" s="91"/>
      <c r="BN252" s="85"/>
      <c r="BO252" s="86"/>
      <c r="BQ252" s="133"/>
      <c r="BR252" s="133"/>
      <c r="BS252" s="89"/>
    </row>
    <row r="253" spans="1:71" s="95" customFormat="1" ht="15" x14ac:dyDescent="0.25">
      <c r="A253" s="142"/>
      <c r="B253" s="91"/>
      <c r="BN253" s="85"/>
      <c r="BO253" s="86"/>
      <c r="BQ253" s="133"/>
      <c r="BR253" s="133"/>
      <c r="BS253" s="89"/>
    </row>
    <row r="254" spans="1:71" s="95" customFormat="1" ht="15" x14ac:dyDescent="0.25">
      <c r="A254" s="142"/>
      <c r="B254" s="91"/>
      <c r="BN254" s="85"/>
      <c r="BO254" s="86"/>
      <c r="BQ254" s="133"/>
      <c r="BR254" s="133"/>
      <c r="BS254" s="89"/>
    </row>
    <row r="255" spans="1:71" s="95" customFormat="1" ht="15" x14ac:dyDescent="0.25">
      <c r="A255" s="142"/>
      <c r="B255" s="91"/>
      <c r="BN255" s="85"/>
      <c r="BO255" s="86"/>
      <c r="BQ255" s="133"/>
      <c r="BR255" s="133"/>
      <c r="BS255" s="89"/>
    </row>
    <row r="256" spans="1:71" s="95" customFormat="1" ht="15" x14ac:dyDescent="0.25">
      <c r="A256" s="142"/>
      <c r="B256" s="91"/>
      <c r="BN256" s="85"/>
      <c r="BO256" s="86"/>
      <c r="BQ256" s="133"/>
      <c r="BR256" s="133"/>
      <c r="BS256" s="89"/>
    </row>
    <row r="257" spans="1:71" s="95" customFormat="1" ht="15" x14ac:dyDescent="0.25">
      <c r="A257" s="142"/>
      <c r="B257" s="91"/>
      <c r="BN257" s="85"/>
      <c r="BO257" s="86"/>
      <c r="BQ257" s="133"/>
      <c r="BR257" s="133"/>
      <c r="BS257" s="89"/>
    </row>
    <row r="258" spans="1:71" s="95" customFormat="1" ht="15" x14ac:dyDescent="0.25">
      <c r="A258" s="142"/>
      <c r="B258" s="91"/>
      <c r="BN258" s="85"/>
      <c r="BO258" s="86"/>
      <c r="BQ258" s="133"/>
      <c r="BR258" s="133"/>
      <c r="BS258" s="89"/>
    </row>
    <row r="259" spans="1:71" s="95" customFormat="1" ht="15" x14ac:dyDescent="0.25">
      <c r="A259" s="142"/>
      <c r="B259" s="91"/>
      <c r="BN259" s="85"/>
      <c r="BO259" s="86"/>
      <c r="BQ259" s="133"/>
      <c r="BR259" s="133"/>
      <c r="BS259" s="89"/>
    </row>
    <row r="260" spans="1:71" s="95" customFormat="1" ht="15" x14ac:dyDescent="0.25">
      <c r="A260" s="142"/>
      <c r="B260" s="91"/>
      <c r="BN260" s="85"/>
      <c r="BO260" s="86"/>
      <c r="BQ260" s="133"/>
      <c r="BR260" s="133"/>
      <c r="BS260" s="89"/>
    </row>
    <row r="261" spans="1:71" s="95" customFormat="1" ht="15" x14ac:dyDescent="0.25">
      <c r="A261" s="142"/>
      <c r="B261" s="91"/>
      <c r="BN261" s="85"/>
      <c r="BO261" s="86"/>
      <c r="BQ261" s="133"/>
      <c r="BR261" s="133"/>
      <c r="BS261" s="89"/>
    </row>
    <row r="262" spans="1:71" s="95" customFormat="1" ht="15" x14ac:dyDescent="0.25">
      <c r="A262" s="142"/>
      <c r="B262" s="91"/>
      <c r="BN262" s="85"/>
      <c r="BO262" s="86"/>
      <c r="BQ262" s="133"/>
      <c r="BR262" s="133"/>
      <c r="BS262" s="89"/>
    </row>
    <row r="263" spans="1:71" s="95" customFormat="1" ht="15" x14ac:dyDescent="0.25">
      <c r="A263" s="142"/>
      <c r="B263" s="91"/>
      <c r="BN263" s="85"/>
      <c r="BO263" s="86"/>
      <c r="BQ263" s="133"/>
      <c r="BR263" s="133"/>
      <c r="BS263" s="89"/>
    </row>
    <row r="264" spans="1:71" s="95" customFormat="1" ht="15" x14ac:dyDescent="0.25">
      <c r="A264" s="142"/>
      <c r="B264" s="91"/>
      <c r="BN264" s="85"/>
      <c r="BO264" s="86"/>
      <c r="BQ264" s="133"/>
      <c r="BR264" s="133"/>
      <c r="BS264" s="89"/>
    </row>
    <row r="265" spans="1:71" s="95" customFormat="1" ht="15" x14ac:dyDescent="0.25">
      <c r="A265" s="142"/>
      <c r="B265" s="91"/>
      <c r="BN265" s="85"/>
      <c r="BO265" s="86"/>
      <c r="BQ265" s="133"/>
      <c r="BR265" s="133"/>
      <c r="BS265" s="89"/>
    </row>
    <row r="266" spans="1:71" s="95" customFormat="1" ht="15" x14ac:dyDescent="0.25">
      <c r="A266" s="142"/>
      <c r="B266" s="91"/>
      <c r="BN266" s="85"/>
      <c r="BO266" s="86"/>
      <c r="BQ266" s="133"/>
      <c r="BR266" s="133"/>
      <c r="BS266" s="89"/>
    </row>
    <row r="267" spans="1:71" s="95" customFormat="1" ht="15" x14ac:dyDescent="0.25">
      <c r="A267" s="142"/>
      <c r="B267" s="91"/>
      <c r="BN267" s="85"/>
      <c r="BO267" s="86"/>
      <c r="BQ267" s="133"/>
      <c r="BR267" s="133"/>
      <c r="BS267" s="89"/>
    </row>
    <row r="268" spans="1:71" s="95" customFormat="1" ht="15" x14ac:dyDescent="0.25">
      <c r="A268" s="142"/>
      <c r="B268" s="91"/>
      <c r="BN268" s="85"/>
      <c r="BO268" s="86"/>
      <c r="BQ268" s="133"/>
      <c r="BR268" s="133"/>
      <c r="BS268" s="89"/>
    </row>
    <row r="269" spans="1:71" s="95" customFormat="1" ht="15" x14ac:dyDescent="0.25">
      <c r="A269" s="142"/>
      <c r="B269" s="91"/>
      <c r="BN269" s="85"/>
      <c r="BO269" s="143"/>
      <c r="BQ269" s="133"/>
      <c r="BR269" s="133"/>
    </row>
    <row r="270" spans="1:71" customFormat="1" ht="15" x14ac:dyDescent="0.25">
      <c r="BN270" s="85"/>
      <c r="BO270" s="144"/>
      <c r="BQ270" s="145"/>
      <c r="BR270" s="145"/>
    </row>
    <row r="271" spans="1:71" customFormat="1" ht="15" x14ac:dyDescent="0.25">
      <c r="BN271" s="85"/>
      <c r="BO271" s="144"/>
      <c r="BQ271" s="145"/>
      <c r="BR271" s="145"/>
    </row>
    <row r="272" spans="1:71" customFormat="1" ht="15" x14ac:dyDescent="0.25">
      <c r="BQ272" s="145"/>
      <c r="BR272" s="145"/>
    </row>
    <row r="273" spans="69:70" customFormat="1" ht="15" x14ac:dyDescent="0.25">
      <c r="BQ273" s="145"/>
      <c r="BR273" s="145"/>
    </row>
    <row r="274" spans="69:70" customFormat="1" ht="15" x14ac:dyDescent="0.25">
      <c r="BQ274" s="145"/>
      <c r="BR274" s="145"/>
    </row>
    <row r="275" spans="69:70" customFormat="1" ht="15" x14ac:dyDescent="0.25">
      <c r="BQ275" s="145"/>
      <c r="BR275" s="145"/>
    </row>
    <row r="276" spans="69:70" customFormat="1" ht="15" x14ac:dyDescent="0.25">
      <c r="BQ276" s="145"/>
      <c r="BR276" s="145"/>
    </row>
    <row r="277" spans="69:70" customFormat="1" ht="15" x14ac:dyDescent="0.25">
      <c r="BQ277" s="145"/>
      <c r="BR277" s="145"/>
    </row>
    <row r="278" spans="69:70" customFormat="1" ht="15" x14ac:dyDescent="0.25">
      <c r="BQ278" s="145"/>
      <c r="BR278" s="145"/>
    </row>
    <row r="279" spans="69:70" customFormat="1" ht="15" x14ac:dyDescent="0.25">
      <c r="BQ279" s="145"/>
      <c r="BR279" s="145"/>
    </row>
    <row r="280" spans="69:70" customFormat="1" ht="15" x14ac:dyDescent="0.25">
      <c r="BQ280" s="145"/>
      <c r="BR280" s="145"/>
    </row>
    <row r="281" spans="69:70" customFormat="1" ht="15" x14ac:dyDescent="0.25">
      <c r="BQ281" s="145"/>
      <c r="BR281" s="145"/>
    </row>
    <row r="282" spans="69:70" customFormat="1" ht="15" x14ac:dyDescent="0.25">
      <c r="BQ282" s="145"/>
      <c r="BR282" s="145"/>
    </row>
    <row r="283" spans="69:70" customFormat="1" ht="15" x14ac:dyDescent="0.25">
      <c r="BQ283" s="145"/>
      <c r="BR283" s="145"/>
    </row>
    <row r="284" spans="69:70" customFormat="1" ht="15" x14ac:dyDescent="0.25">
      <c r="BQ284" s="145"/>
      <c r="BR284" s="145"/>
    </row>
    <row r="285" spans="69:70" customFormat="1" ht="15" x14ac:dyDescent="0.25">
      <c r="BQ285" s="145"/>
      <c r="BR285" s="145"/>
    </row>
    <row r="286" spans="69:70" customFormat="1" ht="15" x14ac:dyDescent="0.25">
      <c r="BQ286" s="145"/>
      <c r="BR286" s="145"/>
    </row>
    <row r="287" spans="69:70" customFormat="1" ht="15" x14ac:dyDescent="0.25">
      <c r="BQ287" s="145"/>
      <c r="BR287" s="145"/>
    </row>
    <row r="288" spans="69:70" customFormat="1" ht="15" x14ac:dyDescent="0.25">
      <c r="BQ288" s="145"/>
      <c r="BR288" s="145"/>
    </row>
    <row r="289" spans="69:70" customFormat="1" ht="15" x14ac:dyDescent="0.25">
      <c r="BQ289" s="145"/>
      <c r="BR289" s="145"/>
    </row>
    <row r="290" spans="69:70" customFormat="1" ht="15" x14ac:dyDescent="0.25">
      <c r="BQ290" s="145"/>
      <c r="BR290" s="145"/>
    </row>
    <row r="291" spans="69:70" customFormat="1" ht="15" x14ac:dyDescent="0.25">
      <c r="BQ291" s="145"/>
      <c r="BR291" s="145"/>
    </row>
    <row r="292" spans="69:70" customFormat="1" ht="15" x14ac:dyDescent="0.25">
      <c r="BQ292" s="145"/>
      <c r="BR292" s="145"/>
    </row>
    <row r="293" spans="69:70" customFormat="1" ht="15" x14ac:dyDescent="0.25">
      <c r="BQ293" s="145"/>
      <c r="BR293" s="145"/>
    </row>
    <row r="294" spans="69:70" customFormat="1" ht="15" x14ac:dyDescent="0.25">
      <c r="BQ294" s="145"/>
      <c r="BR294" s="145"/>
    </row>
    <row r="295" spans="69:70" customFormat="1" ht="15" x14ac:dyDescent="0.25">
      <c r="BQ295" s="145"/>
      <c r="BR295" s="145"/>
    </row>
    <row r="296" spans="69:70" customFormat="1" ht="15" x14ac:dyDescent="0.25">
      <c r="BQ296" s="145"/>
      <c r="BR296" s="145"/>
    </row>
    <row r="297" spans="69:70" customFormat="1" ht="15" x14ac:dyDescent="0.25">
      <c r="BQ297" s="145"/>
      <c r="BR297" s="145"/>
    </row>
    <row r="298" spans="69:70" customFormat="1" ht="15" x14ac:dyDescent="0.25">
      <c r="BQ298" s="145"/>
      <c r="BR298" s="145"/>
    </row>
    <row r="299" spans="69:70" customFormat="1" ht="15" x14ac:dyDescent="0.25">
      <c r="BQ299" s="145"/>
      <c r="BR299" s="145"/>
    </row>
    <row r="300" spans="69:70" customFormat="1" ht="15" x14ac:dyDescent="0.25">
      <c r="BQ300" s="145"/>
      <c r="BR300" s="145"/>
    </row>
    <row r="301" spans="69:70" customFormat="1" ht="15" x14ac:dyDescent="0.25">
      <c r="BQ301" s="145"/>
      <c r="BR301" s="145"/>
    </row>
    <row r="302" spans="69:70" customFormat="1" ht="15" x14ac:dyDescent="0.25">
      <c r="BQ302" s="145"/>
      <c r="BR302" s="145"/>
    </row>
    <row r="303" spans="69:70" customFormat="1" ht="15" x14ac:dyDescent="0.25">
      <c r="BQ303" s="145"/>
      <c r="BR303" s="145"/>
    </row>
    <row r="304" spans="69:70" customFormat="1" ht="15" x14ac:dyDescent="0.25">
      <c r="BQ304" s="145"/>
      <c r="BR304" s="145"/>
    </row>
    <row r="305" spans="69:70" customFormat="1" ht="15" x14ac:dyDescent="0.25">
      <c r="BQ305" s="145"/>
      <c r="BR305" s="145"/>
    </row>
    <row r="306" spans="69:70" customFormat="1" ht="15" x14ac:dyDescent="0.25">
      <c r="BQ306" s="145"/>
      <c r="BR306" s="145"/>
    </row>
    <row r="307" spans="69:70" customFormat="1" ht="15" x14ac:dyDescent="0.25">
      <c r="BQ307" s="145"/>
      <c r="BR307" s="145"/>
    </row>
    <row r="308" spans="69:70" customFormat="1" ht="15" x14ac:dyDescent="0.25">
      <c r="BQ308" s="145"/>
      <c r="BR308" s="145"/>
    </row>
    <row r="309" spans="69:70" customFormat="1" ht="15" x14ac:dyDescent="0.25">
      <c r="BQ309" s="145"/>
      <c r="BR309" s="145"/>
    </row>
    <row r="310" spans="69:70" customFormat="1" ht="15" x14ac:dyDescent="0.25">
      <c r="BQ310" s="145"/>
      <c r="BR310" s="145"/>
    </row>
    <row r="311" spans="69:70" customFormat="1" ht="15" x14ac:dyDescent="0.25">
      <c r="BQ311" s="145"/>
      <c r="BR311" s="145"/>
    </row>
    <row r="312" spans="69:70" customFormat="1" ht="15" x14ac:dyDescent="0.25">
      <c r="BQ312" s="145"/>
      <c r="BR312" s="145"/>
    </row>
    <row r="313" spans="69:70" customFormat="1" ht="15" x14ac:dyDescent="0.25">
      <c r="BQ313" s="145"/>
      <c r="BR313" s="145"/>
    </row>
    <row r="314" spans="69:70" customFormat="1" ht="15" x14ac:dyDescent="0.25">
      <c r="BQ314" s="145"/>
      <c r="BR314" s="145"/>
    </row>
    <row r="315" spans="69:70" customFormat="1" ht="15" x14ac:dyDescent="0.25">
      <c r="BQ315" s="145"/>
      <c r="BR315" s="145"/>
    </row>
    <row r="316" spans="69:70" customFormat="1" ht="15" x14ac:dyDescent="0.25">
      <c r="BQ316" s="145"/>
      <c r="BR316" s="145"/>
    </row>
    <row r="317" spans="69:70" customFormat="1" ht="15" x14ac:dyDescent="0.25">
      <c r="BQ317" s="145"/>
      <c r="BR317" s="145"/>
    </row>
    <row r="318" spans="69:70" customFormat="1" ht="15" x14ac:dyDescent="0.25">
      <c r="BQ318" s="145"/>
      <c r="BR318" s="145"/>
    </row>
    <row r="319" spans="69:70" customFormat="1" ht="15" x14ac:dyDescent="0.25">
      <c r="BQ319" s="145"/>
      <c r="BR319" s="145"/>
    </row>
    <row r="320" spans="69:70" customFormat="1" ht="15" x14ac:dyDescent="0.25">
      <c r="BQ320" s="145"/>
      <c r="BR320" s="145"/>
    </row>
    <row r="321" spans="69:70" customFormat="1" ht="15" x14ac:dyDescent="0.25">
      <c r="BQ321" s="145"/>
      <c r="BR321" s="145"/>
    </row>
    <row r="322" spans="69:70" customFormat="1" ht="15" x14ac:dyDescent="0.25">
      <c r="BQ322" s="145"/>
      <c r="BR322" s="145"/>
    </row>
    <row r="323" spans="69:70" customFormat="1" ht="15" x14ac:dyDescent="0.25">
      <c r="BQ323" s="145"/>
      <c r="BR323" s="145"/>
    </row>
    <row r="324" spans="69:70" customFormat="1" ht="15" x14ac:dyDescent="0.25">
      <c r="BQ324" s="145"/>
      <c r="BR324" s="145"/>
    </row>
    <row r="325" spans="69:70" customFormat="1" ht="15" x14ac:dyDescent="0.25">
      <c r="BQ325" s="145"/>
      <c r="BR325" s="145"/>
    </row>
    <row r="326" spans="69:70" customFormat="1" ht="15" x14ac:dyDescent="0.25">
      <c r="BQ326" s="145"/>
      <c r="BR326" s="145"/>
    </row>
    <row r="327" spans="69:70" customFormat="1" ht="15" x14ac:dyDescent="0.25">
      <c r="BQ327" s="145"/>
      <c r="BR327" s="145"/>
    </row>
    <row r="328" spans="69:70" customFormat="1" ht="15" x14ac:dyDescent="0.25">
      <c r="BQ328" s="145"/>
      <c r="BR328" s="145"/>
    </row>
    <row r="329" spans="69:70" customFormat="1" ht="15" x14ac:dyDescent="0.25">
      <c r="BQ329" s="145"/>
      <c r="BR329" s="145"/>
    </row>
    <row r="330" spans="69:70" customFormat="1" ht="15" x14ac:dyDescent="0.25">
      <c r="BQ330" s="145"/>
      <c r="BR330" s="145"/>
    </row>
    <row r="331" spans="69:70" customFormat="1" ht="15" x14ac:dyDescent="0.25">
      <c r="BQ331" s="145"/>
      <c r="BR331" s="145"/>
    </row>
    <row r="332" spans="69:70" customFormat="1" ht="15" x14ac:dyDescent="0.25">
      <c r="BQ332" s="145"/>
      <c r="BR332" s="145"/>
    </row>
    <row r="333" spans="69:70" customFormat="1" ht="15" x14ac:dyDescent="0.25">
      <c r="BQ333" s="145"/>
      <c r="BR333" s="145"/>
    </row>
    <row r="334" spans="69:70" customFormat="1" ht="15" x14ac:dyDescent="0.25">
      <c r="BQ334" s="145"/>
      <c r="BR334" s="145"/>
    </row>
    <row r="335" spans="69:70" customFormat="1" ht="15" x14ac:dyDescent="0.25">
      <c r="BQ335" s="145"/>
      <c r="BR335" s="145"/>
    </row>
    <row r="336" spans="69:70" customFormat="1" ht="15" x14ac:dyDescent="0.25">
      <c r="BQ336" s="145"/>
      <c r="BR336" s="145"/>
    </row>
    <row r="337" spans="69:70" customFormat="1" ht="15" x14ac:dyDescent="0.25">
      <c r="BQ337" s="145"/>
      <c r="BR337" s="145"/>
    </row>
    <row r="338" spans="69:70" customFormat="1" ht="15" x14ac:dyDescent="0.25">
      <c r="BQ338" s="145"/>
      <c r="BR338" s="145"/>
    </row>
    <row r="339" spans="69:70" customFormat="1" ht="15" x14ac:dyDescent="0.25">
      <c r="BQ339" s="145"/>
      <c r="BR339" s="145"/>
    </row>
    <row r="340" spans="69:70" customFormat="1" ht="15" x14ac:dyDescent="0.25">
      <c r="BQ340" s="145"/>
      <c r="BR340" s="145"/>
    </row>
    <row r="341" spans="69:70" customFormat="1" ht="15" x14ac:dyDescent="0.25">
      <c r="BQ341" s="145"/>
      <c r="BR341" s="145"/>
    </row>
    <row r="342" spans="69:70" customFormat="1" ht="15" x14ac:dyDescent="0.25">
      <c r="BQ342" s="145"/>
      <c r="BR342" s="145"/>
    </row>
    <row r="343" spans="69:70" customFormat="1" ht="15" x14ac:dyDescent="0.25">
      <c r="BQ343" s="145"/>
      <c r="BR343" s="145"/>
    </row>
    <row r="344" spans="69:70" customFormat="1" ht="15" x14ac:dyDescent="0.25">
      <c r="BQ344" s="145"/>
      <c r="BR344" s="145"/>
    </row>
    <row r="345" spans="69:70" customFormat="1" ht="15" x14ac:dyDescent="0.25">
      <c r="BQ345" s="145"/>
      <c r="BR345" s="145"/>
    </row>
    <row r="346" spans="69:70" customFormat="1" ht="15" x14ac:dyDescent="0.25">
      <c r="BQ346" s="145"/>
      <c r="BR346" s="145"/>
    </row>
    <row r="347" spans="69:70" customFormat="1" ht="15" x14ac:dyDescent="0.25">
      <c r="BQ347" s="145"/>
      <c r="BR347" s="145"/>
    </row>
    <row r="348" spans="69:70" customFormat="1" ht="15" x14ac:dyDescent="0.25">
      <c r="BQ348" s="145"/>
      <c r="BR348" s="145"/>
    </row>
    <row r="349" spans="69:70" customFormat="1" ht="15" x14ac:dyDescent="0.25">
      <c r="BQ349" s="145"/>
      <c r="BR349" s="145"/>
    </row>
    <row r="350" spans="69:70" customFormat="1" ht="15" x14ac:dyDescent="0.25">
      <c r="BQ350" s="145"/>
      <c r="BR350" s="145"/>
    </row>
    <row r="351" spans="69:70" customFormat="1" ht="15" x14ac:dyDescent="0.25">
      <c r="BQ351" s="145"/>
      <c r="BR351" s="145"/>
    </row>
    <row r="352" spans="69:70" customFormat="1" ht="15" x14ac:dyDescent="0.25">
      <c r="BQ352" s="145"/>
      <c r="BR352" s="145"/>
    </row>
    <row r="353" spans="69:70" customFormat="1" ht="15" x14ac:dyDescent="0.25">
      <c r="BQ353" s="145"/>
      <c r="BR353" s="145"/>
    </row>
    <row r="354" spans="69:70" customFormat="1" ht="15" x14ac:dyDescent="0.25">
      <c r="BQ354" s="145"/>
      <c r="BR354" s="145"/>
    </row>
    <row r="355" spans="69:70" customFormat="1" ht="15" x14ac:dyDescent="0.25">
      <c r="BQ355" s="145"/>
      <c r="BR355" s="145"/>
    </row>
    <row r="356" spans="69:70" customFormat="1" ht="15" x14ac:dyDescent="0.25">
      <c r="BQ356" s="145"/>
      <c r="BR356" s="145"/>
    </row>
    <row r="357" spans="69:70" customFormat="1" ht="15" x14ac:dyDescent="0.25">
      <c r="BQ357" s="145"/>
      <c r="BR357" s="145"/>
    </row>
    <row r="358" spans="69:70" customFormat="1" ht="15" x14ac:dyDescent="0.25">
      <c r="BQ358" s="145"/>
      <c r="BR358" s="145"/>
    </row>
    <row r="359" spans="69:70" customFormat="1" ht="15" x14ac:dyDescent="0.25">
      <c r="BQ359" s="145"/>
      <c r="BR359" s="145"/>
    </row>
    <row r="360" spans="69:70" customFormat="1" ht="15" x14ac:dyDescent="0.25">
      <c r="BQ360" s="145"/>
      <c r="BR360" s="145"/>
    </row>
    <row r="361" spans="69:70" customFormat="1" ht="15" x14ac:dyDescent="0.25">
      <c r="BQ361" s="145"/>
      <c r="BR361" s="145"/>
    </row>
    <row r="362" spans="69:70" customFormat="1" ht="15" x14ac:dyDescent="0.25">
      <c r="BQ362" s="145"/>
      <c r="BR362" s="145"/>
    </row>
    <row r="363" spans="69:70" customFormat="1" ht="15" x14ac:dyDescent="0.25">
      <c r="BQ363" s="145"/>
      <c r="BR363" s="145"/>
    </row>
    <row r="364" spans="69:70" customFormat="1" ht="15" x14ac:dyDescent="0.25">
      <c r="BQ364" s="145"/>
      <c r="BR364" s="145"/>
    </row>
    <row r="365" spans="69:70" customFormat="1" ht="15" x14ac:dyDescent="0.25">
      <c r="BQ365" s="145"/>
      <c r="BR365" s="145"/>
    </row>
    <row r="366" spans="69:70" customFormat="1" ht="15" x14ac:dyDescent="0.25">
      <c r="BQ366" s="145"/>
      <c r="BR366" s="145"/>
    </row>
    <row r="367" spans="69:70" customFormat="1" ht="15" x14ac:dyDescent="0.25">
      <c r="BQ367" s="145"/>
      <c r="BR367" s="145"/>
    </row>
    <row r="368" spans="69:70" customFormat="1" ht="15" x14ac:dyDescent="0.25">
      <c r="BQ368" s="145"/>
      <c r="BR368" s="145"/>
    </row>
    <row r="369" spans="69:70" customFormat="1" ht="15" x14ac:dyDescent="0.25">
      <c r="BQ369" s="145"/>
      <c r="BR369" s="145"/>
    </row>
    <row r="370" spans="69:70" customFormat="1" ht="15" x14ac:dyDescent="0.25">
      <c r="BQ370" s="145"/>
      <c r="BR370" s="145"/>
    </row>
    <row r="371" spans="69:70" customFormat="1" ht="15" x14ac:dyDescent="0.25">
      <c r="BQ371" s="145"/>
      <c r="BR371" s="145"/>
    </row>
    <row r="372" spans="69:70" customFormat="1" ht="15" x14ac:dyDescent="0.25">
      <c r="BQ372" s="145"/>
      <c r="BR372" s="145"/>
    </row>
    <row r="373" spans="69:70" customFormat="1" ht="15" x14ac:dyDescent="0.25">
      <c r="BQ373" s="145"/>
      <c r="BR373" s="145"/>
    </row>
    <row r="374" spans="69:70" customFormat="1" ht="15" x14ac:dyDescent="0.25">
      <c r="BQ374" s="145"/>
      <c r="BR374" s="145"/>
    </row>
    <row r="375" spans="69:70" customFormat="1" ht="15" x14ac:dyDescent="0.25">
      <c r="BQ375" s="145"/>
      <c r="BR375" s="145"/>
    </row>
    <row r="376" spans="69:70" customFormat="1" ht="15" x14ac:dyDescent="0.25">
      <c r="BQ376" s="145"/>
      <c r="BR376" s="145"/>
    </row>
    <row r="377" spans="69:70" customFormat="1" ht="15" x14ac:dyDescent="0.25">
      <c r="BQ377" s="145"/>
      <c r="BR377" s="145"/>
    </row>
    <row r="378" spans="69:70" customFormat="1" ht="15" x14ac:dyDescent="0.25">
      <c r="BQ378" s="145"/>
      <c r="BR378" s="145"/>
    </row>
    <row r="379" spans="69:70" customFormat="1" ht="15" x14ac:dyDescent="0.25">
      <c r="BQ379" s="145"/>
      <c r="BR379" s="145"/>
    </row>
    <row r="380" spans="69:70" customFormat="1" ht="15" x14ac:dyDescent="0.25">
      <c r="BQ380" s="145"/>
      <c r="BR380" s="145"/>
    </row>
    <row r="381" spans="69:70" customFormat="1" ht="15" x14ac:dyDescent="0.25">
      <c r="BQ381" s="145"/>
      <c r="BR381" s="145"/>
    </row>
    <row r="382" spans="69:70" customFormat="1" ht="15" x14ac:dyDescent="0.25">
      <c r="BQ382" s="145"/>
      <c r="BR382" s="145"/>
    </row>
    <row r="383" spans="69:70" customFormat="1" ht="15" x14ac:dyDescent="0.25">
      <c r="BQ383" s="145"/>
      <c r="BR383" s="145"/>
    </row>
    <row r="384" spans="69:70" customFormat="1" ht="15" x14ac:dyDescent="0.25">
      <c r="BQ384" s="145"/>
      <c r="BR384" s="145"/>
    </row>
    <row r="385" spans="69:70" customFormat="1" ht="15" x14ac:dyDescent="0.25">
      <c r="BQ385" s="145"/>
      <c r="BR385" s="145"/>
    </row>
    <row r="386" spans="69:70" customFormat="1" ht="15" x14ac:dyDescent="0.25">
      <c r="BQ386" s="145"/>
      <c r="BR386" s="145"/>
    </row>
    <row r="387" spans="69:70" customFormat="1" ht="15" x14ac:dyDescent="0.25">
      <c r="BQ387" s="145"/>
      <c r="BR387" s="145"/>
    </row>
    <row r="388" spans="69:70" customFormat="1" ht="15" x14ac:dyDescent="0.25">
      <c r="BQ388" s="145"/>
      <c r="BR388" s="145"/>
    </row>
    <row r="389" spans="69:70" customFormat="1" ht="15" x14ac:dyDescent="0.25">
      <c r="BQ389" s="145"/>
      <c r="BR389" s="145"/>
    </row>
    <row r="390" spans="69:70" customFormat="1" ht="15" x14ac:dyDescent="0.25">
      <c r="BQ390" s="145"/>
      <c r="BR390" s="145"/>
    </row>
    <row r="391" spans="69:70" customFormat="1" ht="15" x14ac:dyDescent="0.25">
      <c r="BQ391" s="145"/>
      <c r="BR391" s="145"/>
    </row>
    <row r="392" spans="69:70" customFormat="1" ht="15" x14ac:dyDescent="0.25">
      <c r="BQ392" s="145"/>
      <c r="BR392" s="145"/>
    </row>
    <row r="393" spans="69:70" customFormat="1" ht="15" x14ac:dyDescent="0.25">
      <c r="BQ393" s="145"/>
      <c r="BR393" s="145"/>
    </row>
    <row r="394" spans="69:70" customFormat="1" ht="15" x14ac:dyDescent="0.25">
      <c r="BQ394" s="145"/>
      <c r="BR394" s="145"/>
    </row>
    <row r="395" spans="69:70" customFormat="1" ht="15" x14ac:dyDescent="0.25">
      <c r="BQ395" s="145"/>
      <c r="BR395" s="145"/>
    </row>
    <row r="396" spans="69:70" customFormat="1" ht="15" x14ac:dyDescent="0.25">
      <c r="BQ396" s="145"/>
      <c r="BR396" s="145"/>
    </row>
    <row r="397" spans="69:70" customFormat="1" ht="15" x14ac:dyDescent="0.25">
      <c r="BQ397" s="145"/>
      <c r="BR397" s="145"/>
    </row>
    <row r="398" spans="69:70" customFormat="1" ht="15" x14ac:dyDescent="0.25">
      <c r="BQ398" s="145"/>
      <c r="BR398" s="145"/>
    </row>
    <row r="399" spans="69:70" customFormat="1" ht="15" x14ac:dyDescent="0.25">
      <c r="BQ399" s="145"/>
      <c r="BR399" s="145"/>
    </row>
    <row r="400" spans="69:70" customFormat="1" ht="15" x14ac:dyDescent="0.25">
      <c r="BQ400" s="145"/>
      <c r="BR400" s="145"/>
    </row>
    <row r="401" spans="69:70" customFormat="1" ht="15" x14ac:dyDescent="0.25">
      <c r="BQ401" s="145"/>
      <c r="BR401" s="145"/>
    </row>
    <row r="402" spans="69:70" customFormat="1" ht="15" x14ac:dyDescent="0.25">
      <c r="BQ402" s="145"/>
      <c r="BR402" s="145"/>
    </row>
    <row r="403" spans="69:70" customFormat="1" ht="15" x14ac:dyDescent="0.25">
      <c r="BQ403" s="145"/>
      <c r="BR403" s="145"/>
    </row>
    <row r="404" spans="69:70" customFormat="1" ht="15" x14ac:dyDescent="0.25">
      <c r="BQ404" s="145"/>
      <c r="BR404" s="145"/>
    </row>
    <row r="405" spans="69:70" customFormat="1" ht="15" x14ac:dyDescent="0.25">
      <c r="BQ405" s="145"/>
      <c r="BR405" s="145"/>
    </row>
    <row r="406" spans="69:70" customFormat="1" ht="15" x14ac:dyDescent="0.25">
      <c r="BQ406" s="145"/>
      <c r="BR406" s="145"/>
    </row>
    <row r="407" spans="69:70" customFormat="1" ht="15" x14ac:dyDescent="0.25">
      <c r="BQ407" s="145"/>
      <c r="BR407" s="145"/>
    </row>
    <row r="408" spans="69:70" customFormat="1" ht="15" x14ac:dyDescent="0.25">
      <c r="BQ408" s="145"/>
      <c r="BR408" s="145"/>
    </row>
    <row r="409" spans="69:70" customFormat="1" ht="15" x14ac:dyDescent="0.25">
      <c r="BQ409" s="145"/>
      <c r="BR409" s="145"/>
    </row>
    <row r="410" spans="69:70" customFormat="1" ht="15" x14ac:dyDescent="0.25">
      <c r="BQ410" s="145"/>
      <c r="BR410" s="145"/>
    </row>
    <row r="411" spans="69:70" customFormat="1" ht="15" x14ac:dyDescent="0.25">
      <c r="BQ411" s="145"/>
      <c r="BR411" s="145"/>
    </row>
    <row r="412" spans="69:70" customFormat="1" ht="15" x14ac:dyDescent="0.25">
      <c r="BQ412" s="145"/>
      <c r="BR412" s="145"/>
    </row>
    <row r="413" spans="69:70" customFormat="1" ht="15" x14ac:dyDescent="0.25">
      <c r="BQ413" s="145"/>
      <c r="BR413" s="145"/>
    </row>
    <row r="414" spans="69:70" customFormat="1" ht="15" x14ac:dyDescent="0.25">
      <c r="BQ414" s="145"/>
      <c r="BR414" s="145"/>
    </row>
    <row r="415" spans="69:70" customFormat="1" ht="15" x14ac:dyDescent="0.25">
      <c r="BQ415" s="145"/>
      <c r="BR415" s="145"/>
    </row>
    <row r="416" spans="69:70" customFormat="1" ht="15" x14ac:dyDescent="0.25">
      <c r="BQ416" s="145"/>
      <c r="BR416" s="145"/>
    </row>
    <row r="417" spans="69:70" customFormat="1" ht="15" x14ac:dyDescent="0.25">
      <c r="BQ417" s="145"/>
      <c r="BR417" s="145"/>
    </row>
    <row r="418" spans="69:70" customFormat="1" ht="15" x14ac:dyDescent="0.25">
      <c r="BQ418" s="145"/>
      <c r="BR418" s="145"/>
    </row>
    <row r="419" spans="69:70" customFormat="1" ht="15" x14ac:dyDescent="0.25">
      <c r="BQ419" s="145"/>
      <c r="BR419" s="145"/>
    </row>
    <row r="420" spans="69:70" customFormat="1" ht="15" x14ac:dyDescent="0.25">
      <c r="BQ420" s="145"/>
      <c r="BR420" s="145"/>
    </row>
    <row r="421" spans="69:70" customFormat="1" ht="15" x14ac:dyDescent="0.25">
      <c r="BQ421" s="145"/>
      <c r="BR421" s="145"/>
    </row>
    <row r="422" spans="69:70" customFormat="1" ht="15" x14ac:dyDescent="0.25">
      <c r="BQ422" s="145"/>
      <c r="BR422" s="145"/>
    </row>
    <row r="423" spans="69:70" customFormat="1" ht="15" x14ac:dyDescent="0.25">
      <c r="BQ423" s="145"/>
      <c r="BR423" s="145"/>
    </row>
    <row r="424" spans="69:70" customFormat="1" ht="15" x14ac:dyDescent="0.25">
      <c r="BQ424" s="145"/>
      <c r="BR424" s="145"/>
    </row>
    <row r="425" spans="69:70" customFormat="1" ht="15" x14ac:dyDescent="0.25">
      <c r="BQ425" s="145"/>
      <c r="BR425" s="145"/>
    </row>
    <row r="426" spans="69:70" customFormat="1" ht="15" x14ac:dyDescent="0.25">
      <c r="BQ426" s="145"/>
      <c r="BR426" s="145"/>
    </row>
    <row r="427" spans="69:70" customFormat="1" ht="15" x14ac:dyDescent="0.25">
      <c r="BQ427" s="145"/>
      <c r="BR427" s="145"/>
    </row>
    <row r="428" spans="69:70" customFormat="1" ht="15" x14ac:dyDescent="0.25">
      <c r="BQ428" s="145"/>
      <c r="BR428" s="145"/>
    </row>
    <row r="429" spans="69:70" customFormat="1" ht="15" x14ac:dyDescent="0.25">
      <c r="BQ429" s="145"/>
      <c r="BR429" s="145"/>
    </row>
    <row r="430" spans="69:70" customFormat="1" ht="15" x14ac:dyDescent="0.25">
      <c r="BQ430" s="145"/>
      <c r="BR430" s="145"/>
    </row>
    <row r="431" spans="69:70" customFormat="1" ht="15" x14ac:dyDescent="0.25">
      <c r="BQ431" s="145"/>
      <c r="BR431" s="145"/>
    </row>
    <row r="432" spans="69:70" customFormat="1" ht="15" x14ac:dyDescent="0.25">
      <c r="BQ432" s="145"/>
      <c r="BR432" s="145"/>
    </row>
    <row r="433" spans="69:70" customFormat="1" ht="15" x14ac:dyDescent="0.25">
      <c r="BQ433" s="145"/>
      <c r="BR433" s="145"/>
    </row>
    <row r="434" spans="69:70" customFormat="1" ht="15" x14ac:dyDescent="0.25">
      <c r="BQ434" s="145"/>
      <c r="BR434" s="145"/>
    </row>
    <row r="435" spans="69:70" customFormat="1" ht="15" x14ac:dyDescent="0.25">
      <c r="BQ435" s="145"/>
      <c r="BR435" s="145"/>
    </row>
    <row r="436" spans="69:70" customFormat="1" ht="15" x14ac:dyDescent="0.25">
      <c r="BQ436" s="145"/>
      <c r="BR436" s="145"/>
    </row>
    <row r="437" spans="69:70" customFormat="1" ht="15" x14ac:dyDescent="0.25">
      <c r="BQ437" s="145"/>
      <c r="BR437" s="145"/>
    </row>
    <row r="438" spans="69:70" customFormat="1" ht="15" x14ac:dyDescent="0.25">
      <c r="BQ438" s="145"/>
      <c r="BR438" s="145"/>
    </row>
    <row r="439" spans="69:70" customFormat="1" ht="15" x14ac:dyDescent="0.25">
      <c r="BQ439" s="145"/>
      <c r="BR439" s="145"/>
    </row>
    <row r="440" spans="69:70" customFormat="1" ht="15" x14ac:dyDescent="0.25">
      <c r="BQ440" s="145"/>
      <c r="BR440" s="145"/>
    </row>
    <row r="441" spans="69:70" customFormat="1" ht="15" x14ac:dyDescent="0.25">
      <c r="BQ441" s="145"/>
      <c r="BR441" s="145"/>
    </row>
    <row r="442" spans="69:70" customFormat="1" ht="15" x14ac:dyDescent="0.25">
      <c r="BQ442" s="145"/>
      <c r="BR442" s="145"/>
    </row>
    <row r="443" spans="69:70" customFormat="1" ht="15" x14ac:dyDescent="0.25">
      <c r="BQ443" s="145"/>
      <c r="BR443" s="145"/>
    </row>
    <row r="444" spans="69:70" customFormat="1" ht="15" x14ac:dyDescent="0.25">
      <c r="BQ444" s="145"/>
      <c r="BR444" s="145"/>
    </row>
    <row r="445" spans="69:70" customFormat="1" ht="15" x14ac:dyDescent="0.25">
      <c r="BQ445" s="145"/>
      <c r="BR445" s="145"/>
    </row>
    <row r="446" spans="69:70" customFormat="1" ht="15" x14ac:dyDescent="0.25">
      <c r="BQ446" s="145"/>
      <c r="BR446" s="145"/>
    </row>
    <row r="447" spans="69:70" customFormat="1" ht="15" x14ac:dyDescent="0.25">
      <c r="BQ447" s="145"/>
      <c r="BR447" s="145"/>
    </row>
    <row r="448" spans="69:70" customFormat="1" ht="15" x14ac:dyDescent="0.25">
      <c r="BQ448" s="145"/>
      <c r="BR448" s="145"/>
    </row>
    <row r="449" spans="69:70" customFormat="1" ht="15" x14ac:dyDescent="0.25">
      <c r="BQ449" s="145"/>
      <c r="BR449" s="145"/>
    </row>
    <row r="450" spans="69:70" customFormat="1" ht="15" x14ac:dyDescent="0.25">
      <c r="BQ450" s="145"/>
      <c r="BR450" s="145"/>
    </row>
    <row r="451" spans="69:70" customFormat="1" ht="15" x14ac:dyDescent="0.25">
      <c r="BQ451" s="145"/>
      <c r="BR451" s="145"/>
    </row>
    <row r="452" spans="69:70" customFormat="1" ht="15" x14ac:dyDescent="0.25">
      <c r="BQ452" s="145"/>
      <c r="BR452" s="145"/>
    </row>
    <row r="453" spans="69:70" customFormat="1" ht="15" x14ac:dyDescent="0.25">
      <c r="BQ453" s="145"/>
      <c r="BR453" s="145"/>
    </row>
    <row r="454" spans="69:70" customFormat="1" ht="15" x14ac:dyDescent="0.25">
      <c r="BQ454" s="145"/>
      <c r="BR454" s="145"/>
    </row>
    <row r="455" spans="69:70" customFormat="1" ht="15" x14ac:dyDescent="0.25">
      <c r="BQ455" s="145"/>
      <c r="BR455" s="145"/>
    </row>
    <row r="456" spans="69:70" customFormat="1" ht="15" x14ac:dyDescent="0.25">
      <c r="BQ456" s="145"/>
      <c r="BR456" s="145"/>
    </row>
    <row r="457" spans="69:70" customFormat="1" ht="15" x14ac:dyDescent="0.25">
      <c r="BQ457" s="145"/>
      <c r="BR457" s="145"/>
    </row>
    <row r="458" spans="69:70" customFormat="1" ht="15" x14ac:dyDescent="0.25">
      <c r="BQ458" s="145"/>
      <c r="BR458" s="145"/>
    </row>
    <row r="459" spans="69:70" customFormat="1" ht="15" x14ac:dyDescent="0.25">
      <c r="BQ459" s="145"/>
      <c r="BR459" s="145"/>
    </row>
    <row r="460" spans="69:70" customFormat="1" ht="15" x14ac:dyDescent="0.25">
      <c r="BQ460" s="145"/>
      <c r="BR460" s="145"/>
    </row>
    <row r="461" spans="69:70" customFormat="1" ht="15" x14ac:dyDescent="0.25">
      <c r="BQ461" s="145"/>
      <c r="BR461" s="145"/>
    </row>
    <row r="462" spans="69:70" customFormat="1" ht="15" x14ac:dyDescent="0.25">
      <c r="BQ462" s="145"/>
      <c r="BR462" s="145"/>
    </row>
    <row r="463" spans="69:70" customFormat="1" ht="15" x14ac:dyDescent="0.25">
      <c r="BQ463" s="145"/>
      <c r="BR463" s="145"/>
    </row>
    <row r="464" spans="69:70" customFormat="1" ht="15" x14ac:dyDescent="0.25">
      <c r="BQ464" s="145"/>
      <c r="BR464" s="145"/>
    </row>
    <row r="465" spans="69:70" customFormat="1" ht="15" x14ac:dyDescent="0.25">
      <c r="BQ465" s="145"/>
      <c r="BR465" s="145"/>
    </row>
    <row r="466" spans="69:70" customFormat="1" ht="15" x14ac:dyDescent="0.25">
      <c r="BQ466" s="145"/>
      <c r="BR466" s="145"/>
    </row>
    <row r="467" spans="69:70" customFormat="1" ht="15" x14ac:dyDescent="0.25">
      <c r="BQ467" s="145"/>
      <c r="BR467" s="145"/>
    </row>
    <row r="468" spans="69:70" customFormat="1" ht="15" x14ac:dyDescent="0.25">
      <c r="BQ468" s="145"/>
      <c r="BR468" s="145"/>
    </row>
    <row r="469" spans="69:70" customFormat="1" ht="15" x14ac:dyDescent="0.25">
      <c r="BQ469" s="145"/>
      <c r="BR469" s="145"/>
    </row>
    <row r="470" spans="69:70" customFormat="1" ht="15" x14ac:dyDescent="0.25">
      <c r="BQ470" s="145"/>
      <c r="BR470" s="145"/>
    </row>
    <row r="471" spans="69:70" customFormat="1" ht="15" x14ac:dyDescent="0.25">
      <c r="BQ471" s="145"/>
      <c r="BR471" s="145"/>
    </row>
    <row r="472" spans="69:70" customFormat="1" ht="15" x14ac:dyDescent="0.25">
      <c r="BQ472" s="145"/>
      <c r="BR472" s="145"/>
    </row>
    <row r="473" spans="69:70" customFormat="1" ht="15" x14ac:dyDescent="0.25">
      <c r="BQ473" s="145"/>
      <c r="BR473" s="145"/>
    </row>
    <row r="474" spans="69:70" customFormat="1" ht="15" x14ac:dyDescent="0.25">
      <c r="BQ474" s="145"/>
      <c r="BR474" s="145"/>
    </row>
    <row r="475" spans="69:70" customFormat="1" ht="15" x14ac:dyDescent="0.25">
      <c r="BQ475" s="145"/>
      <c r="BR475" s="145"/>
    </row>
    <row r="476" spans="69:70" customFormat="1" ht="15" x14ac:dyDescent="0.25">
      <c r="BQ476" s="145"/>
      <c r="BR476" s="145"/>
    </row>
    <row r="477" spans="69:70" customFormat="1" ht="15" x14ac:dyDescent="0.25">
      <c r="BQ477" s="145"/>
      <c r="BR477" s="145"/>
    </row>
    <row r="478" spans="69:70" customFormat="1" ht="15" x14ac:dyDescent="0.25">
      <c r="BQ478" s="145"/>
      <c r="BR478" s="145"/>
    </row>
    <row r="479" spans="69:70" customFormat="1" ht="15" x14ac:dyDescent="0.25">
      <c r="BQ479" s="145"/>
      <c r="BR479" s="145"/>
    </row>
    <row r="480" spans="69:70" customFormat="1" ht="15" x14ac:dyDescent="0.25">
      <c r="BQ480" s="145"/>
      <c r="BR480" s="145"/>
    </row>
    <row r="481" spans="69:70" customFormat="1" ht="15" x14ac:dyDescent="0.25">
      <c r="BQ481" s="145"/>
      <c r="BR481" s="145"/>
    </row>
    <row r="482" spans="69:70" customFormat="1" ht="15" x14ac:dyDescent="0.25">
      <c r="BQ482" s="145"/>
      <c r="BR482" s="145"/>
    </row>
    <row r="483" spans="69:70" customFormat="1" ht="15" x14ac:dyDescent="0.25">
      <c r="BQ483" s="145"/>
      <c r="BR483" s="145"/>
    </row>
    <row r="484" spans="69:70" customFormat="1" ht="15" x14ac:dyDescent="0.25">
      <c r="BQ484" s="145"/>
      <c r="BR484" s="145"/>
    </row>
    <row r="485" spans="69:70" customFormat="1" ht="15" x14ac:dyDescent="0.25">
      <c r="BQ485" s="145"/>
      <c r="BR485" s="145"/>
    </row>
    <row r="486" spans="69:70" customFormat="1" ht="15" x14ac:dyDescent="0.25">
      <c r="BQ486" s="145"/>
      <c r="BR486" s="145"/>
    </row>
    <row r="487" spans="69:70" customFormat="1" ht="15" x14ac:dyDescent="0.25">
      <c r="BQ487" s="145"/>
      <c r="BR487" s="145"/>
    </row>
    <row r="488" spans="69:70" customFormat="1" ht="15" x14ac:dyDescent="0.25">
      <c r="BQ488" s="145"/>
      <c r="BR488" s="145"/>
    </row>
    <row r="489" spans="69:70" customFormat="1" ht="15" x14ac:dyDescent="0.25">
      <c r="BQ489" s="145"/>
      <c r="BR489" s="145"/>
    </row>
    <row r="490" spans="69:70" customFormat="1" ht="15" x14ac:dyDescent="0.25">
      <c r="BQ490" s="145"/>
      <c r="BR490" s="145"/>
    </row>
    <row r="491" spans="69:70" customFormat="1" ht="15" x14ac:dyDescent="0.25">
      <c r="BQ491" s="145"/>
      <c r="BR491" s="145"/>
    </row>
    <row r="492" spans="69:70" customFormat="1" ht="15" x14ac:dyDescent="0.25">
      <c r="BQ492" s="145"/>
      <c r="BR492" s="145"/>
    </row>
    <row r="493" spans="69:70" customFormat="1" ht="15" x14ac:dyDescent="0.25">
      <c r="BQ493" s="145"/>
      <c r="BR493" s="145"/>
    </row>
    <row r="494" spans="69:70" customFormat="1" ht="15" x14ac:dyDescent="0.25">
      <c r="BQ494" s="145"/>
      <c r="BR494" s="145"/>
    </row>
    <row r="495" spans="69:70" customFormat="1" ht="15" x14ac:dyDescent="0.25">
      <c r="BQ495" s="145"/>
      <c r="BR495" s="145"/>
    </row>
    <row r="496" spans="69:70" customFormat="1" ht="15" x14ac:dyDescent="0.25">
      <c r="BQ496" s="145"/>
      <c r="BR496" s="145"/>
    </row>
    <row r="497" spans="69:70" customFormat="1" ht="15" x14ac:dyDescent="0.25">
      <c r="BQ497" s="145"/>
      <c r="BR497" s="145"/>
    </row>
    <row r="498" spans="69:70" customFormat="1" ht="15" x14ac:dyDescent="0.25">
      <c r="BQ498" s="145"/>
      <c r="BR498" s="145"/>
    </row>
    <row r="499" spans="69:70" customFormat="1" ht="15" x14ac:dyDescent="0.25">
      <c r="BQ499" s="145"/>
      <c r="BR499" s="145"/>
    </row>
    <row r="500" spans="69:70" customFormat="1" ht="15" x14ac:dyDescent="0.25">
      <c r="BQ500" s="145"/>
      <c r="BR500" s="145"/>
    </row>
    <row r="501" spans="69:70" customFormat="1" ht="15" x14ac:dyDescent="0.25">
      <c r="BQ501" s="145"/>
      <c r="BR501" s="145"/>
    </row>
    <row r="502" spans="69:70" customFormat="1" ht="15" x14ac:dyDescent="0.25">
      <c r="BQ502" s="145"/>
      <c r="BR502" s="145"/>
    </row>
    <row r="503" spans="69:70" customFormat="1" ht="15" x14ac:dyDescent="0.25">
      <c r="BQ503" s="145"/>
      <c r="BR503" s="145"/>
    </row>
    <row r="504" spans="69:70" customFormat="1" ht="15" x14ac:dyDescent="0.25">
      <c r="BQ504" s="145"/>
      <c r="BR504" s="145"/>
    </row>
    <row r="505" spans="69:70" customFormat="1" ht="15" x14ac:dyDescent="0.25">
      <c r="BQ505" s="145"/>
      <c r="BR505" s="145"/>
    </row>
    <row r="506" spans="69:70" customFormat="1" ht="15" x14ac:dyDescent="0.25">
      <c r="BQ506" s="145"/>
      <c r="BR506" s="145"/>
    </row>
    <row r="507" spans="69:70" customFormat="1" ht="15" x14ac:dyDescent="0.25">
      <c r="BQ507" s="145"/>
      <c r="BR507" s="145"/>
    </row>
    <row r="508" spans="69:70" customFormat="1" ht="15" x14ac:dyDescent="0.25">
      <c r="BQ508" s="145"/>
      <c r="BR508" s="145"/>
    </row>
    <row r="509" spans="69:70" customFormat="1" ht="15" x14ac:dyDescent="0.25">
      <c r="BQ509" s="145"/>
      <c r="BR509" s="145"/>
    </row>
    <row r="510" spans="69:70" customFormat="1" ht="15" x14ac:dyDescent="0.25">
      <c r="BQ510" s="145"/>
      <c r="BR510" s="145"/>
    </row>
    <row r="511" spans="69:70" customFormat="1" ht="15" x14ac:dyDescent="0.25">
      <c r="BQ511" s="145"/>
      <c r="BR511" s="145"/>
    </row>
    <row r="512" spans="69:70" customFormat="1" ht="15" x14ac:dyDescent="0.25">
      <c r="BQ512" s="145"/>
      <c r="BR512" s="145"/>
    </row>
    <row r="513" spans="69:70" customFormat="1" ht="15" x14ac:dyDescent="0.25">
      <c r="BQ513" s="145"/>
      <c r="BR513" s="145"/>
    </row>
    <row r="514" spans="69:70" customFormat="1" ht="15" x14ac:dyDescent="0.25">
      <c r="BQ514" s="145"/>
      <c r="BR514" s="145"/>
    </row>
    <row r="515" spans="69:70" customFormat="1" ht="15" x14ac:dyDescent="0.25">
      <c r="BQ515" s="145"/>
      <c r="BR515" s="145"/>
    </row>
    <row r="516" spans="69:70" customFormat="1" ht="15" x14ac:dyDescent="0.25">
      <c r="BQ516" s="145"/>
      <c r="BR516" s="145"/>
    </row>
    <row r="517" spans="69:70" customFormat="1" ht="15" x14ac:dyDescent="0.25">
      <c r="BQ517" s="145"/>
      <c r="BR517" s="145"/>
    </row>
    <row r="518" spans="69:70" customFormat="1" ht="15" x14ac:dyDescent="0.25">
      <c r="BQ518" s="145"/>
      <c r="BR518" s="145"/>
    </row>
    <row r="519" spans="69:70" customFormat="1" ht="15" x14ac:dyDescent="0.25">
      <c r="BQ519" s="145"/>
      <c r="BR519" s="145"/>
    </row>
    <row r="520" spans="69:70" customFormat="1" ht="15" x14ac:dyDescent="0.25">
      <c r="BQ520" s="145"/>
      <c r="BR520" s="145"/>
    </row>
    <row r="521" spans="69:70" customFormat="1" ht="15" x14ac:dyDescent="0.25">
      <c r="BQ521" s="145"/>
      <c r="BR521" s="145"/>
    </row>
    <row r="522" spans="69:70" customFormat="1" ht="15" x14ac:dyDescent="0.25">
      <c r="BQ522" s="145"/>
      <c r="BR522" s="145"/>
    </row>
    <row r="523" spans="69:70" customFormat="1" ht="15" x14ac:dyDescent="0.25">
      <c r="BQ523" s="145"/>
      <c r="BR523" s="145"/>
    </row>
    <row r="524" spans="69:70" customFormat="1" ht="15" x14ac:dyDescent="0.25">
      <c r="BQ524" s="145"/>
      <c r="BR524" s="145"/>
    </row>
    <row r="525" spans="69:70" customFormat="1" ht="15" x14ac:dyDescent="0.25">
      <c r="BQ525" s="145"/>
      <c r="BR525" s="145"/>
    </row>
    <row r="526" spans="69:70" customFormat="1" ht="15" x14ac:dyDescent="0.25">
      <c r="BQ526" s="145"/>
      <c r="BR526" s="145"/>
    </row>
    <row r="527" spans="69:70" customFormat="1" ht="15" x14ac:dyDescent="0.25">
      <c r="BQ527" s="145"/>
      <c r="BR527" s="145"/>
    </row>
    <row r="528" spans="69:70" customFormat="1" ht="15" x14ac:dyDescent="0.25">
      <c r="BQ528" s="145"/>
      <c r="BR528" s="145"/>
    </row>
    <row r="529" spans="69:70" customFormat="1" ht="15" x14ac:dyDescent="0.25">
      <c r="BQ529" s="145"/>
      <c r="BR529" s="145"/>
    </row>
    <row r="530" spans="69:70" customFormat="1" ht="15" x14ac:dyDescent="0.25">
      <c r="BQ530" s="145"/>
      <c r="BR530" s="145"/>
    </row>
    <row r="531" spans="69:70" customFormat="1" ht="15" x14ac:dyDescent="0.25">
      <c r="BQ531" s="145"/>
      <c r="BR531" s="145"/>
    </row>
    <row r="532" spans="69:70" customFormat="1" ht="15" x14ac:dyDescent="0.25">
      <c r="BQ532" s="145"/>
      <c r="BR532" s="145"/>
    </row>
    <row r="533" spans="69:70" customFormat="1" ht="15" x14ac:dyDescent="0.25">
      <c r="BQ533" s="145"/>
      <c r="BR533" s="145"/>
    </row>
    <row r="534" spans="69:70" customFormat="1" ht="15" x14ac:dyDescent="0.25">
      <c r="BQ534" s="145"/>
      <c r="BR534" s="145"/>
    </row>
    <row r="535" spans="69:70" customFormat="1" ht="15" x14ac:dyDescent="0.25">
      <c r="BQ535" s="145"/>
      <c r="BR535" s="145"/>
    </row>
    <row r="536" spans="69:70" customFormat="1" ht="15" x14ac:dyDescent="0.25">
      <c r="BQ536" s="145"/>
      <c r="BR536" s="145"/>
    </row>
    <row r="537" spans="69:70" customFormat="1" ht="15" x14ac:dyDescent="0.25">
      <c r="BQ537" s="145"/>
      <c r="BR537" s="145"/>
    </row>
    <row r="538" spans="69:70" customFormat="1" ht="15" x14ac:dyDescent="0.25">
      <c r="BQ538" s="145"/>
      <c r="BR538" s="145"/>
    </row>
    <row r="539" spans="69:70" customFormat="1" ht="15" x14ac:dyDescent="0.25">
      <c r="BQ539" s="145"/>
      <c r="BR539" s="145"/>
    </row>
    <row r="540" spans="69:70" customFormat="1" ht="15" x14ac:dyDescent="0.25">
      <c r="BQ540" s="145"/>
      <c r="BR540" s="145"/>
    </row>
    <row r="541" spans="69:70" customFormat="1" ht="15" x14ac:dyDescent="0.25">
      <c r="BQ541" s="145"/>
      <c r="BR541" s="145"/>
    </row>
    <row r="542" spans="69:70" customFormat="1" ht="15" x14ac:dyDescent="0.25">
      <c r="BQ542" s="145"/>
      <c r="BR542" s="145"/>
    </row>
    <row r="543" spans="69:70" customFormat="1" ht="15" x14ac:dyDescent="0.25">
      <c r="BQ543" s="145"/>
      <c r="BR543" s="145"/>
    </row>
    <row r="544" spans="69:70" customFormat="1" ht="15" x14ac:dyDescent="0.25">
      <c r="BQ544" s="145"/>
      <c r="BR544" s="145"/>
    </row>
    <row r="545" spans="69:70" customFormat="1" ht="15" x14ac:dyDescent="0.25">
      <c r="BQ545" s="145"/>
      <c r="BR545" s="145"/>
    </row>
    <row r="546" spans="69:70" customFormat="1" ht="15" x14ac:dyDescent="0.25">
      <c r="BQ546" s="145"/>
      <c r="BR546" s="145"/>
    </row>
    <row r="547" spans="69:70" customFormat="1" ht="15" x14ac:dyDescent="0.25">
      <c r="BQ547" s="145"/>
      <c r="BR547" s="145"/>
    </row>
    <row r="548" spans="69:70" customFormat="1" ht="15" x14ac:dyDescent="0.25">
      <c r="BQ548" s="145"/>
      <c r="BR548" s="145"/>
    </row>
    <row r="549" spans="69:70" customFormat="1" ht="15" x14ac:dyDescent="0.25">
      <c r="BQ549" s="145"/>
      <c r="BR549" s="145"/>
    </row>
    <row r="550" spans="69:70" customFormat="1" ht="15" x14ac:dyDescent="0.25">
      <c r="BQ550" s="145"/>
      <c r="BR550" s="145"/>
    </row>
    <row r="551" spans="69:70" customFormat="1" ht="15" x14ac:dyDescent="0.25">
      <c r="BQ551" s="145"/>
      <c r="BR551" s="145"/>
    </row>
    <row r="552" spans="69:70" customFormat="1" ht="15" x14ac:dyDescent="0.25">
      <c r="BQ552" s="145"/>
      <c r="BR552" s="145"/>
    </row>
    <row r="553" spans="69:70" customFormat="1" ht="15" x14ac:dyDescent="0.25">
      <c r="BQ553" s="145"/>
      <c r="BR553" s="145"/>
    </row>
    <row r="554" spans="69:70" customFormat="1" ht="15" x14ac:dyDescent="0.25">
      <c r="BQ554" s="145"/>
      <c r="BR554" s="145"/>
    </row>
    <row r="555" spans="69:70" customFormat="1" ht="15" x14ac:dyDescent="0.25">
      <c r="BQ555" s="145"/>
      <c r="BR555" s="145"/>
    </row>
    <row r="556" spans="69:70" customFormat="1" ht="15" x14ac:dyDescent="0.25">
      <c r="BQ556" s="145"/>
      <c r="BR556" s="145"/>
    </row>
    <row r="557" spans="69:70" customFormat="1" ht="15" x14ac:dyDescent="0.25">
      <c r="BQ557" s="145"/>
      <c r="BR557" s="145"/>
    </row>
    <row r="558" spans="69:70" customFormat="1" ht="15" x14ac:dyDescent="0.25">
      <c r="BQ558" s="145"/>
      <c r="BR558" s="145"/>
    </row>
    <row r="559" spans="69:70" customFormat="1" ht="15" x14ac:dyDescent="0.25">
      <c r="BQ559" s="145"/>
      <c r="BR559" s="145"/>
    </row>
    <row r="560" spans="69:70" customFormat="1" ht="15" x14ac:dyDescent="0.25">
      <c r="BQ560" s="145"/>
      <c r="BR560" s="145"/>
    </row>
    <row r="561" spans="69:70" customFormat="1" ht="15" x14ac:dyDescent="0.25">
      <c r="BQ561" s="145"/>
      <c r="BR561" s="145"/>
    </row>
    <row r="562" spans="69:70" customFormat="1" ht="15" x14ac:dyDescent="0.25">
      <c r="BQ562" s="145"/>
      <c r="BR562" s="145"/>
    </row>
    <row r="563" spans="69:70" customFormat="1" ht="15" x14ac:dyDescent="0.25">
      <c r="BQ563" s="145"/>
      <c r="BR563" s="145"/>
    </row>
    <row r="564" spans="69:70" customFormat="1" ht="15" x14ac:dyDescent="0.25">
      <c r="BQ564" s="145"/>
      <c r="BR564" s="145"/>
    </row>
    <row r="565" spans="69:70" customFormat="1" ht="15" x14ac:dyDescent="0.25">
      <c r="BQ565" s="145"/>
      <c r="BR565" s="145"/>
    </row>
    <row r="566" spans="69:70" customFormat="1" ht="15" x14ac:dyDescent="0.25">
      <c r="BQ566" s="145"/>
      <c r="BR566" s="145"/>
    </row>
    <row r="567" spans="69:70" customFormat="1" ht="15" x14ac:dyDescent="0.25">
      <c r="BQ567" s="145"/>
      <c r="BR567" s="145"/>
    </row>
    <row r="568" spans="69:70" customFormat="1" ht="15" x14ac:dyDescent="0.25">
      <c r="BQ568" s="145"/>
      <c r="BR568" s="145"/>
    </row>
    <row r="569" spans="69:70" customFormat="1" ht="15" x14ac:dyDescent="0.25">
      <c r="BQ569" s="145"/>
      <c r="BR569" s="145"/>
    </row>
    <row r="570" spans="69:70" customFormat="1" ht="15" x14ac:dyDescent="0.25">
      <c r="BQ570" s="145"/>
      <c r="BR570" s="145"/>
    </row>
    <row r="571" spans="69:70" customFormat="1" ht="15" x14ac:dyDescent="0.25">
      <c r="BQ571" s="145"/>
      <c r="BR571" s="145"/>
    </row>
    <row r="572" spans="69:70" customFormat="1" ht="15" x14ac:dyDescent="0.25">
      <c r="BQ572" s="145"/>
      <c r="BR572" s="145"/>
    </row>
    <row r="573" spans="69:70" customFormat="1" ht="15" x14ac:dyDescent="0.25">
      <c r="BQ573" s="145"/>
      <c r="BR573" s="145"/>
    </row>
    <row r="574" spans="69:70" customFormat="1" ht="15" x14ac:dyDescent="0.25">
      <c r="BQ574" s="145"/>
      <c r="BR574" s="145"/>
    </row>
    <row r="575" spans="69:70" customFormat="1" ht="15" x14ac:dyDescent="0.25">
      <c r="BQ575" s="145"/>
      <c r="BR575" s="145"/>
    </row>
    <row r="576" spans="69:70" customFormat="1" ht="15" x14ac:dyDescent="0.25">
      <c r="BQ576" s="145"/>
      <c r="BR576" s="145"/>
    </row>
    <row r="577" spans="69:70" customFormat="1" ht="15" x14ac:dyDescent="0.25">
      <c r="BQ577" s="145"/>
      <c r="BR577" s="145"/>
    </row>
    <row r="578" spans="69:70" customFormat="1" ht="15" x14ac:dyDescent="0.25">
      <c r="BQ578" s="145"/>
      <c r="BR578" s="145"/>
    </row>
    <row r="579" spans="69:70" customFormat="1" ht="15" x14ac:dyDescent="0.25">
      <c r="BQ579" s="145"/>
      <c r="BR579" s="145"/>
    </row>
    <row r="580" spans="69:70" customFormat="1" ht="15" x14ac:dyDescent="0.25">
      <c r="BQ580" s="145"/>
      <c r="BR580" s="145"/>
    </row>
    <row r="581" spans="69:70" customFormat="1" ht="15" x14ac:dyDescent="0.25">
      <c r="BQ581" s="145"/>
      <c r="BR581" s="145"/>
    </row>
    <row r="582" spans="69:70" customFormat="1" ht="15" x14ac:dyDescent="0.25">
      <c r="BQ582" s="145"/>
      <c r="BR582" s="145"/>
    </row>
    <row r="583" spans="69:70" customFormat="1" ht="15" x14ac:dyDescent="0.25">
      <c r="BQ583" s="145"/>
      <c r="BR583" s="145"/>
    </row>
    <row r="584" spans="69:70" customFormat="1" ht="15" x14ac:dyDescent="0.25">
      <c r="BQ584" s="145"/>
      <c r="BR584" s="145"/>
    </row>
    <row r="585" spans="69:70" customFormat="1" ht="15" x14ac:dyDescent="0.25">
      <c r="BQ585" s="145"/>
      <c r="BR585" s="145"/>
    </row>
    <row r="586" spans="69:70" customFormat="1" ht="15" x14ac:dyDescent="0.25">
      <c r="BQ586" s="145"/>
      <c r="BR586" s="145"/>
    </row>
    <row r="587" spans="69:70" customFormat="1" ht="15" x14ac:dyDescent="0.25">
      <c r="BQ587" s="145"/>
      <c r="BR587" s="145"/>
    </row>
    <row r="588" spans="69:70" customFormat="1" ht="15" x14ac:dyDescent="0.25">
      <c r="BQ588" s="145"/>
      <c r="BR588" s="145"/>
    </row>
    <row r="589" spans="69:70" customFormat="1" ht="15" x14ac:dyDescent="0.25">
      <c r="BQ589" s="145"/>
      <c r="BR589" s="145"/>
    </row>
    <row r="590" spans="69:70" customFormat="1" ht="15" x14ac:dyDescent="0.25">
      <c r="BQ590" s="145"/>
      <c r="BR590" s="145"/>
    </row>
    <row r="591" spans="69:70" customFormat="1" ht="15" x14ac:dyDescent="0.25">
      <c r="BQ591" s="145"/>
      <c r="BR591" s="145"/>
    </row>
    <row r="592" spans="69:70" customFormat="1" ht="15" x14ac:dyDescent="0.25">
      <c r="BQ592" s="145"/>
      <c r="BR592" s="145"/>
    </row>
    <row r="593" spans="69:70" customFormat="1" ht="15" x14ac:dyDescent="0.25">
      <c r="BQ593" s="145"/>
      <c r="BR593" s="145"/>
    </row>
    <row r="594" spans="69:70" customFormat="1" ht="15" x14ac:dyDescent="0.25">
      <c r="BQ594" s="145"/>
      <c r="BR594" s="145"/>
    </row>
    <row r="595" spans="69:70" customFormat="1" ht="15" x14ac:dyDescent="0.25">
      <c r="BQ595" s="145"/>
      <c r="BR595" s="145"/>
    </row>
    <row r="596" spans="69:70" customFormat="1" ht="15" x14ac:dyDescent="0.25">
      <c r="BQ596" s="145"/>
      <c r="BR596" s="145"/>
    </row>
    <row r="597" spans="69:70" customFormat="1" ht="15" x14ac:dyDescent="0.25">
      <c r="BQ597" s="145"/>
      <c r="BR597" s="145"/>
    </row>
    <row r="598" spans="69:70" customFormat="1" ht="15" x14ac:dyDescent="0.25">
      <c r="BQ598" s="145"/>
      <c r="BR598" s="145"/>
    </row>
    <row r="599" spans="69:70" customFormat="1" ht="15" x14ac:dyDescent="0.25">
      <c r="BQ599" s="145"/>
      <c r="BR599" s="145"/>
    </row>
    <row r="600" spans="69:70" customFormat="1" ht="15" x14ac:dyDescent="0.25">
      <c r="BQ600" s="145"/>
      <c r="BR600" s="145"/>
    </row>
    <row r="601" spans="69:70" customFormat="1" ht="15" x14ac:dyDescent="0.25">
      <c r="BQ601" s="145"/>
      <c r="BR601" s="145"/>
    </row>
    <row r="602" spans="69:70" customFormat="1" ht="15" x14ac:dyDescent="0.25">
      <c r="BQ602" s="145"/>
      <c r="BR602" s="145"/>
    </row>
    <row r="603" spans="69:70" customFormat="1" ht="15" x14ac:dyDescent="0.25">
      <c r="BQ603" s="145"/>
      <c r="BR603" s="145"/>
    </row>
    <row r="604" spans="69:70" customFormat="1" ht="15" x14ac:dyDescent="0.25">
      <c r="BQ604" s="145"/>
      <c r="BR604" s="145"/>
    </row>
    <row r="605" spans="69:70" customFormat="1" ht="15" x14ac:dyDescent="0.25">
      <c r="BQ605" s="145"/>
      <c r="BR605" s="145"/>
    </row>
    <row r="606" spans="69:70" customFormat="1" ht="15" x14ac:dyDescent="0.25">
      <c r="BQ606" s="145"/>
      <c r="BR606" s="145"/>
    </row>
    <row r="607" spans="69:70" customFormat="1" ht="15" x14ac:dyDescent="0.25">
      <c r="BQ607" s="145"/>
      <c r="BR607" s="145"/>
    </row>
    <row r="608" spans="69:70" customFormat="1" ht="15" x14ac:dyDescent="0.25">
      <c r="BQ608" s="145"/>
      <c r="BR608" s="145"/>
    </row>
    <row r="609" spans="69:70" customFormat="1" ht="15" x14ac:dyDescent="0.25">
      <c r="BQ609" s="145"/>
      <c r="BR609" s="145"/>
    </row>
    <row r="610" spans="69:70" customFormat="1" ht="15" x14ac:dyDescent="0.25">
      <c r="BQ610" s="145"/>
      <c r="BR610" s="145"/>
    </row>
    <row r="611" spans="69:70" customFormat="1" ht="15" x14ac:dyDescent="0.25">
      <c r="BQ611" s="145"/>
      <c r="BR611" s="145"/>
    </row>
    <row r="612" spans="69:70" customFormat="1" ht="15" x14ac:dyDescent="0.25">
      <c r="BQ612" s="145"/>
      <c r="BR612" s="145"/>
    </row>
    <row r="613" spans="69:70" customFormat="1" ht="15" x14ac:dyDescent="0.25">
      <c r="BQ613" s="145"/>
      <c r="BR613" s="145"/>
    </row>
    <row r="614" spans="69:70" customFormat="1" ht="15" x14ac:dyDescent="0.25">
      <c r="BQ614" s="145"/>
      <c r="BR614" s="145"/>
    </row>
    <row r="615" spans="69:70" customFormat="1" ht="15" x14ac:dyDescent="0.25">
      <c r="BQ615" s="145"/>
      <c r="BR615" s="145"/>
    </row>
    <row r="616" spans="69:70" customFormat="1" ht="15" x14ac:dyDescent="0.25">
      <c r="BQ616" s="145"/>
      <c r="BR616" s="145"/>
    </row>
    <row r="617" spans="69:70" customFormat="1" ht="15" x14ac:dyDescent="0.25">
      <c r="BQ617" s="145"/>
      <c r="BR617" s="145"/>
    </row>
    <row r="618" spans="69:70" customFormat="1" ht="15" x14ac:dyDescent="0.25">
      <c r="BQ618" s="145"/>
      <c r="BR618" s="145"/>
    </row>
    <row r="619" spans="69:70" customFormat="1" ht="15" x14ac:dyDescent="0.25">
      <c r="BQ619" s="145"/>
      <c r="BR619" s="145"/>
    </row>
    <row r="620" spans="69:70" customFormat="1" ht="15" x14ac:dyDescent="0.25">
      <c r="BQ620" s="145"/>
      <c r="BR620" s="145"/>
    </row>
    <row r="621" spans="69:70" customFormat="1" ht="15" x14ac:dyDescent="0.25">
      <c r="BQ621" s="145"/>
      <c r="BR621" s="145"/>
    </row>
    <row r="622" spans="69:70" customFormat="1" ht="15" x14ac:dyDescent="0.25">
      <c r="BQ622" s="145"/>
      <c r="BR622" s="145"/>
    </row>
    <row r="623" spans="69:70" customFormat="1" ht="15" x14ac:dyDescent="0.25">
      <c r="BQ623" s="145"/>
      <c r="BR623" s="145"/>
    </row>
    <row r="624" spans="69:70" customFormat="1" ht="15" x14ac:dyDescent="0.25">
      <c r="BQ624" s="145"/>
      <c r="BR624" s="145"/>
    </row>
    <row r="625" spans="69:70" customFormat="1" ht="15" x14ac:dyDescent="0.25">
      <c r="BQ625" s="145"/>
      <c r="BR625" s="145"/>
    </row>
    <row r="626" spans="69:70" customFormat="1" ht="15" x14ac:dyDescent="0.25">
      <c r="BQ626" s="145"/>
      <c r="BR626" s="145"/>
    </row>
    <row r="627" spans="69:70" customFormat="1" ht="15" x14ac:dyDescent="0.25">
      <c r="BQ627" s="145"/>
      <c r="BR627" s="145"/>
    </row>
    <row r="628" spans="69:70" customFormat="1" ht="15" x14ac:dyDescent="0.25">
      <c r="BQ628" s="145"/>
      <c r="BR628" s="145"/>
    </row>
    <row r="629" spans="69:70" customFormat="1" ht="15" x14ac:dyDescent="0.25">
      <c r="BQ629" s="145"/>
      <c r="BR629" s="145"/>
    </row>
    <row r="630" spans="69:70" customFormat="1" ht="15" x14ac:dyDescent="0.25">
      <c r="BQ630" s="145"/>
      <c r="BR630" s="145"/>
    </row>
    <row r="631" spans="69:70" customFormat="1" ht="15" x14ac:dyDescent="0.25">
      <c r="BQ631" s="145"/>
      <c r="BR631" s="145"/>
    </row>
    <row r="632" spans="69:70" customFormat="1" ht="15" x14ac:dyDescent="0.25">
      <c r="BQ632" s="145"/>
      <c r="BR632" s="145"/>
    </row>
    <row r="633" spans="69:70" customFormat="1" ht="15" x14ac:dyDescent="0.25">
      <c r="BQ633" s="145"/>
      <c r="BR633" s="145"/>
    </row>
    <row r="634" spans="69:70" customFormat="1" ht="15" x14ac:dyDescent="0.25">
      <c r="BQ634" s="145"/>
      <c r="BR634" s="145"/>
    </row>
    <row r="635" spans="69:70" customFormat="1" ht="15" x14ac:dyDescent="0.25">
      <c r="BQ635" s="145"/>
      <c r="BR635" s="145"/>
    </row>
    <row r="636" spans="69:70" customFormat="1" ht="15" x14ac:dyDescent="0.25">
      <c r="BQ636" s="145"/>
      <c r="BR636" s="145"/>
    </row>
    <row r="637" spans="69:70" customFormat="1" ht="15" x14ac:dyDescent="0.25">
      <c r="BQ637" s="145"/>
      <c r="BR637" s="145"/>
    </row>
    <row r="638" spans="69:70" customFormat="1" ht="15" x14ac:dyDescent="0.25">
      <c r="BQ638" s="145"/>
      <c r="BR638" s="145"/>
    </row>
    <row r="639" spans="69:70" customFormat="1" ht="15" x14ac:dyDescent="0.25">
      <c r="BQ639" s="145"/>
      <c r="BR639" s="145"/>
    </row>
    <row r="640" spans="69:70" customFormat="1" ht="15" x14ac:dyDescent="0.25">
      <c r="BQ640" s="145"/>
      <c r="BR640" s="145"/>
    </row>
    <row r="641" spans="69:70" customFormat="1" ht="15" x14ac:dyDescent="0.25">
      <c r="BQ641" s="145"/>
      <c r="BR641" s="145"/>
    </row>
    <row r="642" spans="69:70" customFormat="1" ht="15" x14ac:dyDescent="0.25">
      <c r="BQ642" s="145"/>
      <c r="BR642" s="145"/>
    </row>
    <row r="643" spans="69:70" customFormat="1" ht="15" x14ac:dyDescent="0.25">
      <c r="BQ643" s="145"/>
      <c r="BR643" s="145"/>
    </row>
    <row r="644" spans="69:70" customFormat="1" ht="15" x14ac:dyDescent="0.25">
      <c r="BQ644" s="145"/>
      <c r="BR644" s="145"/>
    </row>
    <row r="645" spans="69:70" customFormat="1" ht="15" x14ac:dyDescent="0.25">
      <c r="BQ645" s="145"/>
      <c r="BR645" s="145"/>
    </row>
    <row r="646" spans="69:70" customFormat="1" ht="15" x14ac:dyDescent="0.25">
      <c r="BQ646" s="145"/>
      <c r="BR646" s="145"/>
    </row>
    <row r="647" spans="69:70" customFormat="1" ht="15" x14ac:dyDescent="0.25">
      <c r="BQ647" s="145"/>
      <c r="BR647" s="145"/>
    </row>
    <row r="648" spans="69:70" customFormat="1" ht="15" x14ac:dyDescent="0.25">
      <c r="BQ648" s="145"/>
      <c r="BR648" s="145"/>
    </row>
    <row r="649" spans="69:70" customFormat="1" ht="15" x14ac:dyDescent="0.25">
      <c r="BQ649" s="145"/>
      <c r="BR649" s="145"/>
    </row>
    <row r="650" spans="69:70" customFormat="1" ht="15" x14ac:dyDescent="0.25">
      <c r="BQ650" s="145"/>
      <c r="BR650" s="145"/>
    </row>
    <row r="651" spans="69:70" customFormat="1" ht="15" x14ac:dyDescent="0.25">
      <c r="BQ651" s="145"/>
      <c r="BR651" s="145"/>
    </row>
    <row r="652" spans="69:70" customFormat="1" ht="15" x14ac:dyDescent="0.25">
      <c r="BQ652" s="145"/>
      <c r="BR652" s="145"/>
    </row>
    <row r="653" spans="69:70" customFormat="1" ht="15" x14ac:dyDescent="0.25">
      <c r="BQ653" s="145"/>
      <c r="BR653" s="145"/>
    </row>
    <row r="654" spans="69:70" customFormat="1" ht="15" x14ac:dyDescent="0.25">
      <c r="BQ654" s="145"/>
      <c r="BR654" s="145"/>
    </row>
    <row r="655" spans="69:70" customFormat="1" ht="15" x14ac:dyDescent="0.25">
      <c r="BQ655" s="145"/>
      <c r="BR655" s="145"/>
    </row>
    <row r="656" spans="69:70" customFormat="1" ht="15" x14ac:dyDescent="0.25">
      <c r="BQ656" s="145"/>
      <c r="BR656" s="145"/>
    </row>
    <row r="657" spans="69:70" customFormat="1" ht="15" x14ac:dyDescent="0.25">
      <c r="BQ657" s="145"/>
      <c r="BR657" s="145"/>
    </row>
    <row r="658" spans="69:70" customFormat="1" ht="15" x14ac:dyDescent="0.25">
      <c r="BQ658" s="145"/>
      <c r="BR658" s="145"/>
    </row>
    <row r="659" spans="69:70" customFormat="1" ht="15" x14ac:dyDescent="0.25">
      <c r="BQ659" s="145"/>
      <c r="BR659" s="145"/>
    </row>
    <row r="660" spans="69:70" customFormat="1" ht="15" x14ac:dyDescent="0.25">
      <c r="BQ660" s="145"/>
      <c r="BR660" s="145"/>
    </row>
    <row r="661" spans="69:70" customFormat="1" ht="15" x14ac:dyDescent="0.25">
      <c r="BQ661" s="145"/>
      <c r="BR661" s="145"/>
    </row>
    <row r="662" spans="69:70" customFormat="1" ht="15" x14ac:dyDescent="0.25">
      <c r="BQ662" s="145"/>
      <c r="BR662" s="145"/>
    </row>
    <row r="663" spans="69:70" customFormat="1" ht="15" x14ac:dyDescent="0.25">
      <c r="BQ663" s="145"/>
      <c r="BR663" s="145"/>
    </row>
    <row r="664" spans="69:70" customFormat="1" ht="15" x14ac:dyDescent="0.25">
      <c r="BQ664" s="145"/>
      <c r="BR664" s="145"/>
    </row>
    <row r="665" spans="69:70" customFormat="1" ht="15" x14ac:dyDescent="0.25">
      <c r="BQ665" s="145"/>
      <c r="BR665" s="145"/>
    </row>
    <row r="666" spans="69:70" customFormat="1" ht="15" x14ac:dyDescent="0.25">
      <c r="BQ666" s="145"/>
      <c r="BR666" s="145"/>
    </row>
    <row r="667" spans="69:70" customFormat="1" ht="15" x14ac:dyDescent="0.25">
      <c r="BQ667" s="145"/>
      <c r="BR667" s="145"/>
    </row>
    <row r="668" spans="69:70" customFormat="1" ht="15" x14ac:dyDescent="0.25">
      <c r="BQ668" s="145"/>
      <c r="BR668" s="145"/>
    </row>
    <row r="669" spans="69:70" customFormat="1" ht="15" x14ac:dyDescent="0.25">
      <c r="BQ669" s="145"/>
      <c r="BR669" s="145"/>
    </row>
    <row r="670" spans="69:70" customFormat="1" ht="15" x14ac:dyDescent="0.25">
      <c r="BQ670" s="145"/>
      <c r="BR670" s="145"/>
    </row>
    <row r="671" spans="69:70" customFormat="1" ht="15" x14ac:dyDescent="0.25">
      <c r="BQ671" s="145"/>
      <c r="BR671" s="145"/>
    </row>
    <row r="672" spans="69:70" customFormat="1" ht="15" x14ac:dyDescent="0.25">
      <c r="BQ672" s="145"/>
      <c r="BR672" s="145"/>
    </row>
    <row r="673" spans="69:70" customFormat="1" ht="15" x14ac:dyDescent="0.25">
      <c r="BQ673" s="145"/>
      <c r="BR673" s="145"/>
    </row>
    <row r="674" spans="69:70" customFormat="1" ht="15" x14ac:dyDescent="0.25">
      <c r="BQ674" s="145"/>
      <c r="BR674" s="145"/>
    </row>
    <row r="675" spans="69:70" customFormat="1" ht="15" x14ac:dyDescent="0.25">
      <c r="BQ675" s="145"/>
      <c r="BR675" s="145"/>
    </row>
    <row r="676" spans="69:70" customFormat="1" ht="15" x14ac:dyDescent="0.25">
      <c r="BQ676" s="145"/>
      <c r="BR676" s="145"/>
    </row>
    <row r="677" spans="69:70" customFormat="1" ht="15" x14ac:dyDescent="0.25">
      <c r="BQ677" s="145"/>
      <c r="BR677" s="145"/>
    </row>
    <row r="678" spans="69:70" customFormat="1" ht="15" x14ac:dyDescent="0.25">
      <c r="BQ678" s="145"/>
      <c r="BR678" s="145"/>
    </row>
    <row r="679" spans="69:70" customFormat="1" ht="15" x14ac:dyDescent="0.25">
      <c r="BQ679" s="145"/>
      <c r="BR679" s="145"/>
    </row>
    <row r="680" spans="69:70" customFormat="1" ht="15" x14ac:dyDescent="0.25">
      <c r="BQ680" s="145"/>
      <c r="BR680" s="145"/>
    </row>
    <row r="681" spans="69:70" customFormat="1" ht="15" x14ac:dyDescent="0.25">
      <c r="BQ681" s="145"/>
      <c r="BR681" s="145"/>
    </row>
    <row r="682" spans="69:70" customFormat="1" ht="15" x14ac:dyDescent="0.25">
      <c r="BQ682" s="145"/>
      <c r="BR682" s="145"/>
    </row>
    <row r="683" spans="69:70" customFormat="1" ht="15" x14ac:dyDescent="0.25">
      <c r="BQ683" s="145"/>
      <c r="BR683" s="145"/>
    </row>
    <row r="684" spans="69:70" customFormat="1" ht="15" x14ac:dyDescent="0.25">
      <c r="BQ684" s="145"/>
      <c r="BR684" s="145"/>
    </row>
    <row r="685" spans="69:70" customFormat="1" ht="15" x14ac:dyDescent="0.25">
      <c r="BQ685" s="145"/>
      <c r="BR685" s="145"/>
    </row>
    <row r="686" spans="69:70" customFormat="1" ht="15" x14ac:dyDescent="0.25">
      <c r="BQ686" s="145"/>
      <c r="BR686" s="145"/>
    </row>
    <row r="687" spans="69:70" customFormat="1" ht="15" x14ac:dyDescent="0.25">
      <c r="BQ687" s="145"/>
      <c r="BR687" s="145"/>
    </row>
    <row r="688" spans="69:70" customFormat="1" ht="15" x14ac:dyDescent="0.25">
      <c r="BQ688" s="145"/>
      <c r="BR688" s="145"/>
    </row>
    <row r="689" spans="69:70" customFormat="1" ht="15" x14ac:dyDescent="0.25">
      <c r="BQ689" s="145"/>
      <c r="BR689" s="145"/>
    </row>
    <row r="690" spans="69:70" customFormat="1" ht="15" x14ac:dyDescent="0.25">
      <c r="BQ690" s="145"/>
      <c r="BR690" s="145"/>
    </row>
    <row r="691" spans="69:70" customFormat="1" ht="15" x14ac:dyDescent="0.25">
      <c r="BQ691" s="145"/>
      <c r="BR691" s="145"/>
    </row>
    <row r="692" spans="69:70" customFormat="1" ht="15" x14ac:dyDescent="0.25">
      <c r="BQ692" s="145"/>
      <c r="BR692" s="145"/>
    </row>
    <row r="693" spans="69:70" customFormat="1" ht="15" x14ac:dyDescent="0.25">
      <c r="BQ693" s="145"/>
      <c r="BR693" s="145"/>
    </row>
    <row r="694" spans="69:70" customFormat="1" ht="15" x14ac:dyDescent="0.25">
      <c r="BQ694" s="145"/>
      <c r="BR694" s="145"/>
    </row>
    <row r="695" spans="69:70" customFormat="1" ht="15" x14ac:dyDescent="0.25">
      <c r="BQ695" s="145"/>
      <c r="BR695" s="145"/>
    </row>
    <row r="696" spans="69:70" customFormat="1" ht="15" x14ac:dyDescent="0.25">
      <c r="BQ696" s="145"/>
      <c r="BR696" s="145"/>
    </row>
    <row r="697" spans="69:70" customFormat="1" ht="15" x14ac:dyDescent="0.25">
      <c r="BQ697" s="145"/>
      <c r="BR697" s="145"/>
    </row>
    <row r="698" spans="69:70" customFormat="1" ht="15" x14ac:dyDescent="0.25">
      <c r="BQ698" s="145"/>
      <c r="BR698" s="145"/>
    </row>
    <row r="699" spans="69:70" customFormat="1" ht="15" x14ac:dyDescent="0.25">
      <c r="BQ699" s="145"/>
      <c r="BR699" s="145"/>
    </row>
    <row r="700" spans="69:70" customFormat="1" ht="15" x14ac:dyDescent="0.25">
      <c r="BQ700" s="145"/>
      <c r="BR700" s="145"/>
    </row>
    <row r="701" spans="69:70" customFormat="1" ht="15" x14ac:dyDescent="0.25">
      <c r="BQ701" s="145"/>
      <c r="BR701" s="145"/>
    </row>
    <row r="702" spans="69:70" customFormat="1" ht="15" x14ac:dyDescent="0.25">
      <c r="BQ702" s="145"/>
      <c r="BR702" s="145"/>
    </row>
    <row r="703" spans="69:70" customFormat="1" ht="15" x14ac:dyDescent="0.25">
      <c r="BQ703" s="145"/>
      <c r="BR703" s="145"/>
    </row>
    <row r="704" spans="69:70" customFormat="1" ht="15" x14ac:dyDescent="0.25">
      <c r="BQ704" s="145"/>
      <c r="BR704" s="145"/>
    </row>
    <row r="705" spans="69:70" customFormat="1" ht="15" x14ac:dyDescent="0.25">
      <c r="BQ705" s="145"/>
      <c r="BR705" s="145"/>
    </row>
    <row r="706" spans="69:70" customFormat="1" ht="15" x14ac:dyDescent="0.25">
      <c r="BQ706" s="145"/>
      <c r="BR706" s="145"/>
    </row>
    <row r="707" spans="69:70" customFormat="1" ht="15" x14ac:dyDescent="0.25">
      <c r="BQ707" s="145"/>
      <c r="BR707" s="145"/>
    </row>
    <row r="708" spans="69:70" customFormat="1" ht="15" x14ac:dyDescent="0.25">
      <c r="BQ708" s="145"/>
      <c r="BR708" s="145"/>
    </row>
    <row r="709" spans="69:70" customFormat="1" ht="15" x14ac:dyDescent="0.25">
      <c r="BQ709" s="145"/>
      <c r="BR709" s="145"/>
    </row>
    <row r="710" spans="69:70" customFormat="1" ht="15" x14ac:dyDescent="0.25">
      <c r="BQ710" s="145"/>
      <c r="BR710" s="145"/>
    </row>
    <row r="711" spans="69:70" customFormat="1" ht="15" x14ac:dyDescent="0.25">
      <c r="BQ711" s="145"/>
      <c r="BR711" s="145"/>
    </row>
    <row r="712" spans="69:70" customFormat="1" ht="15" x14ac:dyDescent="0.25">
      <c r="BQ712" s="145"/>
      <c r="BR712" s="145"/>
    </row>
    <row r="713" spans="69:70" customFormat="1" ht="15" x14ac:dyDescent="0.25">
      <c r="BQ713" s="145"/>
      <c r="BR713" s="145"/>
    </row>
    <row r="714" spans="69:70" customFormat="1" ht="15" x14ac:dyDescent="0.25">
      <c r="BQ714" s="145"/>
      <c r="BR714" s="145"/>
    </row>
    <row r="715" spans="69:70" customFormat="1" ht="15" x14ac:dyDescent="0.25">
      <c r="BQ715" s="145"/>
      <c r="BR715" s="145"/>
    </row>
    <row r="716" spans="69:70" customFormat="1" ht="15" x14ac:dyDescent="0.25">
      <c r="BQ716" s="145"/>
      <c r="BR716" s="145"/>
    </row>
    <row r="717" spans="69:70" customFormat="1" ht="15" x14ac:dyDescent="0.25">
      <c r="BQ717" s="145"/>
      <c r="BR717" s="145"/>
    </row>
    <row r="718" spans="69:70" customFormat="1" ht="15" x14ac:dyDescent="0.25">
      <c r="BQ718" s="145"/>
      <c r="BR718" s="145"/>
    </row>
    <row r="719" spans="69:70" customFormat="1" ht="15" x14ac:dyDescent="0.25">
      <c r="BQ719" s="145"/>
      <c r="BR719" s="145"/>
    </row>
    <row r="720" spans="69:70" customFormat="1" ht="15" x14ac:dyDescent="0.25">
      <c r="BQ720" s="145"/>
      <c r="BR720" s="145"/>
    </row>
    <row r="721" spans="69:70" customFormat="1" ht="15" x14ac:dyDescent="0.25">
      <c r="BQ721" s="145"/>
      <c r="BR721" s="145"/>
    </row>
    <row r="722" spans="69:70" customFormat="1" ht="15" x14ac:dyDescent="0.25">
      <c r="BQ722" s="145"/>
      <c r="BR722" s="145"/>
    </row>
    <row r="723" spans="69:70" customFormat="1" ht="15" x14ac:dyDescent="0.25">
      <c r="BQ723" s="145"/>
      <c r="BR723" s="145"/>
    </row>
    <row r="724" spans="69:70" customFormat="1" ht="15" x14ac:dyDescent="0.25">
      <c r="BQ724" s="145"/>
      <c r="BR724" s="145"/>
    </row>
    <row r="725" spans="69:70" customFormat="1" ht="15" x14ac:dyDescent="0.25">
      <c r="BQ725" s="145"/>
      <c r="BR725" s="145"/>
    </row>
    <row r="726" spans="69:70" customFormat="1" ht="15" x14ac:dyDescent="0.25">
      <c r="BQ726" s="145"/>
      <c r="BR726" s="145"/>
    </row>
    <row r="727" spans="69:70" customFormat="1" ht="15" x14ac:dyDescent="0.25">
      <c r="BQ727" s="145"/>
      <c r="BR727" s="145"/>
    </row>
    <row r="728" spans="69:70" customFormat="1" ht="15" x14ac:dyDescent="0.25">
      <c r="BQ728" s="145"/>
      <c r="BR728" s="145"/>
    </row>
    <row r="729" spans="69:70" customFormat="1" ht="15" x14ac:dyDescent="0.25">
      <c r="BQ729" s="145"/>
      <c r="BR729" s="145"/>
    </row>
    <row r="730" spans="69:70" customFormat="1" ht="15" x14ac:dyDescent="0.25">
      <c r="BQ730" s="145"/>
      <c r="BR730" s="145"/>
    </row>
    <row r="731" spans="69:70" customFormat="1" ht="15" x14ac:dyDescent="0.25">
      <c r="BQ731" s="145"/>
      <c r="BR731" s="145"/>
    </row>
    <row r="732" spans="69:70" customFormat="1" ht="15" x14ac:dyDescent="0.25">
      <c r="BQ732" s="145"/>
      <c r="BR732" s="145"/>
    </row>
    <row r="733" spans="69:70" customFormat="1" ht="15" x14ac:dyDescent="0.25">
      <c r="BQ733" s="145"/>
      <c r="BR733" s="145"/>
    </row>
    <row r="734" spans="69:70" customFormat="1" ht="15" x14ac:dyDescent="0.25">
      <c r="BQ734" s="145"/>
      <c r="BR734" s="145"/>
    </row>
    <row r="735" spans="69:70" customFormat="1" ht="15" x14ac:dyDescent="0.25">
      <c r="BQ735" s="145"/>
      <c r="BR735" s="145"/>
    </row>
    <row r="736" spans="69:70" customFormat="1" ht="15" x14ac:dyDescent="0.25">
      <c r="BQ736" s="145"/>
      <c r="BR736" s="145"/>
    </row>
    <row r="737" spans="69:70" customFormat="1" ht="15" x14ac:dyDescent="0.25">
      <c r="BQ737" s="145"/>
      <c r="BR737" s="145"/>
    </row>
    <row r="738" spans="69:70" customFormat="1" ht="15" x14ac:dyDescent="0.25">
      <c r="BQ738" s="145"/>
      <c r="BR738" s="145"/>
    </row>
    <row r="739" spans="69:70" customFormat="1" ht="15" x14ac:dyDescent="0.25">
      <c r="BQ739" s="145"/>
      <c r="BR739" s="145"/>
    </row>
    <row r="740" spans="69:70" customFormat="1" ht="15" x14ac:dyDescent="0.25">
      <c r="BQ740" s="145"/>
      <c r="BR740" s="145"/>
    </row>
    <row r="741" spans="69:70" customFormat="1" ht="15" x14ac:dyDescent="0.25">
      <c r="BQ741" s="145"/>
      <c r="BR741" s="145"/>
    </row>
    <row r="742" spans="69:70" customFormat="1" ht="15" x14ac:dyDescent="0.25">
      <c r="BQ742" s="145"/>
      <c r="BR742" s="145"/>
    </row>
    <row r="743" spans="69:70" customFormat="1" ht="15" x14ac:dyDescent="0.25">
      <c r="BQ743" s="145"/>
      <c r="BR743" s="145"/>
    </row>
    <row r="744" spans="69:70" customFormat="1" ht="15" x14ac:dyDescent="0.25">
      <c r="BQ744" s="145"/>
      <c r="BR744" s="145"/>
    </row>
    <row r="745" spans="69:70" customFormat="1" ht="15" x14ac:dyDescent="0.25">
      <c r="BQ745" s="145"/>
      <c r="BR745" s="145"/>
    </row>
    <row r="746" spans="69:70" customFormat="1" ht="15" x14ac:dyDescent="0.25">
      <c r="BQ746" s="145"/>
      <c r="BR746" s="145"/>
    </row>
    <row r="747" spans="69:70" customFormat="1" ht="15" x14ac:dyDescent="0.25">
      <c r="BQ747" s="145"/>
      <c r="BR747" s="145"/>
    </row>
    <row r="748" spans="69:70" customFormat="1" ht="15" x14ac:dyDescent="0.25">
      <c r="BQ748" s="145"/>
      <c r="BR748" s="145"/>
    </row>
    <row r="749" spans="69:70" customFormat="1" ht="15" x14ac:dyDescent="0.25">
      <c r="BQ749" s="145"/>
      <c r="BR749" s="145"/>
    </row>
    <row r="750" spans="69:70" customFormat="1" ht="15" x14ac:dyDescent="0.25">
      <c r="BQ750" s="145"/>
      <c r="BR750" s="145"/>
    </row>
    <row r="751" spans="69:70" customFormat="1" ht="15" x14ac:dyDescent="0.25">
      <c r="BQ751" s="145"/>
      <c r="BR751" s="145"/>
    </row>
    <row r="752" spans="69:70" customFormat="1" ht="15" x14ac:dyDescent="0.25">
      <c r="BQ752" s="145"/>
      <c r="BR752" s="145"/>
    </row>
    <row r="753" spans="69:70" customFormat="1" ht="15" x14ac:dyDescent="0.25">
      <c r="BQ753" s="145"/>
      <c r="BR753" s="145"/>
    </row>
    <row r="754" spans="69:70" customFormat="1" ht="15" x14ac:dyDescent="0.25">
      <c r="BQ754" s="145"/>
      <c r="BR754" s="145"/>
    </row>
    <row r="755" spans="69:70" customFormat="1" ht="15" x14ac:dyDescent="0.25">
      <c r="BQ755" s="145"/>
      <c r="BR755" s="145"/>
    </row>
    <row r="756" spans="69:70" customFormat="1" ht="15" x14ac:dyDescent="0.25">
      <c r="BQ756" s="145"/>
      <c r="BR756" s="145"/>
    </row>
    <row r="757" spans="69:70" customFormat="1" ht="15" x14ac:dyDescent="0.25">
      <c r="BQ757" s="145"/>
      <c r="BR757" s="145"/>
    </row>
    <row r="758" spans="69:70" customFormat="1" ht="15" x14ac:dyDescent="0.25">
      <c r="BQ758" s="145"/>
      <c r="BR758" s="145"/>
    </row>
    <row r="759" spans="69:70" customFormat="1" ht="15" x14ac:dyDescent="0.25">
      <c r="BQ759" s="145"/>
      <c r="BR759" s="145"/>
    </row>
    <row r="760" spans="69:70" customFormat="1" ht="15" x14ac:dyDescent="0.25">
      <c r="BQ760" s="145"/>
      <c r="BR760" s="145"/>
    </row>
    <row r="761" spans="69:70" customFormat="1" ht="15" x14ac:dyDescent="0.25">
      <c r="BQ761" s="145"/>
      <c r="BR761" s="145"/>
    </row>
    <row r="762" spans="69:70" customFormat="1" ht="15" x14ac:dyDescent="0.25">
      <c r="BQ762" s="145"/>
      <c r="BR762" s="145"/>
    </row>
    <row r="763" spans="69:70" customFormat="1" ht="15" x14ac:dyDescent="0.25">
      <c r="BQ763" s="145"/>
      <c r="BR763" s="145"/>
    </row>
    <row r="764" spans="69:70" customFormat="1" ht="15" x14ac:dyDescent="0.25">
      <c r="BQ764" s="145"/>
      <c r="BR764" s="145"/>
    </row>
    <row r="765" spans="69:70" customFormat="1" ht="15" x14ac:dyDescent="0.25">
      <c r="BQ765" s="145"/>
      <c r="BR765" s="145"/>
    </row>
    <row r="766" spans="69:70" customFormat="1" ht="15" x14ac:dyDescent="0.25">
      <c r="BQ766" s="145"/>
      <c r="BR766" s="145"/>
    </row>
    <row r="767" spans="69:70" customFormat="1" ht="15" x14ac:dyDescent="0.25">
      <c r="BQ767" s="145"/>
      <c r="BR767" s="145"/>
    </row>
    <row r="768" spans="69:70" customFormat="1" ht="15" x14ac:dyDescent="0.25">
      <c r="BQ768" s="145"/>
      <c r="BR768" s="145"/>
    </row>
    <row r="769" spans="69:70" customFormat="1" ht="15" x14ac:dyDescent="0.25">
      <c r="BQ769" s="145"/>
      <c r="BR769" s="145"/>
    </row>
    <row r="770" spans="69:70" customFormat="1" ht="15" x14ac:dyDescent="0.25">
      <c r="BQ770" s="145"/>
      <c r="BR770" s="145"/>
    </row>
    <row r="771" spans="69:70" customFormat="1" ht="15" x14ac:dyDescent="0.25">
      <c r="BQ771" s="145"/>
      <c r="BR771" s="145"/>
    </row>
    <row r="772" spans="69:70" customFormat="1" ht="15" x14ac:dyDescent="0.25">
      <c r="BQ772" s="145"/>
      <c r="BR772" s="145"/>
    </row>
    <row r="773" spans="69:70" customFormat="1" ht="15" x14ac:dyDescent="0.25">
      <c r="BQ773" s="145"/>
      <c r="BR773" s="145"/>
    </row>
    <row r="774" spans="69:70" customFormat="1" ht="15" x14ac:dyDescent="0.25">
      <c r="BQ774" s="145"/>
      <c r="BR774" s="145"/>
    </row>
    <row r="775" spans="69:70" customFormat="1" ht="15" x14ac:dyDescent="0.25">
      <c r="BQ775" s="145"/>
      <c r="BR775" s="145"/>
    </row>
    <row r="776" spans="69:70" customFormat="1" ht="15" x14ac:dyDescent="0.25">
      <c r="BQ776" s="145"/>
      <c r="BR776" s="145"/>
    </row>
    <row r="777" spans="69:70" customFormat="1" ht="15" x14ac:dyDescent="0.25">
      <c r="BQ777" s="145"/>
      <c r="BR777" s="145"/>
    </row>
    <row r="778" spans="69:70" customFormat="1" ht="15" x14ac:dyDescent="0.25">
      <c r="BQ778" s="145"/>
      <c r="BR778" s="145"/>
    </row>
    <row r="779" spans="69:70" customFormat="1" ht="15" x14ac:dyDescent="0.25">
      <c r="BQ779" s="145"/>
      <c r="BR779" s="145"/>
    </row>
    <row r="780" spans="69:70" customFormat="1" ht="15" x14ac:dyDescent="0.25">
      <c r="BQ780" s="145"/>
      <c r="BR780" s="145"/>
    </row>
    <row r="781" spans="69:70" customFormat="1" ht="15" x14ac:dyDescent="0.25">
      <c r="BQ781" s="145"/>
      <c r="BR781" s="145"/>
    </row>
    <row r="782" spans="69:70" customFormat="1" ht="15" x14ac:dyDescent="0.25">
      <c r="BQ782" s="145"/>
      <c r="BR782" s="145"/>
    </row>
    <row r="783" spans="69:70" customFormat="1" ht="15" x14ac:dyDescent="0.25">
      <c r="BQ783" s="145"/>
      <c r="BR783" s="145"/>
    </row>
    <row r="784" spans="69:70" customFormat="1" ht="15" x14ac:dyDescent="0.25">
      <c r="BQ784" s="145"/>
      <c r="BR784" s="145"/>
    </row>
    <row r="785" spans="69:70" customFormat="1" ht="15" x14ac:dyDescent="0.25">
      <c r="BQ785" s="145"/>
      <c r="BR785" s="145"/>
    </row>
    <row r="786" spans="69:70" customFormat="1" ht="15" x14ac:dyDescent="0.25">
      <c r="BQ786" s="145"/>
      <c r="BR786" s="145"/>
    </row>
    <row r="787" spans="69:70" customFormat="1" ht="15" x14ac:dyDescent="0.25">
      <c r="BQ787" s="145"/>
      <c r="BR787" s="145"/>
    </row>
    <row r="788" spans="69:70" customFormat="1" ht="15" x14ac:dyDescent="0.25">
      <c r="BQ788" s="145"/>
      <c r="BR788" s="145"/>
    </row>
    <row r="789" spans="69:70" customFormat="1" ht="15" x14ac:dyDescent="0.25">
      <c r="BQ789" s="145"/>
      <c r="BR789" s="145"/>
    </row>
    <row r="790" spans="69:70" customFormat="1" ht="15" x14ac:dyDescent="0.25">
      <c r="BQ790" s="145"/>
      <c r="BR790" s="145"/>
    </row>
    <row r="791" spans="69:70" customFormat="1" ht="15" x14ac:dyDescent="0.25">
      <c r="BQ791" s="145"/>
      <c r="BR791" s="145"/>
    </row>
    <row r="792" spans="69:70" customFormat="1" ht="15" x14ac:dyDescent="0.25">
      <c r="BQ792" s="145"/>
      <c r="BR792" s="145"/>
    </row>
    <row r="793" spans="69:70" customFormat="1" ht="15" x14ac:dyDescent="0.25">
      <c r="BQ793" s="145"/>
      <c r="BR793" s="145"/>
    </row>
    <row r="794" spans="69:70" customFormat="1" ht="15" x14ac:dyDescent="0.25">
      <c r="BQ794" s="145"/>
      <c r="BR794" s="145"/>
    </row>
    <row r="795" spans="69:70" customFormat="1" ht="15" x14ac:dyDescent="0.25">
      <c r="BQ795" s="145"/>
      <c r="BR795" s="145"/>
    </row>
    <row r="796" spans="69:70" customFormat="1" ht="15" x14ac:dyDescent="0.25">
      <c r="BQ796" s="145"/>
      <c r="BR796" s="145"/>
    </row>
    <row r="797" spans="69:70" customFormat="1" ht="15" x14ac:dyDescent="0.25">
      <c r="BQ797" s="145"/>
      <c r="BR797" s="145"/>
    </row>
    <row r="798" spans="69:70" customFormat="1" ht="15" x14ac:dyDescent="0.25">
      <c r="BQ798" s="145"/>
      <c r="BR798" s="145"/>
    </row>
    <row r="799" spans="69:70" customFormat="1" ht="15" x14ac:dyDescent="0.25">
      <c r="BQ799" s="145"/>
      <c r="BR799" s="145"/>
    </row>
    <row r="800" spans="69:70" customFormat="1" ht="15" x14ac:dyDescent="0.25">
      <c r="BQ800" s="145"/>
      <c r="BR800" s="145"/>
    </row>
    <row r="801" spans="69:70" customFormat="1" ht="15" x14ac:dyDescent="0.25">
      <c r="BQ801" s="145"/>
      <c r="BR801" s="145"/>
    </row>
    <row r="802" spans="69:70" customFormat="1" ht="15" x14ac:dyDescent="0.25">
      <c r="BQ802" s="145"/>
      <c r="BR802" s="145"/>
    </row>
    <row r="803" spans="69:70" customFormat="1" ht="15" x14ac:dyDescent="0.25">
      <c r="BQ803" s="145"/>
      <c r="BR803" s="145"/>
    </row>
    <row r="804" spans="69:70" customFormat="1" ht="15" x14ac:dyDescent="0.25">
      <c r="BQ804" s="145"/>
      <c r="BR804" s="145"/>
    </row>
    <row r="805" spans="69:70" customFormat="1" ht="15" x14ac:dyDescent="0.25">
      <c r="BQ805" s="145"/>
      <c r="BR805" s="145"/>
    </row>
    <row r="806" spans="69:70" customFormat="1" ht="15" x14ac:dyDescent="0.25">
      <c r="BQ806" s="145"/>
      <c r="BR806" s="145"/>
    </row>
    <row r="807" spans="69:70" customFormat="1" ht="15" x14ac:dyDescent="0.25">
      <c r="BQ807" s="145"/>
      <c r="BR807" s="145"/>
    </row>
    <row r="808" spans="69:70" customFormat="1" ht="15" x14ac:dyDescent="0.25">
      <c r="BQ808" s="145"/>
      <c r="BR808" s="145"/>
    </row>
    <row r="809" spans="69:70" customFormat="1" ht="15" x14ac:dyDescent="0.25">
      <c r="BQ809" s="145"/>
      <c r="BR809" s="145"/>
    </row>
    <row r="810" spans="69:70" customFormat="1" ht="15" x14ac:dyDescent="0.25">
      <c r="BQ810" s="145"/>
      <c r="BR810" s="145"/>
    </row>
    <row r="811" spans="69:70" customFormat="1" ht="15" x14ac:dyDescent="0.25">
      <c r="BQ811" s="145"/>
      <c r="BR811" s="145"/>
    </row>
    <row r="812" spans="69:70" customFormat="1" ht="15" x14ac:dyDescent="0.25">
      <c r="BQ812" s="145"/>
      <c r="BR812" s="145"/>
    </row>
    <row r="813" spans="69:70" customFormat="1" ht="15" x14ac:dyDescent="0.25">
      <c r="BQ813" s="145"/>
      <c r="BR813" s="145"/>
    </row>
    <row r="814" spans="69:70" customFormat="1" ht="15" x14ac:dyDescent="0.25">
      <c r="BQ814" s="145"/>
      <c r="BR814" s="145"/>
    </row>
    <row r="815" spans="69:70" customFormat="1" ht="15" x14ac:dyDescent="0.25">
      <c r="BQ815" s="145"/>
      <c r="BR815" s="145"/>
    </row>
    <row r="816" spans="69:70" customFormat="1" ht="15" x14ac:dyDescent="0.25">
      <c r="BQ816" s="145"/>
      <c r="BR816" s="145"/>
    </row>
    <row r="817" spans="69:70" customFormat="1" ht="15" x14ac:dyDescent="0.25">
      <c r="BQ817" s="145"/>
      <c r="BR817" s="145"/>
    </row>
    <row r="818" spans="69:70" customFormat="1" ht="15" x14ac:dyDescent="0.25">
      <c r="BQ818" s="145"/>
      <c r="BR818" s="145"/>
    </row>
    <row r="819" spans="69:70" customFormat="1" ht="15" x14ac:dyDescent="0.25">
      <c r="BQ819" s="145"/>
      <c r="BR819" s="145"/>
    </row>
    <row r="820" spans="69:70" customFormat="1" ht="15" x14ac:dyDescent="0.25">
      <c r="BQ820" s="145"/>
      <c r="BR820" s="145"/>
    </row>
    <row r="821" spans="69:70" customFormat="1" ht="15" x14ac:dyDescent="0.25">
      <c r="BQ821" s="145"/>
      <c r="BR821" s="145"/>
    </row>
    <row r="822" spans="69:70" customFormat="1" ht="15" x14ac:dyDescent="0.25">
      <c r="BQ822" s="145"/>
      <c r="BR822" s="145"/>
    </row>
    <row r="823" spans="69:70" customFormat="1" ht="15" x14ac:dyDescent="0.25">
      <c r="BQ823" s="145"/>
      <c r="BR823" s="145"/>
    </row>
    <row r="824" spans="69:70" customFormat="1" ht="15" x14ac:dyDescent="0.25">
      <c r="BQ824" s="145"/>
      <c r="BR824" s="145"/>
    </row>
    <row r="825" spans="69:70" customFormat="1" ht="15" x14ac:dyDescent="0.25">
      <c r="BQ825" s="145"/>
      <c r="BR825" s="145"/>
    </row>
    <row r="826" spans="69:70" customFormat="1" ht="15" x14ac:dyDescent="0.25">
      <c r="BQ826" s="145"/>
      <c r="BR826" s="145"/>
    </row>
    <row r="827" spans="69:70" customFormat="1" ht="15" x14ac:dyDescent="0.25">
      <c r="BQ827" s="145"/>
      <c r="BR827" s="145"/>
    </row>
    <row r="828" spans="69:70" customFormat="1" ht="15" x14ac:dyDescent="0.25">
      <c r="BQ828" s="145"/>
      <c r="BR828" s="145"/>
    </row>
    <row r="829" spans="69:70" customFormat="1" ht="15" x14ac:dyDescent="0.25">
      <c r="BQ829" s="145"/>
      <c r="BR829" s="145"/>
    </row>
    <row r="830" spans="69:70" customFormat="1" ht="15" x14ac:dyDescent="0.25">
      <c r="BQ830" s="145"/>
      <c r="BR830" s="145"/>
    </row>
    <row r="831" spans="69:70" customFormat="1" ht="15" x14ac:dyDescent="0.25">
      <c r="BQ831" s="145"/>
      <c r="BR831" s="145"/>
    </row>
    <row r="832" spans="69:70" customFormat="1" ht="15" x14ac:dyDescent="0.25">
      <c r="BQ832" s="145"/>
      <c r="BR832" s="145"/>
    </row>
    <row r="833" spans="69:70" customFormat="1" ht="15" x14ac:dyDescent="0.25">
      <c r="BQ833" s="145"/>
      <c r="BR833" s="145"/>
    </row>
    <row r="834" spans="69:70" customFormat="1" ht="15" x14ac:dyDescent="0.25">
      <c r="BQ834" s="145"/>
      <c r="BR834" s="145"/>
    </row>
    <row r="835" spans="69:70" customFormat="1" ht="15" x14ac:dyDescent="0.25">
      <c r="BQ835" s="145"/>
      <c r="BR835" s="145"/>
    </row>
    <row r="836" spans="69:70" customFormat="1" ht="15" x14ac:dyDescent="0.25">
      <c r="BQ836" s="145"/>
      <c r="BR836" s="145"/>
    </row>
    <row r="837" spans="69:70" customFormat="1" ht="15" x14ac:dyDescent="0.25">
      <c r="BQ837" s="145"/>
      <c r="BR837" s="145"/>
    </row>
    <row r="838" spans="69:70" customFormat="1" ht="15" x14ac:dyDescent="0.25">
      <c r="BQ838" s="145"/>
      <c r="BR838" s="145"/>
    </row>
    <row r="839" spans="69:70" customFormat="1" ht="15" x14ac:dyDescent="0.25">
      <c r="BQ839" s="145"/>
      <c r="BR839" s="145"/>
    </row>
    <row r="840" spans="69:70" customFormat="1" ht="15" x14ac:dyDescent="0.25">
      <c r="BQ840" s="145"/>
      <c r="BR840" s="145"/>
    </row>
    <row r="841" spans="69:70" customFormat="1" ht="15" x14ac:dyDescent="0.25">
      <c r="BQ841" s="145"/>
      <c r="BR841" s="145"/>
    </row>
    <row r="842" spans="69:70" customFormat="1" ht="15" x14ac:dyDescent="0.25">
      <c r="BQ842" s="145"/>
      <c r="BR842" s="145"/>
    </row>
    <row r="843" spans="69:70" customFormat="1" ht="15" x14ac:dyDescent="0.25">
      <c r="BQ843" s="145"/>
      <c r="BR843" s="145"/>
    </row>
    <row r="844" spans="69:70" customFormat="1" ht="15" x14ac:dyDescent="0.25">
      <c r="BQ844" s="145"/>
      <c r="BR844" s="145"/>
    </row>
    <row r="845" spans="69:70" customFormat="1" ht="15" x14ac:dyDescent="0.25">
      <c r="BQ845" s="145"/>
      <c r="BR845" s="145"/>
    </row>
    <row r="846" spans="69:70" customFormat="1" ht="15" x14ac:dyDescent="0.25">
      <c r="BQ846" s="145"/>
      <c r="BR846" s="145"/>
    </row>
    <row r="847" spans="69:70" customFormat="1" ht="15" x14ac:dyDescent="0.25">
      <c r="BQ847" s="145"/>
      <c r="BR847" s="145"/>
    </row>
    <row r="848" spans="69:70" customFormat="1" ht="15" x14ac:dyDescent="0.25">
      <c r="BQ848" s="145"/>
      <c r="BR848" s="145"/>
    </row>
    <row r="849" spans="69:70" customFormat="1" ht="15" x14ac:dyDescent="0.25">
      <c r="BQ849" s="145"/>
      <c r="BR849" s="145"/>
    </row>
    <row r="850" spans="69:70" customFormat="1" ht="15" x14ac:dyDescent="0.25">
      <c r="BQ850" s="145"/>
      <c r="BR850" s="145"/>
    </row>
    <row r="851" spans="69:70" customFormat="1" ht="15" x14ac:dyDescent="0.25">
      <c r="BQ851" s="145"/>
      <c r="BR851" s="145"/>
    </row>
    <row r="852" spans="69:70" customFormat="1" ht="15" x14ac:dyDescent="0.25">
      <c r="BQ852" s="145"/>
      <c r="BR852" s="145"/>
    </row>
    <row r="853" spans="69:70" customFormat="1" ht="15" x14ac:dyDescent="0.25">
      <c r="BQ853" s="145"/>
      <c r="BR853" s="145"/>
    </row>
    <row r="854" spans="69:70" customFormat="1" ht="15" x14ac:dyDescent="0.25">
      <c r="BQ854" s="145"/>
      <c r="BR854" s="145"/>
    </row>
    <row r="855" spans="69:70" customFormat="1" ht="15" x14ac:dyDescent="0.25">
      <c r="BQ855" s="145"/>
      <c r="BR855" s="145"/>
    </row>
    <row r="856" spans="69:70" customFormat="1" ht="15" x14ac:dyDescent="0.25">
      <c r="BQ856" s="145"/>
      <c r="BR856" s="145"/>
    </row>
    <row r="857" spans="69:70" customFormat="1" ht="15" x14ac:dyDescent="0.25">
      <c r="BQ857" s="145"/>
      <c r="BR857" s="145"/>
    </row>
    <row r="858" spans="69:70" customFormat="1" ht="15" x14ac:dyDescent="0.25">
      <c r="BQ858" s="145"/>
      <c r="BR858" s="145"/>
    </row>
    <row r="859" spans="69:70" customFormat="1" ht="15" x14ac:dyDescent="0.25">
      <c r="BQ859" s="145"/>
      <c r="BR859" s="145"/>
    </row>
    <row r="860" spans="69:70" customFormat="1" ht="15" x14ac:dyDescent="0.25">
      <c r="BQ860" s="145"/>
      <c r="BR860" s="145"/>
    </row>
    <row r="861" spans="69:70" customFormat="1" ht="15" x14ac:dyDescent="0.25">
      <c r="BQ861" s="145"/>
      <c r="BR861" s="145"/>
    </row>
    <row r="862" spans="69:70" customFormat="1" ht="15" x14ac:dyDescent="0.25">
      <c r="BQ862" s="145"/>
      <c r="BR862" s="145"/>
    </row>
    <row r="863" spans="69:70" customFormat="1" ht="15" x14ac:dyDescent="0.25">
      <c r="BQ863" s="145"/>
      <c r="BR863" s="145"/>
    </row>
    <row r="864" spans="69:70" customFormat="1" ht="15" x14ac:dyDescent="0.25">
      <c r="BQ864" s="145"/>
      <c r="BR864" s="145"/>
    </row>
  </sheetData>
  <mergeCells count="16">
    <mergeCell ref="AN15:AO15"/>
    <mergeCell ref="AR15:AS15"/>
    <mergeCell ref="AV15:AX15"/>
    <mergeCell ref="BV15:BW15"/>
    <mergeCell ref="C15:D15"/>
    <mergeCell ref="F15:G15"/>
    <mergeCell ref="I15:K15"/>
    <mergeCell ref="T15:U15"/>
    <mergeCell ref="X15:Z15"/>
    <mergeCell ref="AC15:AE15"/>
    <mergeCell ref="BK13:BR13"/>
    <mergeCell ref="A13:P13"/>
    <mergeCell ref="R13:AJ13"/>
    <mergeCell ref="AL13:BC13"/>
    <mergeCell ref="BE13:BF13"/>
    <mergeCell ref="BH13:BI13"/>
  </mergeCells>
  <pageMargins left="0.75" right="0.75" top="1" bottom="1" header="0.5" footer="0.5"/>
  <pageSetup scale="11" orientation="portrait" r:id="rId1"/>
  <headerFooter alignWithMargins="0"/>
  <colBreaks count="1" manualBreakCount="1">
    <brk id="7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2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" sqref="F1"/>
    </sheetView>
  </sheetViews>
  <sheetFormatPr defaultRowHeight="15" x14ac:dyDescent="0.25"/>
  <cols>
    <col min="1" max="1" width="10.5703125" style="5" customWidth="1"/>
    <col min="2" max="4" width="10.7109375" style="5" customWidth="1"/>
    <col min="5" max="5" width="10.7109375" customWidth="1"/>
    <col min="6" max="6" width="13.140625" customWidth="1"/>
    <col min="8" max="250" width="9.140625" style="5"/>
    <col min="251" max="251" width="10.5703125" style="5" customWidth="1"/>
    <col min="252" max="252" width="10.7109375" style="5" customWidth="1"/>
    <col min="253" max="253" width="12" style="5" customWidth="1"/>
    <col min="254" max="258" width="10.7109375" style="5" customWidth="1"/>
    <col min="259" max="259" width="11.140625" style="5" bestFit="1" customWidth="1"/>
    <col min="260" max="260" width="11" style="5" customWidth="1"/>
    <col min="261" max="261" width="10.7109375" style="5" customWidth="1"/>
    <col min="262" max="262" width="13.140625" style="5" customWidth="1"/>
    <col min="263" max="506" width="9.140625" style="5"/>
    <col min="507" max="507" width="10.5703125" style="5" customWidth="1"/>
    <col min="508" max="508" width="10.7109375" style="5" customWidth="1"/>
    <col min="509" max="509" width="12" style="5" customWidth="1"/>
    <col min="510" max="514" width="10.7109375" style="5" customWidth="1"/>
    <col min="515" max="515" width="11.140625" style="5" bestFit="1" customWidth="1"/>
    <col min="516" max="516" width="11" style="5" customWidth="1"/>
    <col min="517" max="517" width="10.7109375" style="5" customWidth="1"/>
    <col min="518" max="518" width="13.140625" style="5" customWidth="1"/>
    <col min="519" max="762" width="9.140625" style="5"/>
    <col min="763" max="763" width="10.5703125" style="5" customWidth="1"/>
    <col min="764" max="764" width="10.7109375" style="5" customWidth="1"/>
    <col min="765" max="765" width="12" style="5" customWidth="1"/>
    <col min="766" max="770" width="10.7109375" style="5" customWidth="1"/>
    <col min="771" max="771" width="11.140625" style="5" bestFit="1" customWidth="1"/>
    <col min="772" max="772" width="11" style="5" customWidth="1"/>
    <col min="773" max="773" width="10.7109375" style="5" customWidth="1"/>
    <col min="774" max="774" width="13.140625" style="5" customWidth="1"/>
    <col min="775" max="1018" width="9.140625" style="5"/>
    <col min="1019" max="1019" width="10.5703125" style="5" customWidth="1"/>
    <col min="1020" max="1020" width="10.7109375" style="5" customWidth="1"/>
    <col min="1021" max="1021" width="12" style="5" customWidth="1"/>
    <col min="1022" max="1026" width="10.7109375" style="5" customWidth="1"/>
    <col min="1027" max="1027" width="11.140625" style="5" bestFit="1" customWidth="1"/>
    <col min="1028" max="1028" width="11" style="5" customWidth="1"/>
    <col min="1029" max="1029" width="10.7109375" style="5" customWidth="1"/>
    <col min="1030" max="1030" width="13.140625" style="5" customWidth="1"/>
    <col min="1031" max="1274" width="9.140625" style="5"/>
    <col min="1275" max="1275" width="10.5703125" style="5" customWidth="1"/>
    <col min="1276" max="1276" width="10.7109375" style="5" customWidth="1"/>
    <col min="1277" max="1277" width="12" style="5" customWidth="1"/>
    <col min="1278" max="1282" width="10.7109375" style="5" customWidth="1"/>
    <col min="1283" max="1283" width="11.140625" style="5" bestFit="1" customWidth="1"/>
    <col min="1284" max="1284" width="11" style="5" customWidth="1"/>
    <col min="1285" max="1285" width="10.7109375" style="5" customWidth="1"/>
    <col min="1286" max="1286" width="13.140625" style="5" customWidth="1"/>
    <col min="1287" max="1530" width="9.140625" style="5"/>
    <col min="1531" max="1531" width="10.5703125" style="5" customWidth="1"/>
    <col min="1532" max="1532" width="10.7109375" style="5" customWidth="1"/>
    <col min="1533" max="1533" width="12" style="5" customWidth="1"/>
    <col min="1534" max="1538" width="10.7109375" style="5" customWidth="1"/>
    <col min="1539" max="1539" width="11.140625" style="5" bestFit="1" customWidth="1"/>
    <col min="1540" max="1540" width="11" style="5" customWidth="1"/>
    <col min="1541" max="1541" width="10.7109375" style="5" customWidth="1"/>
    <col min="1542" max="1542" width="13.140625" style="5" customWidth="1"/>
    <col min="1543" max="1786" width="9.140625" style="5"/>
    <col min="1787" max="1787" width="10.5703125" style="5" customWidth="1"/>
    <col min="1788" max="1788" width="10.7109375" style="5" customWidth="1"/>
    <col min="1789" max="1789" width="12" style="5" customWidth="1"/>
    <col min="1790" max="1794" width="10.7109375" style="5" customWidth="1"/>
    <col min="1795" max="1795" width="11.140625" style="5" bestFit="1" customWidth="1"/>
    <col min="1796" max="1796" width="11" style="5" customWidth="1"/>
    <col min="1797" max="1797" width="10.7109375" style="5" customWidth="1"/>
    <col min="1798" max="1798" width="13.140625" style="5" customWidth="1"/>
    <col min="1799" max="2042" width="9.140625" style="5"/>
    <col min="2043" max="2043" width="10.5703125" style="5" customWidth="1"/>
    <col min="2044" max="2044" width="10.7109375" style="5" customWidth="1"/>
    <col min="2045" max="2045" width="12" style="5" customWidth="1"/>
    <col min="2046" max="2050" width="10.7109375" style="5" customWidth="1"/>
    <col min="2051" max="2051" width="11.140625" style="5" bestFit="1" customWidth="1"/>
    <col min="2052" max="2052" width="11" style="5" customWidth="1"/>
    <col min="2053" max="2053" width="10.7109375" style="5" customWidth="1"/>
    <col min="2054" max="2054" width="13.140625" style="5" customWidth="1"/>
    <col min="2055" max="2298" width="9.140625" style="5"/>
    <col min="2299" max="2299" width="10.5703125" style="5" customWidth="1"/>
    <col min="2300" max="2300" width="10.7109375" style="5" customWidth="1"/>
    <col min="2301" max="2301" width="12" style="5" customWidth="1"/>
    <col min="2302" max="2306" width="10.7109375" style="5" customWidth="1"/>
    <col min="2307" max="2307" width="11.140625" style="5" bestFit="1" customWidth="1"/>
    <col min="2308" max="2308" width="11" style="5" customWidth="1"/>
    <col min="2309" max="2309" width="10.7109375" style="5" customWidth="1"/>
    <col min="2310" max="2310" width="13.140625" style="5" customWidth="1"/>
    <col min="2311" max="2554" width="9.140625" style="5"/>
    <col min="2555" max="2555" width="10.5703125" style="5" customWidth="1"/>
    <col min="2556" max="2556" width="10.7109375" style="5" customWidth="1"/>
    <col min="2557" max="2557" width="12" style="5" customWidth="1"/>
    <col min="2558" max="2562" width="10.7109375" style="5" customWidth="1"/>
    <col min="2563" max="2563" width="11.140625" style="5" bestFit="1" customWidth="1"/>
    <col min="2564" max="2564" width="11" style="5" customWidth="1"/>
    <col min="2565" max="2565" width="10.7109375" style="5" customWidth="1"/>
    <col min="2566" max="2566" width="13.140625" style="5" customWidth="1"/>
    <col min="2567" max="2810" width="9.140625" style="5"/>
    <col min="2811" max="2811" width="10.5703125" style="5" customWidth="1"/>
    <col min="2812" max="2812" width="10.7109375" style="5" customWidth="1"/>
    <col min="2813" max="2813" width="12" style="5" customWidth="1"/>
    <col min="2814" max="2818" width="10.7109375" style="5" customWidth="1"/>
    <col min="2819" max="2819" width="11.140625" style="5" bestFit="1" customWidth="1"/>
    <col min="2820" max="2820" width="11" style="5" customWidth="1"/>
    <col min="2821" max="2821" width="10.7109375" style="5" customWidth="1"/>
    <col min="2822" max="2822" width="13.140625" style="5" customWidth="1"/>
    <col min="2823" max="3066" width="9.140625" style="5"/>
    <col min="3067" max="3067" width="10.5703125" style="5" customWidth="1"/>
    <col min="3068" max="3068" width="10.7109375" style="5" customWidth="1"/>
    <col min="3069" max="3069" width="12" style="5" customWidth="1"/>
    <col min="3070" max="3074" width="10.7109375" style="5" customWidth="1"/>
    <col min="3075" max="3075" width="11.140625" style="5" bestFit="1" customWidth="1"/>
    <col min="3076" max="3076" width="11" style="5" customWidth="1"/>
    <col min="3077" max="3077" width="10.7109375" style="5" customWidth="1"/>
    <col min="3078" max="3078" width="13.140625" style="5" customWidth="1"/>
    <col min="3079" max="3322" width="9.140625" style="5"/>
    <col min="3323" max="3323" width="10.5703125" style="5" customWidth="1"/>
    <col min="3324" max="3324" width="10.7109375" style="5" customWidth="1"/>
    <col min="3325" max="3325" width="12" style="5" customWidth="1"/>
    <col min="3326" max="3330" width="10.7109375" style="5" customWidth="1"/>
    <col min="3331" max="3331" width="11.140625" style="5" bestFit="1" customWidth="1"/>
    <col min="3332" max="3332" width="11" style="5" customWidth="1"/>
    <col min="3333" max="3333" width="10.7109375" style="5" customWidth="1"/>
    <col min="3334" max="3334" width="13.140625" style="5" customWidth="1"/>
    <col min="3335" max="3578" width="9.140625" style="5"/>
    <col min="3579" max="3579" width="10.5703125" style="5" customWidth="1"/>
    <col min="3580" max="3580" width="10.7109375" style="5" customWidth="1"/>
    <col min="3581" max="3581" width="12" style="5" customWidth="1"/>
    <col min="3582" max="3586" width="10.7109375" style="5" customWidth="1"/>
    <col min="3587" max="3587" width="11.140625" style="5" bestFit="1" customWidth="1"/>
    <col min="3588" max="3588" width="11" style="5" customWidth="1"/>
    <col min="3589" max="3589" width="10.7109375" style="5" customWidth="1"/>
    <col min="3590" max="3590" width="13.140625" style="5" customWidth="1"/>
    <col min="3591" max="3834" width="9.140625" style="5"/>
    <col min="3835" max="3835" width="10.5703125" style="5" customWidth="1"/>
    <col min="3836" max="3836" width="10.7109375" style="5" customWidth="1"/>
    <col min="3837" max="3837" width="12" style="5" customWidth="1"/>
    <col min="3838" max="3842" width="10.7109375" style="5" customWidth="1"/>
    <col min="3843" max="3843" width="11.140625" style="5" bestFit="1" customWidth="1"/>
    <col min="3844" max="3844" width="11" style="5" customWidth="1"/>
    <col min="3845" max="3845" width="10.7109375" style="5" customWidth="1"/>
    <col min="3846" max="3846" width="13.140625" style="5" customWidth="1"/>
    <col min="3847" max="4090" width="9.140625" style="5"/>
    <col min="4091" max="4091" width="10.5703125" style="5" customWidth="1"/>
    <col min="4092" max="4092" width="10.7109375" style="5" customWidth="1"/>
    <col min="4093" max="4093" width="12" style="5" customWidth="1"/>
    <col min="4094" max="4098" width="10.7109375" style="5" customWidth="1"/>
    <col min="4099" max="4099" width="11.140625" style="5" bestFit="1" customWidth="1"/>
    <col min="4100" max="4100" width="11" style="5" customWidth="1"/>
    <col min="4101" max="4101" width="10.7109375" style="5" customWidth="1"/>
    <col min="4102" max="4102" width="13.140625" style="5" customWidth="1"/>
    <col min="4103" max="4346" width="9.140625" style="5"/>
    <col min="4347" max="4347" width="10.5703125" style="5" customWidth="1"/>
    <col min="4348" max="4348" width="10.7109375" style="5" customWidth="1"/>
    <col min="4349" max="4349" width="12" style="5" customWidth="1"/>
    <col min="4350" max="4354" width="10.7109375" style="5" customWidth="1"/>
    <col min="4355" max="4355" width="11.140625" style="5" bestFit="1" customWidth="1"/>
    <col min="4356" max="4356" width="11" style="5" customWidth="1"/>
    <col min="4357" max="4357" width="10.7109375" style="5" customWidth="1"/>
    <col min="4358" max="4358" width="13.140625" style="5" customWidth="1"/>
    <col min="4359" max="4602" width="9.140625" style="5"/>
    <col min="4603" max="4603" width="10.5703125" style="5" customWidth="1"/>
    <col min="4604" max="4604" width="10.7109375" style="5" customWidth="1"/>
    <col min="4605" max="4605" width="12" style="5" customWidth="1"/>
    <col min="4606" max="4610" width="10.7109375" style="5" customWidth="1"/>
    <col min="4611" max="4611" width="11.140625" style="5" bestFit="1" customWidth="1"/>
    <col min="4612" max="4612" width="11" style="5" customWidth="1"/>
    <col min="4613" max="4613" width="10.7109375" style="5" customWidth="1"/>
    <col min="4614" max="4614" width="13.140625" style="5" customWidth="1"/>
    <col min="4615" max="4858" width="9.140625" style="5"/>
    <col min="4859" max="4859" width="10.5703125" style="5" customWidth="1"/>
    <col min="4860" max="4860" width="10.7109375" style="5" customWidth="1"/>
    <col min="4861" max="4861" width="12" style="5" customWidth="1"/>
    <col min="4862" max="4866" width="10.7109375" style="5" customWidth="1"/>
    <col min="4867" max="4867" width="11.140625" style="5" bestFit="1" customWidth="1"/>
    <col min="4868" max="4868" width="11" style="5" customWidth="1"/>
    <col min="4869" max="4869" width="10.7109375" style="5" customWidth="1"/>
    <col min="4870" max="4870" width="13.140625" style="5" customWidth="1"/>
    <col min="4871" max="5114" width="9.140625" style="5"/>
    <col min="5115" max="5115" width="10.5703125" style="5" customWidth="1"/>
    <col min="5116" max="5116" width="10.7109375" style="5" customWidth="1"/>
    <col min="5117" max="5117" width="12" style="5" customWidth="1"/>
    <col min="5118" max="5122" width="10.7109375" style="5" customWidth="1"/>
    <col min="5123" max="5123" width="11.140625" style="5" bestFit="1" customWidth="1"/>
    <col min="5124" max="5124" width="11" style="5" customWidth="1"/>
    <col min="5125" max="5125" width="10.7109375" style="5" customWidth="1"/>
    <col min="5126" max="5126" width="13.140625" style="5" customWidth="1"/>
    <col min="5127" max="5370" width="9.140625" style="5"/>
    <col min="5371" max="5371" width="10.5703125" style="5" customWidth="1"/>
    <col min="5372" max="5372" width="10.7109375" style="5" customWidth="1"/>
    <col min="5373" max="5373" width="12" style="5" customWidth="1"/>
    <col min="5374" max="5378" width="10.7109375" style="5" customWidth="1"/>
    <col min="5379" max="5379" width="11.140625" style="5" bestFit="1" customWidth="1"/>
    <col min="5380" max="5380" width="11" style="5" customWidth="1"/>
    <col min="5381" max="5381" width="10.7109375" style="5" customWidth="1"/>
    <col min="5382" max="5382" width="13.140625" style="5" customWidth="1"/>
    <col min="5383" max="5626" width="9.140625" style="5"/>
    <col min="5627" max="5627" width="10.5703125" style="5" customWidth="1"/>
    <col min="5628" max="5628" width="10.7109375" style="5" customWidth="1"/>
    <col min="5629" max="5629" width="12" style="5" customWidth="1"/>
    <col min="5630" max="5634" width="10.7109375" style="5" customWidth="1"/>
    <col min="5635" max="5635" width="11.140625" style="5" bestFit="1" customWidth="1"/>
    <col min="5636" max="5636" width="11" style="5" customWidth="1"/>
    <col min="5637" max="5637" width="10.7109375" style="5" customWidth="1"/>
    <col min="5638" max="5638" width="13.140625" style="5" customWidth="1"/>
    <col min="5639" max="5882" width="9.140625" style="5"/>
    <col min="5883" max="5883" width="10.5703125" style="5" customWidth="1"/>
    <col min="5884" max="5884" width="10.7109375" style="5" customWidth="1"/>
    <col min="5885" max="5885" width="12" style="5" customWidth="1"/>
    <col min="5886" max="5890" width="10.7109375" style="5" customWidth="1"/>
    <col min="5891" max="5891" width="11.140625" style="5" bestFit="1" customWidth="1"/>
    <col min="5892" max="5892" width="11" style="5" customWidth="1"/>
    <col min="5893" max="5893" width="10.7109375" style="5" customWidth="1"/>
    <col min="5894" max="5894" width="13.140625" style="5" customWidth="1"/>
    <col min="5895" max="6138" width="9.140625" style="5"/>
    <col min="6139" max="6139" width="10.5703125" style="5" customWidth="1"/>
    <col min="6140" max="6140" width="10.7109375" style="5" customWidth="1"/>
    <col min="6141" max="6141" width="12" style="5" customWidth="1"/>
    <col min="6142" max="6146" width="10.7109375" style="5" customWidth="1"/>
    <col min="6147" max="6147" width="11.140625" style="5" bestFit="1" customWidth="1"/>
    <col min="6148" max="6148" width="11" style="5" customWidth="1"/>
    <col min="6149" max="6149" width="10.7109375" style="5" customWidth="1"/>
    <col min="6150" max="6150" width="13.140625" style="5" customWidth="1"/>
    <col min="6151" max="6394" width="9.140625" style="5"/>
    <col min="6395" max="6395" width="10.5703125" style="5" customWidth="1"/>
    <col min="6396" max="6396" width="10.7109375" style="5" customWidth="1"/>
    <col min="6397" max="6397" width="12" style="5" customWidth="1"/>
    <col min="6398" max="6402" width="10.7109375" style="5" customWidth="1"/>
    <col min="6403" max="6403" width="11.140625" style="5" bestFit="1" customWidth="1"/>
    <col min="6404" max="6404" width="11" style="5" customWidth="1"/>
    <col min="6405" max="6405" width="10.7109375" style="5" customWidth="1"/>
    <col min="6406" max="6406" width="13.140625" style="5" customWidth="1"/>
    <col min="6407" max="6650" width="9.140625" style="5"/>
    <col min="6651" max="6651" width="10.5703125" style="5" customWidth="1"/>
    <col min="6652" max="6652" width="10.7109375" style="5" customWidth="1"/>
    <col min="6653" max="6653" width="12" style="5" customWidth="1"/>
    <col min="6654" max="6658" width="10.7109375" style="5" customWidth="1"/>
    <col min="6659" max="6659" width="11.140625" style="5" bestFit="1" customWidth="1"/>
    <col min="6660" max="6660" width="11" style="5" customWidth="1"/>
    <col min="6661" max="6661" width="10.7109375" style="5" customWidth="1"/>
    <col min="6662" max="6662" width="13.140625" style="5" customWidth="1"/>
    <col min="6663" max="6906" width="9.140625" style="5"/>
    <col min="6907" max="6907" width="10.5703125" style="5" customWidth="1"/>
    <col min="6908" max="6908" width="10.7109375" style="5" customWidth="1"/>
    <col min="6909" max="6909" width="12" style="5" customWidth="1"/>
    <col min="6910" max="6914" width="10.7109375" style="5" customWidth="1"/>
    <col min="6915" max="6915" width="11.140625" style="5" bestFit="1" customWidth="1"/>
    <col min="6916" max="6916" width="11" style="5" customWidth="1"/>
    <col min="6917" max="6917" width="10.7109375" style="5" customWidth="1"/>
    <col min="6918" max="6918" width="13.140625" style="5" customWidth="1"/>
    <col min="6919" max="7162" width="9.140625" style="5"/>
    <col min="7163" max="7163" width="10.5703125" style="5" customWidth="1"/>
    <col min="7164" max="7164" width="10.7109375" style="5" customWidth="1"/>
    <col min="7165" max="7165" width="12" style="5" customWidth="1"/>
    <col min="7166" max="7170" width="10.7109375" style="5" customWidth="1"/>
    <col min="7171" max="7171" width="11.140625" style="5" bestFit="1" customWidth="1"/>
    <col min="7172" max="7172" width="11" style="5" customWidth="1"/>
    <col min="7173" max="7173" width="10.7109375" style="5" customWidth="1"/>
    <col min="7174" max="7174" width="13.140625" style="5" customWidth="1"/>
    <col min="7175" max="7418" width="9.140625" style="5"/>
    <col min="7419" max="7419" width="10.5703125" style="5" customWidth="1"/>
    <col min="7420" max="7420" width="10.7109375" style="5" customWidth="1"/>
    <col min="7421" max="7421" width="12" style="5" customWidth="1"/>
    <col min="7422" max="7426" width="10.7109375" style="5" customWidth="1"/>
    <col min="7427" max="7427" width="11.140625" style="5" bestFit="1" customWidth="1"/>
    <col min="7428" max="7428" width="11" style="5" customWidth="1"/>
    <col min="7429" max="7429" width="10.7109375" style="5" customWidth="1"/>
    <col min="7430" max="7430" width="13.140625" style="5" customWidth="1"/>
    <col min="7431" max="7674" width="9.140625" style="5"/>
    <col min="7675" max="7675" width="10.5703125" style="5" customWidth="1"/>
    <col min="7676" max="7676" width="10.7109375" style="5" customWidth="1"/>
    <col min="7677" max="7677" width="12" style="5" customWidth="1"/>
    <col min="7678" max="7682" width="10.7109375" style="5" customWidth="1"/>
    <col min="7683" max="7683" width="11.140625" style="5" bestFit="1" customWidth="1"/>
    <col min="7684" max="7684" width="11" style="5" customWidth="1"/>
    <col min="7685" max="7685" width="10.7109375" style="5" customWidth="1"/>
    <col min="7686" max="7686" width="13.140625" style="5" customWidth="1"/>
    <col min="7687" max="7930" width="9.140625" style="5"/>
    <col min="7931" max="7931" width="10.5703125" style="5" customWidth="1"/>
    <col min="7932" max="7932" width="10.7109375" style="5" customWidth="1"/>
    <col min="7933" max="7933" width="12" style="5" customWidth="1"/>
    <col min="7934" max="7938" width="10.7109375" style="5" customWidth="1"/>
    <col min="7939" max="7939" width="11.140625" style="5" bestFit="1" customWidth="1"/>
    <col min="7940" max="7940" width="11" style="5" customWidth="1"/>
    <col min="7941" max="7941" width="10.7109375" style="5" customWidth="1"/>
    <col min="7942" max="7942" width="13.140625" style="5" customWidth="1"/>
    <col min="7943" max="8186" width="9.140625" style="5"/>
    <col min="8187" max="8187" width="10.5703125" style="5" customWidth="1"/>
    <col min="8188" max="8188" width="10.7109375" style="5" customWidth="1"/>
    <col min="8189" max="8189" width="12" style="5" customWidth="1"/>
    <col min="8190" max="8194" width="10.7109375" style="5" customWidth="1"/>
    <col min="8195" max="8195" width="11.140625" style="5" bestFit="1" customWidth="1"/>
    <col min="8196" max="8196" width="11" style="5" customWidth="1"/>
    <col min="8197" max="8197" width="10.7109375" style="5" customWidth="1"/>
    <col min="8198" max="8198" width="13.140625" style="5" customWidth="1"/>
    <col min="8199" max="8442" width="9.140625" style="5"/>
    <col min="8443" max="8443" width="10.5703125" style="5" customWidth="1"/>
    <col min="8444" max="8444" width="10.7109375" style="5" customWidth="1"/>
    <col min="8445" max="8445" width="12" style="5" customWidth="1"/>
    <col min="8446" max="8450" width="10.7109375" style="5" customWidth="1"/>
    <col min="8451" max="8451" width="11.140625" style="5" bestFit="1" customWidth="1"/>
    <col min="8452" max="8452" width="11" style="5" customWidth="1"/>
    <col min="8453" max="8453" width="10.7109375" style="5" customWidth="1"/>
    <col min="8454" max="8454" width="13.140625" style="5" customWidth="1"/>
    <col min="8455" max="8698" width="9.140625" style="5"/>
    <col min="8699" max="8699" width="10.5703125" style="5" customWidth="1"/>
    <col min="8700" max="8700" width="10.7109375" style="5" customWidth="1"/>
    <col min="8701" max="8701" width="12" style="5" customWidth="1"/>
    <col min="8702" max="8706" width="10.7109375" style="5" customWidth="1"/>
    <col min="8707" max="8707" width="11.140625" style="5" bestFit="1" customWidth="1"/>
    <col min="8708" max="8708" width="11" style="5" customWidth="1"/>
    <col min="8709" max="8709" width="10.7109375" style="5" customWidth="1"/>
    <col min="8710" max="8710" width="13.140625" style="5" customWidth="1"/>
    <col min="8711" max="8954" width="9.140625" style="5"/>
    <col min="8955" max="8955" width="10.5703125" style="5" customWidth="1"/>
    <col min="8956" max="8956" width="10.7109375" style="5" customWidth="1"/>
    <col min="8957" max="8957" width="12" style="5" customWidth="1"/>
    <col min="8958" max="8962" width="10.7109375" style="5" customWidth="1"/>
    <col min="8963" max="8963" width="11.140625" style="5" bestFit="1" customWidth="1"/>
    <col min="8964" max="8964" width="11" style="5" customWidth="1"/>
    <col min="8965" max="8965" width="10.7109375" style="5" customWidth="1"/>
    <col min="8966" max="8966" width="13.140625" style="5" customWidth="1"/>
    <col min="8967" max="9210" width="9.140625" style="5"/>
    <col min="9211" max="9211" width="10.5703125" style="5" customWidth="1"/>
    <col min="9212" max="9212" width="10.7109375" style="5" customWidth="1"/>
    <col min="9213" max="9213" width="12" style="5" customWidth="1"/>
    <col min="9214" max="9218" width="10.7109375" style="5" customWidth="1"/>
    <col min="9219" max="9219" width="11.140625" style="5" bestFit="1" customWidth="1"/>
    <col min="9220" max="9220" width="11" style="5" customWidth="1"/>
    <col min="9221" max="9221" width="10.7109375" style="5" customWidth="1"/>
    <col min="9222" max="9222" width="13.140625" style="5" customWidth="1"/>
    <col min="9223" max="9466" width="9.140625" style="5"/>
    <col min="9467" max="9467" width="10.5703125" style="5" customWidth="1"/>
    <col min="9468" max="9468" width="10.7109375" style="5" customWidth="1"/>
    <col min="9469" max="9469" width="12" style="5" customWidth="1"/>
    <col min="9470" max="9474" width="10.7109375" style="5" customWidth="1"/>
    <col min="9475" max="9475" width="11.140625" style="5" bestFit="1" customWidth="1"/>
    <col min="9476" max="9476" width="11" style="5" customWidth="1"/>
    <col min="9477" max="9477" width="10.7109375" style="5" customWidth="1"/>
    <col min="9478" max="9478" width="13.140625" style="5" customWidth="1"/>
    <col min="9479" max="9722" width="9.140625" style="5"/>
    <col min="9723" max="9723" width="10.5703125" style="5" customWidth="1"/>
    <col min="9724" max="9724" width="10.7109375" style="5" customWidth="1"/>
    <col min="9725" max="9725" width="12" style="5" customWidth="1"/>
    <col min="9726" max="9730" width="10.7109375" style="5" customWidth="1"/>
    <col min="9731" max="9731" width="11.140625" style="5" bestFit="1" customWidth="1"/>
    <col min="9732" max="9732" width="11" style="5" customWidth="1"/>
    <col min="9733" max="9733" width="10.7109375" style="5" customWidth="1"/>
    <col min="9734" max="9734" width="13.140625" style="5" customWidth="1"/>
    <col min="9735" max="9978" width="9.140625" style="5"/>
    <col min="9979" max="9979" width="10.5703125" style="5" customWidth="1"/>
    <col min="9980" max="9980" width="10.7109375" style="5" customWidth="1"/>
    <col min="9981" max="9981" width="12" style="5" customWidth="1"/>
    <col min="9982" max="9986" width="10.7109375" style="5" customWidth="1"/>
    <col min="9987" max="9987" width="11.140625" style="5" bestFit="1" customWidth="1"/>
    <col min="9988" max="9988" width="11" style="5" customWidth="1"/>
    <col min="9989" max="9989" width="10.7109375" style="5" customWidth="1"/>
    <col min="9990" max="9990" width="13.140625" style="5" customWidth="1"/>
    <col min="9991" max="10234" width="9.140625" style="5"/>
    <col min="10235" max="10235" width="10.5703125" style="5" customWidth="1"/>
    <col min="10236" max="10236" width="10.7109375" style="5" customWidth="1"/>
    <col min="10237" max="10237" width="12" style="5" customWidth="1"/>
    <col min="10238" max="10242" width="10.7109375" style="5" customWidth="1"/>
    <col min="10243" max="10243" width="11.140625" style="5" bestFit="1" customWidth="1"/>
    <col min="10244" max="10244" width="11" style="5" customWidth="1"/>
    <col min="10245" max="10245" width="10.7109375" style="5" customWidth="1"/>
    <col min="10246" max="10246" width="13.140625" style="5" customWidth="1"/>
    <col min="10247" max="10490" width="9.140625" style="5"/>
    <col min="10491" max="10491" width="10.5703125" style="5" customWidth="1"/>
    <col min="10492" max="10492" width="10.7109375" style="5" customWidth="1"/>
    <col min="10493" max="10493" width="12" style="5" customWidth="1"/>
    <col min="10494" max="10498" width="10.7109375" style="5" customWidth="1"/>
    <col min="10499" max="10499" width="11.140625" style="5" bestFit="1" customWidth="1"/>
    <col min="10500" max="10500" width="11" style="5" customWidth="1"/>
    <col min="10501" max="10501" width="10.7109375" style="5" customWidth="1"/>
    <col min="10502" max="10502" width="13.140625" style="5" customWidth="1"/>
    <col min="10503" max="10746" width="9.140625" style="5"/>
    <col min="10747" max="10747" width="10.5703125" style="5" customWidth="1"/>
    <col min="10748" max="10748" width="10.7109375" style="5" customWidth="1"/>
    <col min="10749" max="10749" width="12" style="5" customWidth="1"/>
    <col min="10750" max="10754" width="10.7109375" style="5" customWidth="1"/>
    <col min="10755" max="10755" width="11.140625" style="5" bestFit="1" customWidth="1"/>
    <col min="10756" max="10756" width="11" style="5" customWidth="1"/>
    <col min="10757" max="10757" width="10.7109375" style="5" customWidth="1"/>
    <col min="10758" max="10758" width="13.140625" style="5" customWidth="1"/>
    <col min="10759" max="11002" width="9.140625" style="5"/>
    <col min="11003" max="11003" width="10.5703125" style="5" customWidth="1"/>
    <col min="11004" max="11004" width="10.7109375" style="5" customWidth="1"/>
    <col min="11005" max="11005" width="12" style="5" customWidth="1"/>
    <col min="11006" max="11010" width="10.7109375" style="5" customWidth="1"/>
    <col min="11011" max="11011" width="11.140625" style="5" bestFit="1" customWidth="1"/>
    <col min="11012" max="11012" width="11" style="5" customWidth="1"/>
    <col min="11013" max="11013" width="10.7109375" style="5" customWidth="1"/>
    <col min="11014" max="11014" width="13.140625" style="5" customWidth="1"/>
    <col min="11015" max="11258" width="9.140625" style="5"/>
    <col min="11259" max="11259" width="10.5703125" style="5" customWidth="1"/>
    <col min="11260" max="11260" width="10.7109375" style="5" customWidth="1"/>
    <col min="11261" max="11261" width="12" style="5" customWidth="1"/>
    <col min="11262" max="11266" width="10.7109375" style="5" customWidth="1"/>
    <col min="11267" max="11267" width="11.140625" style="5" bestFit="1" customWidth="1"/>
    <col min="11268" max="11268" width="11" style="5" customWidth="1"/>
    <col min="11269" max="11269" width="10.7109375" style="5" customWidth="1"/>
    <col min="11270" max="11270" width="13.140625" style="5" customWidth="1"/>
    <col min="11271" max="11514" width="9.140625" style="5"/>
    <col min="11515" max="11515" width="10.5703125" style="5" customWidth="1"/>
    <col min="11516" max="11516" width="10.7109375" style="5" customWidth="1"/>
    <col min="11517" max="11517" width="12" style="5" customWidth="1"/>
    <col min="11518" max="11522" width="10.7109375" style="5" customWidth="1"/>
    <col min="11523" max="11523" width="11.140625" style="5" bestFit="1" customWidth="1"/>
    <col min="11524" max="11524" width="11" style="5" customWidth="1"/>
    <col min="11525" max="11525" width="10.7109375" style="5" customWidth="1"/>
    <col min="11526" max="11526" width="13.140625" style="5" customWidth="1"/>
    <col min="11527" max="11770" width="9.140625" style="5"/>
    <col min="11771" max="11771" width="10.5703125" style="5" customWidth="1"/>
    <col min="11772" max="11772" width="10.7109375" style="5" customWidth="1"/>
    <col min="11773" max="11773" width="12" style="5" customWidth="1"/>
    <col min="11774" max="11778" width="10.7109375" style="5" customWidth="1"/>
    <col min="11779" max="11779" width="11.140625" style="5" bestFit="1" customWidth="1"/>
    <col min="11780" max="11780" width="11" style="5" customWidth="1"/>
    <col min="11781" max="11781" width="10.7109375" style="5" customWidth="1"/>
    <col min="11782" max="11782" width="13.140625" style="5" customWidth="1"/>
    <col min="11783" max="12026" width="9.140625" style="5"/>
    <col min="12027" max="12027" width="10.5703125" style="5" customWidth="1"/>
    <col min="12028" max="12028" width="10.7109375" style="5" customWidth="1"/>
    <col min="12029" max="12029" width="12" style="5" customWidth="1"/>
    <col min="12030" max="12034" width="10.7109375" style="5" customWidth="1"/>
    <col min="12035" max="12035" width="11.140625" style="5" bestFit="1" customWidth="1"/>
    <col min="12036" max="12036" width="11" style="5" customWidth="1"/>
    <col min="12037" max="12037" width="10.7109375" style="5" customWidth="1"/>
    <col min="12038" max="12038" width="13.140625" style="5" customWidth="1"/>
    <col min="12039" max="12282" width="9.140625" style="5"/>
    <col min="12283" max="12283" width="10.5703125" style="5" customWidth="1"/>
    <col min="12284" max="12284" width="10.7109375" style="5" customWidth="1"/>
    <col min="12285" max="12285" width="12" style="5" customWidth="1"/>
    <col min="12286" max="12290" width="10.7109375" style="5" customWidth="1"/>
    <col min="12291" max="12291" width="11.140625" style="5" bestFit="1" customWidth="1"/>
    <col min="12292" max="12292" width="11" style="5" customWidth="1"/>
    <col min="12293" max="12293" width="10.7109375" style="5" customWidth="1"/>
    <col min="12294" max="12294" width="13.140625" style="5" customWidth="1"/>
    <col min="12295" max="12538" width="9.140625" style="5"/>
    <col min="12539" max="12539" width="10.5703125" style="5" customWidth="1"/>
    <col min="12540" max="12540" width="10.7109375" style="5" customWidth="1"/>
    <col min="12541" max="12541" width="12" style="5" customWidth="1"/>
    <col min="12542" max="12546" width="10.7109375" style="5" customWidth="1"/>
    <col min="12547" max="12547" width="11.140625" style="5" bestFit="1" customWidth="1"/>
    <col min="12548" max="12548" width="11" style="5" customWidth="1"/>
    <col min="12549" max="12549" width="10.7109375" style="5" customWidth="1"/>
    <col min="12550" max="12550" width="13.140625" style="5" customWidth="1"/>
    <col min="12551" max="12794" width="9.140625" style="5"/>
    <col min="12795" max="12795" width="10.5703125" style="5" customWidth="1"/>
    <col min="12796" max="12796" width="10.7109375" style="5" customWidth="1"/>
    <col min="12797" max="12797" width="12" style="5" customWidth="1"/>
    <col min="12798" max="12802" width="10.7109375" style="5" customWidth="1"/>
    <col min="12803" max="12803" width="11.140625" style="5" bestFit="1" customWidth="1"/>
    <col min="12804" max="12804" width="11" style="5" customWidth="1"/>
    <col min="12805" max="12805" width="10.7109375" style="5" customWidth="1"/>
    <col min="12806" max="12806" width="13.140625" style="5" customWidth="1"/>
    <col min="12807" max="13050" width="9.140625" style="5"/>
    <col min="13051" max="13051" width="10.5703125" style="5" customWidth="1"/>
    <col min="13052" max="13052" width="10.7109375" style="5" customWidth="1"/>
    <col min="13053" max="13053" width="12" style="5" customWidth="1"/>
    <col min="13054" max="13058" width="10.7109375" style="5" customWidth="1"/>
    <col min="13059" max="13059" width="11.140625" style="5" bestFit="1" customWidth="1"/>
    <col min="13060" max="13060" width="11" style="5" customWidth="1"/>
    <col min="13061" max="13061" width="10.7109375" style="5" customWidth="1"/>
    <col min="13062" max="13062" width="13.140625" style="5" customWidth="1"/>
    <col min="13063" max="13306" width="9.140625" style="5"/>
    <col min="13307" max="13307" width="10.5703125" style="5" customWidth="1"/>
    <col min="13308" max="13308" width="10.7109375" style="5" customWidth="1"/>
    <col min="13309" max="13309" width="12" style="5" customWidth="1"/>
    <col min="13310" max="13314" width="10.7109375" style="5" customWidth="1"/>
    <col min="13315" max="13315" width="11.140625" style="5" bestFit="1" customWidth="1"/>
    <col min="13316" max="13316" width="11" style="5" customWidth="1"/>
    <col min="13317" max="13317" width="10.7109375" style="5" customWidth="1"/>
    <col min="13318" max="13318" width="13.140625" style="5" customWidth="1"/>
    <col min="13319" max="13562" width="9.140625" style="5"/>
    <col min="13563" max="13563" width="10.5703125" style="5" customWidth="1"/>
    <col min="13564" max="13564" width="10.7109375" style="5" customWidth="1"/>
    <col min="13565" max="13565" width="12" style="5" customWidth="1"/>
    <col min="13566" max="13570" width="10.7109375" style="5" customWidth="1"/>
    <col min="13571" max="13571" width="11.140625" style="5" bestFit="1" customWidth="1"/>
    <col min="13572" max="13572" width="11" style="5" customWidth="1"/>
    <col min="13573" max="13573" width="10.7109375" style="5" customWidth="1"/>
    <col min="13574" max="13574" width="13.140625" style="5" customWidth="1"/>
    <col min="13575" max="13818" width="9.140625" style="5"/>
    <col min="13819" max="13819" width="10.5703125" style="5" customWidth="1"/>
    <col min="13820" max="13820" width="10.7109375" style="5" customWidth="1"/>
    <col min="13821" max="13821" width="12" style="5" customWidth="1"/>
    <col min="13822" max="13826" width="10.7109375" style="5" customWidth="1"/>
    <col min="13827" max="13827" width="11.140625" style="5" bestFit="1" customWidth="1"/>
    <col min="13828" max="13828" width="11" style="5" customWidth="1"/>
    <col min="13829" max="13829" width="10.7109375" style="5" customWidth="1"/>
    <col min="13830" max="13830" width="13.140625" style="5" customWidth="1"/>
    <col min="13831" max="14074" width="9.140625" style="5"/>
    <col min="14075" max="14075" width="10.5703125" style="5" customWidth="1"/>
    <col min="14076" max="14076" width="10.7109375" style="5" customWidth="1"/>
    <col min="14077" max="14077" width="12" style="5" customWidth="1"/>
    <col min="14078" max="14082" width="10.7109375" style="5" customWidth="1"/>
    <col min="14083" max="14083" width="11.140625" style="5" bestFit="1" customWidth="1"/>
    <col min="14084" max="14084" width="11" style="5" customWidth="1"/>
    <col min="14085" max="14085" width="10.7109375" style="5" customWidth="1"/>
    <col min="14086" max="14086" width="13.140625" style="5" customWidth="1"/>
    <col min="14087" max="14330" width="9.140625" style="5"/>
    <col min="14331" max="14331" width="10.5703125" style="5" customWidth="1"/>
    <col min="14332" max="14332" width="10.7109375" style="5" customWidth="1"/>
    <col min="14333" max="14333" width="12" style="5" customWidth="1"/>
    <col min="14334" max="14338" width="10.7109375" style="5" customWidth="1"/>
    <col min="14339" max="14339" width="11.140625" style="5" bestFit="1" customWidth="1"/>
    <col min="14340" max="14340" width="11" style="5" customWidth="1"/>
    <col min="14341" max="14341" width="10.7109375" style="5" customWidth="1"/>
    <col min="14342" max="14342" width="13.140625" style="5" customWidth="1"/>
    <col min="14343" max="14586" width="9.140625" style="5"/>
    <col min="14587" max="14587" width="10.5703125" style="5" customWidth="1"/>
    <col min="14588" max="14588" width="10.7109375" style="5" customWidth="1"/>
    <col min="14589" max="14589" width="12" style="5" customWidth="1"/>
    <col min="14590" max="14594" width="10.7109375" style="5" customWidth="1"/>
    <col min="14595" max="14595" width="11.140625" style="5" bestFit="1" customWidth="1"/>
    <col min="14596" max="14596" width="11" style="5" customWidth="1"/>
    <col min="14597" max="14597" width="10.7109375" style="5" customWidth="1"/>
    <col min="14598" max="14598" width="13.140625" style="5" customWidth="1"/>
    <col min="14599" max="14842" width="9.140625" style="5"/>
    <col min="14843" max="14843" width="10.5703125" style="5" customWidth="1"/>
    <col min="14844" max="14844" width="10.7109375" style="5" customWidth="1"/>
    <col min="14845" max="14845" width="12" style="5" customWidth="1"/>
    <col min="14846" max="14850" width="10.7109375" style="5" customWidth="1"/>
    <col min="14851" max="14851" width="11.140625" style="5" bestFit="1" customWidth="1"/>
    <col min="14852" max="14852" width="11" style="5" customWidth="1"/>
    <col min="14853" max="14853" width="10.7109375" style="5" customWidth="1"/>
    <col min="14854" max="14854" width="13.140625" style="5" customWidth="1"/>
    <col min="14855" max="15098" width="9.140625" style="5"/>
    <col min="15099" max="15099" width="10.5703125" style="5" customWidth="1"/>
    <col min="15100" max="15100" width="10.7109375" style="5" customWidth="1"/>
    <col min="15101" max="15101" width="12" style="5" customWidth="1"/>
    <col min="15102" max="15106" width="10.7109375" style="5" customWidth="1"/>
    <col min="15107" max="15107" width="11.140625" style="5" bestFit="1" customWidth="1"/>
    <col min="15108" max="15108" width="11" style="5" customWidth="1"/>
    <col min="15109" max="15109" width="10.7109375" style="5" customWidth="1"/>
    <col min="15110" max="15110" width="13.140625" style="5" customWidth="1"/>
    <col min="15111" max="15354" width="9.140625" style="5"/>
    <col min="15355" max="15355" width="10.5703125" style="5" customWidth="1"/>
    <col min="15356" max="15356" width="10.7109375" style="5" customWidth="1"/>
    <col min="15357" max="15357" width="12" style="5" customWidth="1"/>
    <col min="15358" max="15362" width="10.7109375" style="5" customWidth="1"/>
    <col min="15363" max="15363" width="11.140625" style="5" bestFit="1" customWidth="1"/>
    <col min="15364" max="15364" width="11" style="5" customWidth="1"/>
    <col min="15365" max="15365" width="10.7109375" style="5" customWidth="1"/>
    <col min="15366" max="15366" width="13.140625" style="5" customWidth="1"/>
    <col min="15367" max="15610" width="9.140625" style="5"/>
    <col min="15611" max="15611" width="10.5703125" style="5" customWidth="1"/>
    <col min="15612" max="15612" width="10.7109375" style="5" customWidth="1"/>
    <col min="15613" max="15613" width="12" style="5" customWidth="1"/>
    <col min="15614" max="15618" width="10.7109375" style="5" customWidth="1"/>
    <col min="15619" max="15619" width="11.140625" style="5" bestFit="1" customWidth="1"/>
    <col min="15620" max="15620" width="11" style="5" customWidth="1"/>
    <col min="15621" max="15621" width="10.7109375" style="5" customWidth="1"/>
    <col min="15622" max="15622" width="13.140625" style="5" customWidth="1"/>
    <col min="15623" max="15866" width="9.140625" style="5"/>
    <col min="15867" max="15867" width="10.5703125" style="5" customWidth="1"/>
    <col min="15868" max="15868" width="10.7109375" style="5" customWidth="1"/>
    <col min="15869" max="15869" width="12" style="5" customWidth="1"/>
    <col min="15870" max="15874" width="10.7109375" style="5" customWidth="1"/>
    <col min="15875" max="15875" width="11.140625" style="5" bestFit="1" customWidth="1"/>
    <col min="15876" max="15876" width="11" style="5" customWidth="1"/>
    <col min="15877" max="15877" width="10.7109375" style="5" customWidth="1"/>
    <col min="15878" max="15878" width="13.140625" style="5" customWidth="1"/>
    <col min="15879" max="16122" width="9.140625" style="5"/>
    <col min="16123" max="16123" width="10.5703125" style="5" customWidth="1"/>
    <col min="16124" max="16124" width="10.7109375" style="5" customWidth="1"/>
    <col min="16125" max="16125" width="12" style="5" customWidth="1"/>
    <col min="16126" max="16130" width="10.7109375" style="5" customWidth="1"/>
    <col min="16131" max="16131" width="11.140625" style="5" bestFit="1" customWidth="1"/>
    <col min="16132" max="16132" width="11" style="5" customWidth="1"/>
    <col min="16133" max="16133" width="10.7109375" style="5" customWidth="1"/>
    <col min="16134" max="16134" width="13.140625" style="5" customWidth="1"/>
    <col min="16135" max="16384" width="9.140625" style="5"/>
  </cols>
  <sheetData>
    <row r="1" spans="1:7" customFormat="1" x14ac:dyDescent="0.25">
      <c r="F1" s="455" t="s">
        <v>119</v>
      </c>
    </row>
    <row r="2" spans="1:7" x14ac:dyDescent="0.25">
      <c r="F2" s="456" t="s">
        <v>116</v>
      </c>
    </row>
    <row r="3" spans="1:7" s="425" customFormat="1" x14ac:dyDescent="0.25">
      <c r="B3" s="426" t="s">
        <v>101</v>
      </c>
      <c r="C3" s="426"/>
      <c r="D3" s="426"/>
      <c r="E3"/>
      <c r="F3"/>
      <c r="G3"/>
    </row>
    <row r="4" spans="1:7" s="425" customFormat="1" x14ac:dyDescent="0.25">
      <c r="A4" s="425" t="s">
        <v>102</v>
      </c>
      <c r="B4" s="426" t="s">
        <v>103</v>
      </c>
      <c r="C4" s="426" t="s">
        <v>104</v>
      </c>
      <c r="D4" s="426" t="s">
        <v>105</v>
      </c>
      <c r="E4"/>
      <c r="F4"/>
      <c r="G4"/>
    </row>
    <row r="5" spans="1:7" x14ac:dyDescent="0.25">
      <c r="A5" s="427">
        <v>36526</v>
      </c>
      <c r="B5" s="428">
        <v>33863.710000000006</v>
      </c>
      <c r="C5" s="428">
        <v>28356.469999999998</v>
      </c>
      <c r="D5" s="428">
        <v>7163.1</v>
      </c>
    </row>
    <row r="6" spans="1:7" x14ac:dyDescent="0.25">
      <c r="A6" s="427">
        <v>36557</v>
      </c>
      <c r="B6" s="428">
        <v>33785.231</v>
      </c>
      <c r="C6" s="428">
        <v>29062.605000000003</v>
      </c>
      <c r="D6" s="428">
        <v>6128.5</v>
      </c>
    </row>
    <row r="7" spans="1:7" x14ac:dyDescent="0.25">
      <c r="A7" s="427">
        <v>36586</v>
      </c>
      <c r="B7" s="428">
        <v>31813.778000000002</v>
      </c>
      <c r="C7" s="428">
        <v>31336.374999999996</v>
      </c>
      <c r="D7" s="428">
        <v>6242.6</v>
      </c>
    </row>
    <row r="8" spans="1:7" x14ac:dyDescent="0.25">
      <c r="A8" s="427">
        <v>36617</v>
      </c>
      <c r="B8" s="428">
        <v>34412.912000000004</v>
      </c>
      <c r="C8" s="428">
        <v>29705.357</v>
      </c>
      <c r="D8" s="428">
        <v>6739.25</v>
      </c>
    </row>
    <row r="9" spans="1:7" x14ac:dyDescent="0.25">
      <c r="A9" s="427">
        <v>36647</v>
      </c>
      <c r="B9" s="428">
        <v>34218.303</v>
      </c>
      <c r="C9" s="428">
        <v>30984.362999999998</v>
      </c>
      <c r="D9" s="428">
        <v>6413.4</v>
      </c>
    </row>
    <row r="10" spans="1:7" x14ac:dyDescent="0.25">
      <c r="A10" s="427">
        <v>36678</v>
      </c>
      <c r="B10" s="428">
        <v>34192.352999999996</v>
      </c>
      <c r="C10" s="428">
        <v>34781.703000000001</v>
      </c>
      <c r="D10" s="428">
        <v>6884.5</v>
      </c>
    </row>
    <row r="11" spans="1:7" x14ac:dyDescent="0.25">
      <c r="A11" s="427">
        <v>36708</v>
      </c>
      <c r="B11" s="428">
        <v>34276.703999999998</v>
      </c>
      <c r="C11" s="428">
        <v>36124.313999999998</v>
      </c>
      <c r="D11" s="428">
        <v>7230.3</v>
      </c>
    </row>
    <row r="12" spans="1:7" x14ac:dyDescent="0.25">
      <c r="A12" s="427">
        <v>36739</v>
      </c>
      <c r="B12" s="428">
        <v>34053.294000000002</v>
      </c>
      <c r="C12" s="428">
        <v>20341.501000000004</v>
      </c>
      <c r="D12" s="428">
        <v>7127.05</v>
      </c>
    </row>
    <row r="13" spans="1:7" x14ac:dyDescent="0.25">
      <c r="A13" s="427">
        <v>36770</v>
      </c>
      <c r="B13" s="428">
        <v>34229.404999999999</v>
      </c>
      <c r="C13" s="428">
        <v>52977.550999999999</v>
      </c>
      <c r="D13" s="428">
        <v>7160.65</v>
      </c>
    </row>
    <row r="14" spans="1:7" x14ac:dyDescent="0.25">
      <c r="A14" s="427">
        <v>36800</v>
      </c>
      <c r="B14" s="428">
        <v>34538.855000000003</v>
      </c>
      <c r="C14" s="428">
        <v>28636.976999999999</v>
      </c>
      <c r="D14" s="428">
        <v>7266.7</v>
      </c>
    </row>
    <row r="15" spans="1:7" x14ac:dyDescent="0.25">
      <c r="A15" s="427">
        <v>36831</v>
      </c>
      <c r="B15" s="428">
        <v>34284.400000000001</v>
      </c>
      <c r="C15" s="428">
        <v>23707.965</v>
      </c>
      <c r="D15" s="428">
        <v>6431.6</v>
      </c>
    </row>
    <row r="16" spans="1:7" x14ac:dyDescent="0.25">
      <c r="A16" s="427">
        <v>36861</v>
      </c>
      <c r="B16" s="428">
        <v>34731.572</v>
      </c>
      <c r="C16" s="428">
        <v>34892.504000000001</v>
      </c>
      <c r="D16" s="428">
        <v>6672.05</v>
      </c>
    </row>
    <row r="17" spans="1:4" x14ac:dyDescent="0.25">
      <c r="A17" s="427">
        <v>36892</v>
      </c>
      <c r="B17" s="428">
        <v>34989.324000000001</v>
      </c>
      <c r="C17" s="428">
        <v>10978.995999999999</v>
      </c>
      <c r="D17" s="428">
        <v>7158.2</v>
      </c>
    </row>
    <row r="18" spans="1:4" x14ac:dyDescent="0.25">
      <c r="A18" s="427">
        <v>36923</v>
      </c>
      <c r="B18" s="428">
        <v>34677.061999999998</v>
      </c>
      <c r="C18" s="428">
        <v>4684.5749999999998</v>
      </c>
      <c r="D18" s="428">
        <v>6380.85</v>
      </c>
    </row>
    <row r="19" spans="1:4" x14ac:dyDescent="0.25">
      <c r="A19" s="427">
        <v>36951</v>
      </c>
      <c r="B19" s="428">
        <v>34820.603000000003</v>
      </c>
      <c r="C19" s="428">
        <v>4861.326</v>
      </c>
      <c r="D19" s="428">
        <v>6936.3</v>
      </c>
    </row>
    <row r="20" spans="1:4" x14ac:dyDescent="0.25">
      <c r="A20" s="427">
        <v>36982</v>
      </c>
      <c r="B20" s="428">
        <v>27292.366999999998</v>
      </c>
      <c r="C20" s="428">
        <v>4826.67</v>
      </c>
      <c r="D20" s="428">
        <v>6455.3389999999999</v>
      </c>
    </row>
    <row r="21" spans="1:4" x14ac:dyDescent="0.25">
      <c r="A21" s="427">
        <v>37012</v>
      </c>
      <c r="B21" s="428">
        <v>42525.444000000003</v>
      </c>
      <c r="C21" s="428">
        <v>4820.2640000000001</v>
      </c>
      <c r="D21" s="428">
        <v>6554.1</v>
      </c>
    </row>
    <row r="22" spans="1:4" x14ac:dyDescent="0.25">
      <c r="A22" s="427">
        <v>37043</v>
      </c>
      <c r="B22" s="428">
        <v>34824.577000000005</v>
      </c>
      <c r="C22" s="428">
        <v>5541.6060000000007</v>
      </c>
      <c r="D22" s="428">
        <v>7389.6090000000004</v>
      </c>
    </row>
    <row r="23" spans="1:4" x14ac:dyDescent="0.25">
      <c r="A23" s="427">
        <v>37073</v>
      </c>
      <c r="B23" s="428">
        <v>35084.493999999999</v>
      </c>
      <c r="C23" s="428">
        <v>5342.4479999999994</v>
      </c>
      <c r="D23" s="428">
        <v>7814.45</v>
      </c>
    </row>
    <row r="24" spans="1:4" x14ac:dyDescent="0.25">
      <c r="A24" s="427">
        <v>37104</v>
      </c>
      <c r="B24" s="428">
        <v>35074.103999999999</v>
      </c>
      <c r="C24" s="428">
        <v>5284.634</v>
      </c>
      <c r="D24" s="428">
        <v>7332.85</v>
      </c>
    </row>
    <row r="25" spans="1:4" x14ac:dyDescent="0.25">
      <c r="A25" s="427">
        <v>37135</v>
      </c>
      <c r="B25" s="428">
        <v>35101.372000000003</v>
      </c>
      <c r="C25" s="428">
        <v>5743.41</v>
      </c>
      <c r="D25" s="428">
        <v>7954.45</v>
      </c>
    </row>
    <row r="26" spans="1:4" x14ac:dyDescent="0.25">
      <c r="A26" s="427">
        <v>37165</v>
      </c>
      <c r="B26" s="428">
        <v>35087.938999999998</v>
      </c>
      <c r="C26" s="428">
        <v>5156.2869999999994</v>
      </c>
      <c r="D26" s="428">
        <v>7836.85</v>
      </c>
    </row>
    <row r="27" spans="1:4" x14ac:dyDescent="0.25">
      <c r="A27" s="427">
        <v>37196</v>
      </c>
      <c r="B27" s="428">
        <v>34950.444000000003</v>
      </c>
      <c r="C27" s="428">
        <v>4622.0050000000001</v>
      </c>
      <c r="D27" s="428">
        <v>7166.95</v>
      </c>
    </row>
    <row r="28" spans="1:4" x14ac:dyDescent="0.25">
      <c r="A28" s="427">
        <v>37226</v>
      </c>
      <c r="B28" s="428">
        <v>34627.658000000003</v>
      </c>
      <c r="C28" s="428">
        <v>5631.442</v>
      </c>
      <c r="D28" s="428">
        <v>7240.8</v>
      </c>
    </row>
    <row r="29" spans="1:4" x14ac:dyDescent="0.25">
      <c r="A29" s="427">
        <v>37257</v>
      </c>
      <c r="B29" s="428">
        <v>34760.18</v>
      </c>
      <c r="C29" s="428">
        <v>1614.9190000000001</v>
      </c>
      <c r="D29" s="428">
        <v>7604.2749999999996</v>
      </c>
    </row>
    <row r="30" spans="1:4" x14ac:dyDescent="0.25">
      <c r="A30" s="427">
        <v>37288</v>
      </c>
      <c r="B30" s="428">
        <v>34811.815999999999</v>
      </c>
      <c r="C30" s="428">
        <v>7615.0569999999998</v>
      </c>
      <c r="D30" s="428">
        <v>7526.75</v>
      </c>
    </row>
    <row r="31" spans="1:4" x14ac:dyDescent="0.25">
      <c r="A31" s="427">
        <v>37316</v>
      </c>
      <c r="B31" s="428">
        <v>34738.343000000001</v>
      </c>
      <c r="C31" s="428">
        <v>4789.4449999999997</v>
      </c>
      <c r="D31" s="428">
        <v>6809.25</v>
      </c>
    </row>
    <row r="32" spans="1:4" x14ac:dyDescent="0.25">
      <c r="A32" s="427">
        <v>37347</v>
      </c>
      <c r="B32" s="428">
        <v>35067.534999999996</v>
      </c>
      <c r="C32" s="428">
        <v>5084.0439999999999</v>
      </c>
      <c r="D32" s="428">
        <v>7003.5</v>
      </c>
    </row>
    <row r="33" spans="1:4" x14ac:dyDescent="0.25">
      <c r="A33" s="427">
        <v>37377</v>
      </c>
      <c r="B33" s="428">
        <v>34958.938999999998</v>
      </c>
      <c r="C33" s="428">
        <v>5398.3739999999998</v>
      </c>
      <c r="D33" s="428">
        <v>7169.4</v>
      </c>
    </row>
    <row r="34" spans="1:4" x14ac:dyDescent="0.25">
      <c r="A34" s="427">
        <v>37408</v>
      </c>
      <c r="B34" s="428">
        <v>34952.764000000003</v>
      </c>
      <c r="C34" s="428">
        <v>5888.7640000000001</v>
      </c>
      <c r="D34" s="428">
        <v>7831.5190000000002</v>
      </c>
    </row>
    <row r="35" spans="1:4" x14ac:dyDescent="0.25">
      <c r="A35" s="427">
        <v>37438</v>
      </c>
      <c r="B35" s="428">
        <v>34998.501999999993</v>
      </c>
      <c r="C35" s="428">
        <v>1363.087</v>
      </c>
      <c r="D35" s="428">
        <v>6638.7759999999998</v>
      </c>
    </row>
    <row r="36" spans="1:4" x14ac:dyDescent="0.25">
      <c r="A36" s="427">
        <v>37469</v>
      </c>
      <c r="B36" s="428">
        <v>35318.977999999996</v>
      </c>
      <c r="C36" s="428">
        <v>9426.848</v>
      </c>
      <c r="D36" s="428">
        <v>7388.8630000000003</v>
      </c>
    </row>
    <row r="37" spans="1:4" x14ac:dyDescent="0.25">
      <c r="A37" s="427">
        <v>37500</v>
      </c>
      <c r="B37" s="428">
        <v>32682.946999999996</v>
      </c>
      <c r="C37" s="428">
        <v>5998.1030000000001</v>
      </c>
      <c r="D37" s="428">
        <v>8022</v>
      </c>
    </row>
    <row r="38" spans="1:4" x14ac:dyDescent="0.25">
      <c r="A38" s="427">
        <v>37530</v>
      </c>
      <c r="B38" s="428">
        <v>37256.868999999999</v>
      </c>
      <c r="C38" s="428">
        <v>5772.56</v>
      </c>
      <c r="D38" s="428">
        <v>7512.75</v>
      </c>
    </row>
    <row r="39" spans="1:4" x14ac:dyDescent="0.25">
      <c r="A39" s="427">
        <v>37561</v>
      </c>
      <c r="B39" s="428">
        <v>35128.463999999993</v>
      </c>
      <c r="C39" s="428">
        <v>5339.1620000000003</v>
      </c>
      <c r="D39" s="428">
        <v>7519.05</v>
      </c>
    </row>
    <row r="40" spans="1:4" x14ac:dyDescent="0.25">
      <c r="A40" s="427">
        <v>37591</v>
      </c>
      <c r="B40" s="428">
        <v>35180.392</v>
      </c>
      <c r="C40" s="428">
        <v>4826.7510000000002</v>
      </c>
      <c r="D40" s="428">
        <v>7688.1</v>
      </c>
    </row>
    <row r="41" spans="1:4" x14ac:dyDescent="0.25">
      <c r="A41" s="427">
        <v>37622</v>
      </c>
      <c r="B41" s="428">
        <v>35283.258000000002</v>
      </c>
      <c r="C41" s="428">
        <v>4481.7759999999998</v>
      </c>
      <c r="D41" s="428">
        <v>7144.55</v>
      </c>
    </row>
    <row r="42" spans="1:4" x14ac:dyDescent="0.25">
      <c r="A42" s="427">
        <v>37653</v>
      </c>
      <c r="B42" s="428">
        <v>35160.135999999999</v>
      </c>
      <c r="C42" s="428">
        <v>4687.116</v>
      </c>
      <c r="D42" s="428">
        <v>7137.55</v>
      </c>
    </row>
    <row r="43" spans="1:4" x14ac:dyDescent="0.25">
      <c r="A43" s="427">
        <v>37681</v>
      </c>
      <c r="B43" s="428">
        <v>35270.631999999998</v>
      </c>
      <c r="C43" s="428">
        <v>5182.8779999999997</v>
      </c>
      <c r="D43" s="428">
        <v>7368.9</v>
      </c>
    </row>
    <row r="44" spans="1:4" x14ac:dyDescent="0.25">
      <c r="A44" s="427">
        <v>37712</v>
      </c>
      <c r="B44" s="428">
        <v>35208.798999999999</v>
      </c>
      <c r="C44" s="428">
        <v>4927.4980000000005</v>
      </c>
      <c r="D44" s="428">
        <v>7050.05</v>
      </c>
    </row>
    <row r="45" spans="1:4" x14ac:dyDescent="0.25">
      <c r="A45" s="427">
        <v>37742</v>
      </c>
      <c r="B45" s="428">
        <v>33746.124000000003</v>
      </c>
      <c r="C45" s="428">
        <v>5550.9329999999991</v>
      </c>
      <c r="D45" s="428">
        <v>7113.4</v>
      </c>
    </row>
    <row r="46" spans="1:4" x14ac:dyDescent="0.25">
      <c r="A46" s="427">
        <v>37773</v>
      </c>
      <c r="B46" s="428">
        <v>35274.618999999999</v>
      </c>
      <c r="C46" s="428">
        <v>5297.9750000000004</v>
      </c>
      <c r="D46" s="428">
        <v>8370.9500000000007</v>
      </c>
    </row>
    <row r="47" spans="1:4" x14ac:dyDescent="0.25">
      <c r="A47" s="427">
        <v>37803</v>
      </c>
      <c r="B47" s="428">
        <v>35806.452999999994</v>
      </c>
      <c r="C47" s="428">
        <v>5532.7060000000001</v>
      </c>
      <c r="D47" s="428">
        <v>8255.1</v>
      </c>
    </row>
    <row r="48" spans="1:4" x14ac:dyDescent="0.25">
      <c r="A48" s="427">
        <v>37834</v>
      </c>
      <c r="B48" s="428">
        <v>35065.175000000003</v>
      </c>
      <c r="C48" s="428">
        <v>1408.8490000000002</v>
      </c>
      <c r="D48" s="428">
        <v>8322.2999999999993</v>
      </c>
    </row>
    <row r="49" spans="1:4" x14ac:dyDescent="0.25">
      <c r="A49" s="427">
        <v>37865</v>
      </c>
      <c r="B49" s="428">
        <v>35143.715000000004</v>
      </c>
      <c r="C49" s="428">
        <v>9872.4590000000007</v>
      </c>
      <c r="D49" s="428">
        <v>8548.75</v>
      </c>
    </row>
    <row r="50" spans="1:4" x14ac:dyDescent="0.25">
      <c r="A50" s="427">
        <v>37895</v>
      </c>
      <c r="B50" s="428">
        <v>34329.722000000002</v>
      </c>
      <c r="C50" s="428">
        <v>5575.8730000000005</v>
      </c>
      <c r="D50" s="428">
        <v>8001</v>
      </c>
    </row>
    <row r="51" spans="1:4" x14ac:dyDescent="0.25">
      <c r="A51" s="427">
        <v>37926</v>
      </c>
      <c r="B51" s="428">
        <v>36057.381999999998</v>
      </c>
      <c r="C51" s="428">
        <v>5710.1100000000006</v>
      </c>
      <c r="D51" s="428">
        <v>7845.6</v>
      </c>
    </row>
    <row r="52" spans="1:4" x14ac:dyDescent="0.25">
      <c r="A52" s="427">
        <v>37956</v>
      </c>
      <c r="B52" s="428">
        <v>38193.205000000002</v>
      </c>
      <c r="C52" s="428">
        <v>5634.4590000000007</v>
      </c>
      <c r="D52" s="428">
        <v>8186.85</v>
      </c>
    </row>
    <row r="53" spans="1:4" x14ac:dyDescent="0.25">
      <c r="A53" s="427">
        <v>37987</v>
      </c>
      <c r="B53" s="428">
        <v>31996.063000000002</v>
      </c>
      <c r="C53" s="428">
        <v>4937.6189999999997</v>
      </c>
      <c r="D53" s="428">
        <v>7915.25</v>
      </c>
    </row>
    <row r="54" spans="1:4" x14ac:dyDescent="0.25">
      <c r="A54" s="427">
        <v>38018</v>
      </c>
      <c r="B54" s="428">
        <v>35644.522000000004</v>
      </c>
      <c r="C54" s="428">
        <v>5159.558</v>
      </c>
      <c r="D54" s="428">
        <v>7276.15</v>
      </c>
    </row>
    <row r="55" spans="1:4" x14ac:dyDescent="0.25">
      <c r="A55" s="427">
        <v>38047</v>
      </c>
      <c r="B55" s="428">
        <v>35181.342000000004</v>
      </c>
      <c r="C55" s="428">
        <v>5616.3450000000003</v>
      </c>
      <c r="D55" s="428">
        <v>7452.2</v>
      </c>
    </row>
    <row r="56" spans="1:4" x14ac:dyDescent="0.25">
      <c r="A56" s="427">
        <v>38078</v>
      </c>
      <c r="B56" s="428">
        <v>34463.788999999997</v>
      </c>
      <c r="C56" s="428">
        <v>5147.4979999999996</v>
      </c>
      <c r="D56" s="428">
        <v>7789.25</v>
      </c>
    </row>
    <row r="57" spans="1:4" x14ac:dyDescent="0.25">
      <c r="A57" s="427">
        <v>38108</v>
      </c>
      <c r="B57" s="428">
        <v>35885.786999999997</v>
      </c>
      <c r="C57" s="428">
        <v>1578.5070000000001</v>
      </c>
      <c r="D57" s="428">
        <v>7199.15</v>
      </c>
    </row>
    <row r="58" spans="1:4" x14ac:dyDescent="0.25">
      <c r="A58" s="427">
        <v>38139</v>
      </c>
      <c r="B58" s="428">
        <v>6972.2159999999967</v>
      </c>
      <c r="C58" s="428">
        <v>5373.7970000000005</v>
      </c>
      <c r="D58" s="428">
        <v>7867.0240000000003</v>
      </c>
    </row>
    <row r="59" spans="1:4" x14ac:dyDescent="0.25">
      <c r="A59" s="427">
        <v>38169</v>
      </c>
      <c r="B59" s="428">
        <v>34983.300999999999</v>
      </c>
      <c r="C59" s="428">
        <v>8641.0669999999991</v>
      </c>
      <c r="D59" s="428">
        <v>8551.9</v>
      </c>
    </row>
    <row r="60" spans="1:4" x14ac:dyDescent="0.25">
      <c r="A60" s="427">
        <v>38200</v>
      </c>
      <c r="B60" s="428">
        <v>60688.246999999996</v>
      </c>
      <c r="C60" s="428">
        <v>4278.1030000000001</v>
      </c>
      <c r="D60" s="428">
        <v>7641.9</v>
      </c>
    </row>
    <row r="61" spans="1:4" x14ac:dyDescent="0.25">
      <c r="A61" s="427">
        <v>38231</v>
      </c>
      <c r="B61" s="428">
        <v>35720.601999999999</v>
      </c>
      <c r="C61" s="428">
        <v>4293.7979999999998</v>
      </c>
      <c r="D61" s="428">
        <v>7912.45</v>
      </c>
    </row>
    <row r="62" spans="1:4" x14ac:dyDescent="0.25">
      <c r="A62" s="427">
        <v>38261</v>
      </c>
      <c r="B62" s="428">
        <v>33552.860999999997</v>
      </c>
      <c r="C62" s="428">
        <v>4315.0320000000002</v>
      </c>
      <c r="D62" s="428">
        <v>7723.45</v>
      </c>
    </row>
    <row r="63" spans="1:4" x14ac:dyDescent="0.25">
      <c r="A63" s="427">
        <v>38292</v>
      </c>
      <c r="B63" s="428">
        <v>25226.362000000001</v>
      </c>
      <c r="C63" s="428">
        <v>1871.2570000000001</v>
      </c>
      <c r="D63" s="428">
        <v>7971.6</v>
      </c>
    </row>
    <row r="64" spans="1:4" x14ac:dyDescent="0.25">
      <c r="A64" s="427">
        <v>38322</v>
      </c>
      <c r="B64" s="428">
        <v>42759.711000000003</v>
      </c>
      <c r="C64" s="428">
        <v>6836.0889999999999</v>
      </c>
      <c r="D64" s="428">
        <v>7922.6220000000003</v>
      </c>
    </row>
    <row r="65" spans="1:4" x14ac:dyDescent="0.25">
      <c r="A65" s="427">
        <v>38353</v>
      </c>
      <c r="B65" s="428">
        <v>42272.153000000006</v>
      </c>
      <c r="C65" s="428">
        <v>3773.7400000000002</v>
      </c>
      <c r="D65" s="428">
        <v>8299.9</v>
      </c>
    </row>
    <row r="66" spans="1:4" x14ac:dyDescent="0.25">
      <c r="A66" s="427">
        <v>38384</v>
      </c>
      <c r="B66" s="428">
        <v>31437.713999999996</v>
      </c>
      <c r="C66" s="428">
        <v>4016.1570000000002</v>
      </c>
      <c r="D66" s="428">
        <v>7220.15</v>
      </c>
    </row>
    <row r="67" spans="1:4" x14ac:dyDescent="0.25">
      <c r="A67" s="427">
        <v>38412</v>
      </c>
      <c r="B67" s="428">
        <v>36216.087</v>
      </c>
      <c r="C67" s="428">
        <v>3933.5289999999995</v>
      </c>
      <c r="D67" s="428">
        <v>7998.55</v>
      </c>
    </row>
    <row r="68" spans="1:4" x14ac:dyDescent="0.25">
      <c r="A68" s="427">
        <v>38443</v>
      </c>
      <c r="B68" s="428">
        <v>28119.7</v>
      </c>
      <c r="C68" s="428">
        <v>3911.59</v>
      </c>
      <c r="D68" s="428">
        <v>7541.3379999999997</v>
      </c>
    </row>
    <row r="69" spans="1:4" x14ac:dyDescent="0.25">
      <c r="A69" s="427">
        <v>38473</v>
      </c>
      <c r="B69" s="428">
        <v>40374.649000000005</v>
      </c>
      <c r="C69" s="428">
        <v>4118.6120000000001</v>
      </c>
      <c r="D69" s="428">
        <v>7617.75</v>
      </c>
    </row>
    <row r="70" spans="1:4" x14ac:dyDescent="0.25">
      <c r="A70" s="427">
        <v>38504</v>
      </c>
      <c r="B70" s="428">
        <v>32342.498</v>
      </c>
      <c r="C70" s="428">
        <v>4255.6570000000002</v>
      </c>
      <c r="D70" s="428">
        <v>8394.4</v>
      </c>
    </row>
    <row r="71" spans="1:4" x14ac:dyDescent="0.25">
      <c r="A71" s="427">
        <v>38534</v>
      </c>
      <c r="B71" s="428">
        <v>37072.879999999997</v>
      </c>
      <c r="C71" s="428">
        <v>4297.402</v>
      </c>
      <c r="D71" s="428">
        <v>8081.8670000000002</v>
      </c>
    </row>
    <row r="72" spans="1:4" x14ac:dyDescent="0.25">
      <c r="A72" s="427">
        <v>38565</v>
      </c>
      <c r="B72" s="428">
        <v>42445.499000000003</v>
      </c>
      <c r="C72" s="428">
        <v>4360.6330000000007</v>
      </c>
      <c r="D72" s="428">
        <v>7723.45</v>
      </c>
    </row>
    <row r="73" spans="1:4" x14ac:dyDescent="0.25">
      <c r="A73" s="427">
        <v>38596</v>
      </c>
      <c r="B73" s="428">
        <v>32265.781999999999</v>
      </c>
      <c r="C73" s="428">
        <v>4636.6309999999994</v>
      </c>
      <c r="D73" s="428">
        <v>8198.4</v>
      </c>
    </row>
    <row r="74" spans="1:4" x14ac:dyDescent="0.25">
      <c r="A74" s="427">
        <v>38626</v>
      </c>
      <c r="B74" s="428">
        <v>37587.832000000002</v>
      </c>
      <c r="C74" s="428">
        <v>1574.867</v>
      </c>
      <c r="D74" s="428">
        <v>8024.8</v>
      </c>
    </row>
    <row r="75" spans="1:4" x14ac:dyDescent="0.25">
      <c r="A75" s="427">
        <v>38657</v>
      </c>
      <c r="B75" s="428">
        <v>36529.476000000002</v>
      </c>
      <c r="C75" s="428">
        <v>6491.1819999999998</v>
      </c>
      <c r="D75" s="428">
        <v>6849.0219999999999</v>
      </c>
    </row>
    <row r="76" spans="1:4" x14ac:dyDescent="0.25">
      <c r="A76" s="427">
        <v>38687</v>
      </c>
      <c r="B76" s="428">
        <v>27499.935000000001</v>
      </c>
      <c r="C76" s="428">
        <v>3702.5909999999994</v>
      </c>
      <c r="D76" s="428">
        <v>8572.9</v>
      </c>
    </row>
    <row r="77" spans="1:4" x14ac:dyDescent="0.25">
      <c r="A77" s="427">
        <v>38718</v>
      </c>
      <c r="B77" s="428">
        <v>40395.045999999995</v>
      </c>
      <c r="C77" s="428">
        <v>1499.847</v>
      </c>
      <c r="D77" s="428">
        <v>8225.35</v>
      </c>
    </row>
    <row r="78" spans="1:4" x14ac:dyDescent="0.25">
      <c r="A78" s="427">
        <v>38749</v>
      </c>
      <c r="B78" s="428">
        <v>32254.328000000001</v>
      </c>
      <c r="C78" s="428">
        <v>5831.5050000000001</v>
      </c>
      <c r="D78" s="428">
        <v>7973.7</v>
      </c>
    </row>
    <row r="79" spans="1:4" x14ac:dyDescent="0.25">
      <c r="A79" s="427">
        <v>38777</v>
      </c>
      <c r="B79" s="428">
        <v>39801.924000000006</v>
      </c>
      <c r="C79" s="428">
        <v>3990.5790000000002</v>
      </c>
      <c r="D79" s="428">
        <v>7719.95</v>
      </c>
    </row>
    <row r="80" spans="1:4" x14ac:dyDescent="0.25">
      <c r="A80" s="427">
        <v>38808</v>
      </c>
      <c r="B80" s="428">
        <v>34942.094799999999</v>
      </c>
      <c r="C80" s="428">
        <v>3994.373</v>
      </c>
      <c r="D80" s="428">
        <v>7428.05</v>
      </c>
    </row>
    <row r="81" spans="1:16" x14ac:dyDescent="0.25">
      <c r="A81" s="427">
        <v>38838</v>
      </c>
      <c r="B81" s="428">
        <v>36894.514999999999</v>
      </c>
      <c r="C81" s="428">
        <v>4260.8447999999999</v>
      </c>
      <c r="D81" s="428">
        <v>7522.2</v>
      </c>
    </row>
    <row r="82" spans="1:16" x14ac:dyDescent="0.25">
      <c r="A82" s="427">
        <v>38869</v>
      </c>
      <c r="B82" s="428">
        <v>25802.963</v>
      </c>
      <c r="C82" s="428">
        <v>4225.8509999999997</v>
      </c>
      <c r="D82" s="428">
        <v>8090.95</v>
      </c>
    </row>
    <row r="83" spans="1:16" x14ac:dyDescent="0.25">
      <c r="A83" s="427">
        <v>38899</v>
      </c>
      <c r="B83" s="428">
        <v>43081.181999999993</v>
      </c>
      <c r="C83" s="428">
        <v>4219.3720000000003</v>
      </c>
      <c r="D83" s="428">
        <v>7928.9</v>
      </c>
    </row>
    <row r="84" spans="1:16" x14ac:dyDescent="0.25">
      <c r="A84" s="427">
        <v>38930</v>
      </c>
      <c r="B84" s="428">
        <v>24518.351999999999</v>
      </c>
      <c r="C84" s="428">
        <v>4356.8230000000003</v>
      </c>
      <c r="D84" s="428">
        <v>7647.15</v>
      </c>
    </row>
    <row r="85" spans="1:16" x14ac:dyDescent="0.25">
      <c r="A85" s="427">
        <v>38961</v>
      </c>
      <c r="B85" s="428">
        <v>31441.519</v>
      </c>
      <c r="C85" s="428">
        <v>1462.0369999999998</v>
      </c>
      <c r="D85" s="428">
        <v>8140.3</v>
      </c>
    </row>
    <row r="86" spans="1:16" x14ac:dyDescent="0.25">
      <c r="A86" s="427">
        <v>38991</v>
      </c>
      <c r="B86" s="428">
        <v>39721.248000000007</v>
      </c>
      <c r="C86" s="428">
        <v>6999.4940000000006</v>
      </c>
      <c r="D86" s="428">
        <v>7619.5</v>
      </c>
    </row>
    <row r="87" spans="1:16" x14ac:dyDescent="0.25">
      <c r="A87" s="427">
        <v>39022</v>
      </c>
      <c r="B87" s="428">
        <v>35758.380000000005</v>
      </c>
      <c r="C87" s="428">
        <v>4205.049</v>
      </c>
      <c r="D87" s="428">
        <v>7399</v>
      </c>
    </row>
    <row r="88" spans="1:16" x14ac:dyDescent="0.25">
      <c r="A88" s="427">
        <v>39052</v>
      </c>
      <c r="B88" s="428">
        <v>37132.89</v>
      </c>
      <c r="C88" s="428">
        <v>4272.9919999999993</v>
      </c>
      <c r="D88" s="428">
        <v>8068.2</v>
      </c>
    </row>
    <row r="89" spans="1:16" x14ac:dyDescent="0.25">
      <c r="A89" s="427">
        <v>39083</v>
      </c>
      <c r="B89" s="428">
        <v>35661.510999999999</v>
      </c>
      <c r="C89" s="428">
        <v>1569.347</v>
      </c>
      <c r="D89" s="428">
        <v>310.8</v>
      </c>
      <c r="P89" s="428"/>
    </row>
    <row r="90" spans="1:16" x14ac:dyDescent="0.25">
      <c r="A90" s="427">
        <v>39114</v>
      </c>
      <c r="B90" s="428">
        <v>36794.046000000002</v>
      </c>
      <c r="C90" s="428">
        <v>4151.3689999999997</v>
      </c>
      <c r="D90" s="428">
        <v>15741.25</v>
      </c>
      <c r="P90" s="428"/>
    </row>
    <row r="91" spans="1:16" x14ac:dyDescent="0.25">
      <c r="A91" s="427">
        <v>39142</v>
      </c>
      <c r="B91" s="428">
        <v>35828</v>
      </c>
      <c r="C91" s="428">
        <v>8233.5109999999986</v>
      </c>
      <c r="D91" s="428">
        <v>7274.05</v>
      </c>
      <c r="P91" s="428"/>
    </row>
    <row r="92" spans="1:16" x14ac:dyDescent="0.25">
      <c r="A92" s="427">
        <v>39173</v>
      </c>
      <c r="B92" s="428">
        <v>36343.536</v>
      </c>
      <c r="C92" s="428">
        <v>4607.8759999999993</v>
      </c>
      <c r="D92" s="428">
        <v>7349.65</v>
      </c>
      <c r="P92" s="428"/>
    </row>
    <row r="93" spans="1:16" x14ac:dyDescent="0.25">
      <c r="A93" s="427">
        <v>39203</v>
      </c>
      <c r="B93" s="428">
        <v>36121.490999999995</v>
      </c>
      <c r="C93" s="428">
        <v>4457.2569999999996</v>
      </c>
      <c r="D93" s="428">
        <v>8074.85</v>
      </c>
      <c r="P93" s="428"/>
    </row>
    <row r="94" spans="1:16" x14ac:dyDescent="0.25">
      <c r="A94" s="427">
        <v>39234</v>
      </c>
      <c r="B94" s="428">
        <v>36709.942999999999</v>
      </c>
      <c r="C94" s="428">
        <v>4447.0870000000004</v>
      </c>
      <c r="D94" s="428">
        <v>7939.75</v>
      </c>
      <c r="P94" s="428"/>
    </row>
    <row r="95" spans="1:16" x14ac:dyDescent="0.25">
      <c r="A95" s="427">
        <v>39264</v>
      </c>
      <c r="B95" s="428">
        <v>36530.919000000002</v>
      </c>
      <c r="C95" s="428">
        <v>4874.0350000000008</v>
      </c>
      <c r="D95" s="428">
        <v>7780.01</v>
      </c>
      <c r="P95" s="428"/>
    </row>
    <row r="96" spans="1:16" x14ac:dyDescent="0.25">
      <c r="A96" s="427">
        <v>39295</v>
      </c>
      <c r="B96" s="428">
        <v>35002.255000000005</v>
      </c>
      <c r="C96" s="428">
        <v>4682.37</v>
      </c>
      <c r="D96" s="428">
        <v>7626.85</v>
      </c>
      <c r="P96" s="428"/>
    </row>
    <row r="97" spans="1:16" x14ac:dyDescent="0.25">
      <c r="A97" s="427">
        <v>39326</v>
      </c>
      <c r="B97" s="428">
        <v>38598.074000000001</v>
      </c>
      <c r="C97" s="428">
        <v>5012.7300000000005</v>
      </c>
      <c r="D97" s="428">
        <v>7620.2</v>
      </c>
      <c r="P97" s="428"/>
    </row>
    <row r="98" spans="1:16" x14ac:dyDescent="0.25">
      <c r="A98" s="427">
        <v>39356</v>
      </c>
      <c r="B98" s="428">
        <v>36140.720999999998</v>
      </c>
      <c r="C98" s="428">
        <v>4832.6540000000005</v>
      </c>
      <c r="D98" s="428">
        <v>7228.2</v>
      </c>
      <c r="P98" s="428"/>
    </row>
    <row r="99" spans="1:16" x14ac:dyDescent="0.25">
      <c r="A99" s="427">
        <v>39387</v>
      </c>
      <c r="B99" s="428">
        <v>37161.622000000003</v>
      </c>
      <c r="C99" s="428">
        <v>4376.9669999999996</v>
      </c>
      <c r="D99" s="428">
        <v>7009.1</v>
      </c>
      <c r="P99" s="428"/>
    </row>
    <row r="100" spans="1:16" x14ac:dyDescent="0.25">
      <c r="A100" s="427">
        <v>39417</v>
      </c>
      <c r="B100" s="428">
        <v>35999.500999999997</v>
      </c>
      <c r="C100" s="428">
        <v>1567.3719999999998</v>
      </c>
      <c r="D100" s="428">
        <v>7487.55</v>
      </c>
      <c r="P100" s="428"/>
    </row>
    <row r="101" spans="1:16" x14ac:dyDescent="0.25">
      <c r="A101" s="427">
        <v>39448</v>
      </c>
      <c r="B101" s="428">
        <v>36110.541000000005</v>
      </c>
      <c r="C101" s="428">
        <v>5750.3109999999997</v>
      </c>
      <c r="D101" s="428">
        <v>7557.55</v>
      </c>
      <c r="P101" s="428"/>
    </row>
    <row r="102" spans="1:16" x14ac:dyDescent="0.25">
      <c r="A102" s="427">
        <v>39479</v>
      </c>
      <c r="B102" s="428">
        <v>31206.652999999998</v>
      </c>
      <c r="C102" s="428">
        <v>3526.2839999999997</v>
      </c>
      <c r="D102" s="428">
        <v>6694.8</v>
      </c>
      <c r="P102" s="428"/>
    </row>
    <row r="103" spans="1:16" x14ac:dyDescent="0.25">
      <c r="A103" s="427">
        <v>39508</v>
      </c>
      <c r="B103" s="428">
        <v>37033.506000000001</v>
      </c>
      <c r="C103" s="428">
        <v>3601.8820000000001</v>
      </c>
      <c r="D103" s="428">
        <v>6300</v>
      </c>
      <c r="P103" s="428"/>
    </row>
    <row r="104" spans="1:16" x14ac:dyDescent="0.25">
      <c r="A104" s="427">
        <v>39539</v>
      </c>
      <c r="B104" s="428">
        <v>32584.448999999997</v>
      </c>
      <c r="C104" s="428">
        <v>3497.6409999999996</v>
      </c>
      <c r="D104" s="428">
        <v>6711.25</v>
      </c>
      <c r="P104" s="428"/>
    </row>
    <row r="105" spans="1:16" x14ac:dyDescent="0.25">
      <c r="A105" s="427">
        <v>39569</v>
      </c>
      <c r="B105" s="428">
        <v>34399.455999999998</v>
      </c>
      <c r="C105" s="428">
        <v>3486.6559999999999</v>
      </c>
      <c r="D105" s="428">
        <v>6382.95</v>
      </c>
      <c r="P105" s="428"/>
    </row>
    <row r="106" spans="1:16" x14ac:dyDescent="0.25">
      <c r="A106" s="427">
        <v>39600</v>
      </c>
      <c r="B106" s="428">
        <v>35669.650999999998</v>
      </c>
      <c r="C106" s="428">
        <v>3342.0810000000001</v>
      </c>
      <c r="D106" s="428">
        <v>6832.35</v>
      </c>
      <c r="P106" s="428"/>
    </row>
    <row r="107" spans="1:16" x14ac:dyDescent="0.25">
      <c r="A107" s="427">
        <v>39630</v>
      </c>
      <c r="B107" s="428">
        <v>34632.569000000003</v>
      </c>
      <c r="C107" s="428">
        <v>2394.2660000000001</v>
      </c>
      <c r="D107" s="428">
        <v>7157.85</v>
      </c>
      <c r="P107" s="428"/>
    </row>
    <row r="108" spans="1:16" x14ac:dyDescent="0.25">
      <c r="A108" s="427">
        <v>39661</v>
      </c>
      <c r="B108" s="428">
        <v>35471.712</v>
      </c>
      <c r="C108" s="428">
        <v>2229.4699999999998</v>
      </c>
      <c r="D108" s="428">
        <v>6761.65</v>
      </c>
      <c r="P108" s="428"/>
    </row>
    <row r="109" spans="1:16" x14ac:dyDescent="0.25">
      <c r="A109" s="427">
        <v>39692</v>
      </c>
      <c r="B109" s="428">
        <v>35448.928</v>
      </c>
      <c r="C109" s="428">
        <v>2461.7090000000003</v>
      </c>
      <c r="D109" s="428">
        <v>6862.8</v>
      </c>
      <c r="P109" s="428"/>
    </row>
    <row r="110" spans="1:16" x14ac:dyDescent="0.25">
      <c r="A110" s="427">
        <v>39722</v>
      </c>
      <c r="B110" s="428">
        <v>37888.816000000006</v>
      </c>
      <c r="C110" s="428">
        <v>2465.0360000000001</v>
      </c>
      <c r="D110" s="428">
        <v>6661.55</v>
      </c>
      <c r="P110" s="428"/>
    </row>
    <row r="111" spans="1:16" x14ac:dyDescent="0.25">
      <c r="A111" s="427">
        <v>39753</v>
      </c>
      <c r="B111" s="428">
        <v>36155.986999999994</v>
      </c>
      <c r="C111" s="428">
        <v>2280.2079999999996</v>
      </c>
      <c r="D111" s="428">
        <v>6729.8</v>
      </c>
      <c r="P111" s="428"/>
    </row>
    <row r="112" spans="1:16" x14ac:dyDescent="0.25">
      <c r="A112" s="427">
        <v>39783</v>
      </c>
      <c r="B112" s="428">
        <v>36251.615000000005</v>
      </c>
      <c r="C112" s="428">
        <v>2358.6170000000002</v>
      </c>
      <c r="D112" s="428">
        <v>6442.1</v>
      </c>
      <c r="P112" s="428"/>
    </row>
    <row r="113" spans="1:16" x14ac:dyDescent="0.25">
      <c r="A113" s="427">
        <v>39814</v>
      </c>
      <c r="B113" s="428">
        <v>33389.081999999995</v>
      </c>
      <c r="C113" s="428">
        <v>2724.3240000000001</v>
      </c>
      <c r="D113" s="428">
        <v>6947.75</v>
      </c>
      <c r="P113" s="428"/>
    </row>
    <row r="114" spans="1:16" x14ac:dyDescent="0.25">
      <c r="A114" s="427">
        <v>39845</v>
      </c>
      <c r="B114" s="428">
        <v>37059.944999999992</v>
      </c>
      <c r="C114" s="428">
        <v>2337.509</v>
      </c>
      <c r="D114" s="428">
        <v>6121.85</v>
      </c>
      <c r="P114" s="428"/>
    </row>
    <row r="115" spans="1:16" x14ac:dyDescent="0.25">
      <c r="A115" s="427">
        <v>39873</v>
      </c>
      <c r="B115" s="428">
        <v>35879.706999999995</v>
      </c>
      <c r="C115" s="428">
        <v>2223.0859999999998</v>
      </c>
      <c r="D115" s="428">
        <v>6439.3</v>
      </c>
      <c r="P115" s="428"/>
    </row>
    <row r="116" spans="1:16" x14ac:dyDescent="0.25">
      <c r="A116" s="427">
        <v>39904</v>
      </c>
      <c r="B116" s="428">
        <v>32106.958000000006</v>
      </c>
      <c r="C116" s="428">
        <v>2111.444</v>
      </c>
      <c r="D116" s="428">
        <v>6235.95</v>
      </c>
      <c r="P116" s="428"/>
    </row>
    <row r="117" spans="1:16" x14ac:dyDescent="0.25">
      <c r="A117" s="427">
        <v>39934</v>
      </c>
      <c r="B117" s="428">
        <v>37151.982000000004</v>
      </c>
      <c r="C117" s="428">
        <v>2171.4970000000003</v>
      </c>
      <c r="D117" s="428">
        <v>6382.95</v>
      </c>
      <c r="P117" s="428"/>
    </row>
    <row r="118" spans="1:16" x14ac:dyDescent="0.25">
      <c r="A118" s="427">
        <v>39965</v>
      </c>
      <c r="B118" s="428">
        <v>35411.127</v>
      </c>
      <c r="C118" s="428">
        <v>4868.527000000001</v>
      </c>
      <c r="D118" s="428">
        <v>6609.75</v>
      </c>
      <c r="P118" s="428"/>
    </row>
    <row r="119" spans="1:16" x14ac:dyDescent="0.25">
      <c r="A119" s="427">
        <v>39995</v>
      </c>
      <c r="B119" s="428">
        <v>36043.606999999996</v>
      </c>
      <c r="C119" s="428">
        <v>4809.1920000000009</v>
      </c>
      <c r="D119" s="428">
        <v>7192.85</v>
      </c>
      <c r="P119" s="428"/>
    </row>
    <row r="120" spans="1:16" x14ac:dyDescent="0.25">
      <c r="A120" s="427">
        <v>40026</v>
      </c>
      <c r="B120" s="428">
        <v>34779.288999999997</v>
      </c>
      <c r="C120" s="428">
        <v>2934.6059999999998</v>
      </c>
      <c r="D120" s="428">
        <v>6833.75</v>
      </c>
      <c r="P120" s="428"/>
    </row>
    <row r="121" spans="1:16" x14ac:dyDescent="0.25">
      <c r="A121" s="427">
        <v>40057</v>
      </c>
      <c r="B121" s="428">
        <v>36042.716999999997</v>
      </c>
      <c r="C121" s="428">
        <v>2247.2669999999998</v>
      </c>
      <c r="D121" s="428">
        <v>6932.8</v>
      </c>
      <c r="P121" s="428"/>
    </row>
    <row r="122" spans="1:16" x14ac:dyDescent="0.25">
      <c r="A122" s="427">
        <v>40087</v>
      </c>
      <c r="B122" s="428">
        <v>34862.544000000002</v>
      </c>
      <c r="C122" s="428">
        <v>2406.1750000000002</v>
      </c>
      <c r="D122" s="428">
        <v>7126.35</v>
      </c>
      <c r="P122" s="428"/>
    </row>
    <row r="123" spans="1:16" x14ac:dyDescent="0.25">
      <c r="A123" s="427">
        <v>40118</v>
      </c>
      <c r="B123" s="428">
        <v>33717.418999999994</v>
      </c>
      <c r="C123" s="428">
        <v>2485.9320000000002</v>
      </c>
      <c r="D123" s="428">
        <v>6592.6</v>
      </c>
      <c r="P123" s="428"/>
    </row>
    <row r="124" spans="1:16" x14ac:dyDescent="0.25">
      <c r="A124" s="427">
        <v>40148</v>
      </c>
      <c r="B124" s="428">
        <v>35254.038999999997</v>
      </c>
      <c r="C124" s="428">
        <v>2525.9540000000002</v>
      </c>
      <c r="D124" s="428">
        <v>6512.45</v>
      </c>
      <c r="P124" s="428"/>
    </row>
    <row r="125" spans="1:16" x14ac:dyDescent="0.25">
      <c r="A125" s="427">
        <v>40179</v>
      </c>
      <c r="B125" s="428">
        <v>35893.148999999998</v>
      </c>
      <c r="C125" s="428">
        <v>2099.683</v>
      </c>
      <c r="D125" s="428">
        <v>6842.15</v>
      </c>
      <c r="P125" s="428"/>
    </row>
    <row r="126" spans="1:16" x14ac:dyDescent="0.25">
      <c r="A126" s="427">
        <v>40210</v>
      </c>
      <c r="B126" s="428">
        <v>34964.942999999999</v>
      </c>
      <c r="C126" s="428">
        <v>2095.4010000000003</v>
      </c>
      <c r="D126" s="428">
        <v>6651.05</v>
      </c>
      <c r="P126" s="428"/>
    </row>
    <row r="127" spans="1:16" x14ac:dyDescent="0.25">
      <c r="A127" s="427">
        <v>40238</v>
      </c>
      <c r="B127" s="428">
        <v>35849.667999999998</v>
      </c>
      <c r="C127" s="428">
        <v>2158.5790000000002</v>
      </c>
      <c r="D127" s="428">
        <v>5934.6</v>
      </c>
      <c r="H127"/>
      <c r="I127"/>
      <c r="J127"/>
      <c r="K127"/>
      <c r="P127" s="428"/>
    </row>
    <row r="128" spans="1:16" x14ac:dyDescent="0.25">
      <c r="A128" s="427">
        <v>40269</v>
      </c>
      <c r="B128" s="428">
        <v>35740.376000000004</v>
      </c>
      <c r="C128" s="428">
        <v>2089.5930000000003</v>
      </c>
      <c r="D128" s="428">
        <v>6091.4</v>
      </c>
      <c r="H128"/>
      <c r="I128"/>
      <c r="J128"/>
      <c r="K128"/>
      <c r="P128" s="428"/>
    </row>
    <row r="129" spans="1:16" x14ac:dyDescent="0.25">
      <c r="A129" s="427">
        <v>40299</v>
      </c>
      <c r="B129" s="428">
        <v>35757.335000000006</v>
      </c>
      <c r="C129" s="428">
        <v>2216.529</v>
      </c>
      <c r="D129" s="428">
        <v>6478.15</v>
      </c>
      <c r="H129"/>
      <c r="I129"/>
      <c r="J129"/>
      <c r="K129"/>
      <c r="P129" s="428"/>
    </row>
    <row r="130" spans="1:16" x14ac:dyDescent="0.25">
      <c r="A130" s="427">
        <v>40330</v>
      </c>
      <c r="B130" s="428">
        <v>36046.186999999998</v>
      </c>
      <c r="C130" s="428">
        <v>2463.1959999999999</v>
      </c>
      <c r="D130" s="428">
        <v>7249.2</v>
      </c>
      <c r="H130"/>
      <c r="I130"/>
      <c r="J130"/>
      <c r="K130"/>
      <c r="P130" s="428"/>
    </row>
    <row r="131" spans="1:16" x14ac:dyDescent="0.25">
      <c r="A131" s="427">
        <v>40360</v>
      </c>
      <c r="B131" s="428">
        <v>36454.610999999997</v>
      </c>
      <c r="C131" s="428">
        <v>2499.6260000000002</v>
      </c>
      <c r="D131" s="428">
        <v>7318.5</v>
      </c>
      <c r="H131"/>
      <c r="I131"/>
      <c r="J131"/>
      <c r="K131"/>
      <c r="P131" s="428"/>
    </row>
    <row r="132" spans="1:16" x14ac:dyDescent="0.25">
      <c r="A132" s="427">
        <v>40391</v>
      </c>
      <c r="B132" s="428">
        <v>36395.301999999996</v>
      </c>
      <c r="C132" s="428">
        <v>2349.7840000000001</v>
      </c>
      <c r="D132" s="428">
        <v>6916.35</v>
      </c>
      <c r="H132"/>
      <c r="I132"/>
      <c r="J132"/>
      <c r="K132"/>
      <c r="P132" s="428"/>
    </row>
    <row r="133" spans="1:16" x14ac:dyDescent="0.25">
      <c r="A133" s="427">
        <v>40422</v>
      </c>
      <c r="B133" s="428">
        <v>36034.819000000003</v>
      </c>
      <c r="C133" s="428">
        <v>2566.261</v>
      </c>
      <c r="D133" s="428">
        <v>7544.25</v>
      </c>
      <c r="H133"/>
      <c r="I133"/>
      <c r="J133"/>
      <c r="K133"/>
      <c r="P133" s="428"/>
    </row>
    <row r="134" spans="1:16" x14ac:dyDescent="0.25">
      <c r="A134" s="427">
        <v>40452</v>
      </c>
      <c r="B134" s="428">
        <v>36013.330999999998</v>
      </c>
      <c r="C134" s="428">
        <v>2484.991</v>
      </c>
      <c r="D134" s="428">
        <v>6897.8</v>
      </c>
      <c r="H134"/>
      <c r="I134"/>
      <c r="J134"/>
      <c r="K134"/>
      <c r="P134" s="428"/>
    </row>
    <row r="135" spans="1:16" x14ac:dyDescent="0.25">
      <c r="A135" s="427">
        <v>40483</v>
      </c>
      <c r="B135" s="428">
        <v>36379.466</v>
      </c>
      <c r="C135" s="428">
        <v>2417.7269999999999</v>
      </c>
      <c r="D135" s="428">
        <v>6630.05</v>
      </c>
      <c r="H135"/>
      <c r="I135"/>
      <c r="J135"/>
      <c r="K135"/>
      <c r="P135" s="428"/>
    </row>
    <row r="136" spans="1:16" x14ac:dyDescent="0.25">
      <c r="A136" s="427">
        <v>40513</v>
      </c>
      <c r="B136" s="428">
        <v>35273.311000000002</v>
      </c>
      <c r="C136" s="428">
        <v>2178.8069999999998</v>
      </c>
      <c r="D136" s="428">
        <v>6771.8</v>
      </c>
      <c r="H136"/>
      <c r="I136"/>
      <c r="J136"/>
      <c r="K136"/>
      <c r="P136" s="428"/>
    </row>
    <row r="137" spans="1:16" x14ac:dyDescent="0.25">
      <c r="A137" s="427">
        <v>40544</v>
      </c>
      <c r="B137" s="428">
        <v>37252.646000000001</v>
      </c>
      <c r="C137" s="428">
        <v>2000.0319999999999</v>
      </c>
      <c r="D137" s="428">
        <v>6998.25</v>
      </c>
      <c r="H137"/>
      <c r="I137"/>
      <c r="J137"/>
      <c r="K137"/>
      <c r="P137" s="428"/>
    </row>
    <row r="138" spans="1:16" x14ac:dyDescent="0.25">
      <c r="A138" s="427">
        <v>40575</v>
      </c>
      <c r="B138" s="428">
        <v>35979.235000000001</v>
      </c>
      <c r="C138" s="428">
        <v>2139.6679999999997</v>
      </c>
      <c r="D138" s="428">
        <v>6092.8</v>
      </c>
      <c r="H138"/>
      <c r="I138"/>
      <c r="J138"/>
      <c r="K138"/>
      <c r="P138" s="428"/>
    </row>
    <row r="139" spans="1:16" x14ac:dyDescent="0.25">
      <c r="A139" s="427">
        <v>40603</v>
      </c>
      <c r="B139" s="428">
        <v>36457.148000000001</v>
      </c>
      <c r="C139" s="428">
        <v>2381.23</v>
      </c>
      <c r="D139" s="428">
        <v>6486.9</v>
      </c>
      <c r="H139"/>
      <c r="I139"/>
      <c r="J139"/>
      <c r="K139"/>
      <c r="P139" s="428"/>
    </row>
    <row r="140" spans="1:16" x14ac:dyDescent="0.25">
      <c r="A140" s="427">
        <v>40634</v>
      </c>
      <c r="B140" s="428">
        <v>36344.976000000002</v>
      </c>
      <c r="C140" s="428">
        <v>2249.0859999999998</v>
      </c>
      <c r="D140" s="428">
        <v>6561.45</v>
      </c>
      <c r="H140"/>
      <c r="I140"/>
      <c r="J140"/>
      <c r="K140"/>
      <c r="P140" s="428"/>
    </row>
    <row r="141" spans="1:16" x14ac:dyDescent="0.25">
      <c r="A141" s="427">
        <v>40664</v>
      </c>
      <c r="B141" s="428">
        <v>36359.962</v>
      </c>
      <c r="C141" s="428">
        <v>2191.3229999999999</v>
      </c>
      <c r="D141" s="428">
        <v>6544.65</v>
      </c>
      <c r="H141"/>
      <c r="I141"/>
      <c r="J141"/>
      <c r="K141"/>
      <c r="P141" s="428"/>
    </row>
    <row r="142" spans="1:16" x14ac:dyDescent="0.25">
      <c r="A142" s="427">
        <v>40695</v>
      </c>
      <c r="B142" s="428">
        <v>36514.561000000002</v>
      </c>
      <c r="C142" s="428">
        <v>2432.3619999999996</v>
      </c>
      <c r="D142" s="428">
        <v>7285.95</v>
      </c>
      <c r="H142"/>
      <c r="I142"/>
      <c r="J142"/>
      <c r="K142"/>
      <c r="P142" s="428"/>
    </row>
    <row r="143" spans="1:16" x14ac:dyDescent="0.25">
      <c r="A143" s="427">
        <v>40725</v>
      </c>
      <c r="B143" s="428">
        <v>35654.584000000003</v>
      </c>
      <c r="C143" s="428">
        <v>2234.6860000000001</v>
      </c>
      <c r="D143" s="428">
        <v>7255.7039999999997</v>
      </c>
      <c r="H143"/>
      <c r="I143"/>
      <c r="J143"/>
      <c r="K143"/>
      <c r="P143" s="428"/>
    </row>
    <row r="144" spans="1:16" x14ac:dyDescent="0.25">
      <c r="A144" s="427">
        <v>40756</v>
      </c>
      <c r="B144" s="428">
        <v>37182.097999999998</v>
      </c>
      <c r="C144" s="428">
        <v>2483.62</v>
      </c>
      <c r="D144" s="428">
        <v>6716.85</v>
      </c>
      <c r="P144" s="428"/>
    </row>
    <row r="145" spans="1:16" x14ac:dyDescent="0.25">
      <c r="A145" s="427">
        <v>40787</v>
      </c>
      <c r="B145" s="428">
        <v>35526.294999999998</v>
      </c>
      <c r="C145" s="428">
        <v>2399.837</v>
      </c>
      <c r="D145" s="428">
        <v>7992.25</v>
      </c>
      <c r="P145" s="428"/>
    </row>
    <row r="146" spans="1:16" x14ac:dyDescent="0.25">
      <c r="A146" s="427">
        <v>40817</v>
      </c>
      <c r="B146" s="428">
        <v>36848.504000000001</v>
      </c>
      <c r="C146" s="428">
        <v>2212.721</v>
      </c>
      <c r="D146" s="428">
        <v>6802.25</v>
      </c>
      <c r="P146" s="428"/>
    </row>
    <row r="147" spans="1:16" x14ac:dyDescent="0.25">
      <c r="A147" s="427">
        <v>40848</v>
      </c>
      <c r="B147" s="428">
        <v>36740.578000000001</v>
      </c>
      <c r="C147" s="428">
        <v>2254.8040000000001</v>
      </c>
      <c r="D147" s="428">
        <v>6546.4</v>
      </c>
      <c r="P147" s="428"/>
    </row>
    <row r="148" spans="1:16" x14ac:dyDescent="0.25">
      <c r="A148" s="427">
        <v>40878</v>
      </c>
      <c r="B148" s="428">
        <v>36609.113999999994</v>
      </c>
      <c r="C148" s="428">
        <v>2149.3069999999998</v>
      </c>
      <c r="D148" s="428">
        <v>6652.45</v>
      </c>
      <c r="P148" s="428"/>
    </row>
    <row r="149" spans="1:16" x14ac:dyDescent="0.25">
      <c r="A149" s="427">
        <v>40909</v>
      </c>
      <c r="B149" s="428">
        <v>35939.107000000004</v>
      </c>
      <c r="C149" s="428">
        <v>1022.726</v>
      </c>
      <c r="D149" s="428">
        <v>6876.8</v>
      </c>
      <c r="P149" s="428"/>
    </row>
    <row r="150" spans="1:16" x14ac:dyDescent="0.25">
      <c r="A150" s="427">
        <v>40940</v>
      </c>
      <c r="B150" s="428">
        <v>36489.045999999995</v>
      </c>
      <c r="C150" s="428">
        <v>3134.7599999999993</v>
      </c>
      <c r="D150" s="428">
        <v>6484.1</v>
      </c>
      <c r="P150" s="428"/>
    </row>
    <row r="151" spans="1:16" x14ac:dyDescent="0.25">
      <c r="A151" s="427">
        <v>40969</v>
      </c>
      <c r="B151" s="428">
        <v>37109.509000000005</v>
      </c>
      <c r="C151" s="428">
        <v>2251.5309999999999</v>
      </c>
      <c r="D151" s="428">
        <v>6335.35</v>
      </c>
      <c r="P151" s="428"/>
    </row>
    <row r="152" spans="1:16" x14ac:dyDescent="0.25">
      <c r="A152" s="427">
        <v>41000</v>
      </c>
      <c r="B152" s="428">
        <v>36995.852999999996</v>
      </c>
      <c r="C152" s="428">
        <v>2041.96</v>
      </c>
      <c r="D152" s="428">
        <v>6652.45</v>
      </c>
      <c r="P152" s="428"/>
    </row>
    <row r="153" spans="1:16" x14ac:dyDescent="0.25">
      <c r="A153" s="427">
        <v>41030</v>
      </c>
      <c r="B153" s="428">
        <v>35900.342000000004</v>
      </c>
      <c r="C153" s="428">
        <v>2135.6769999999997</v>
      </c>
      <c r="D153" s="428">
        <v>6435.8</v>
      </c>
      <c r="P153" s="428"/>
    </row>
    <row r="154" spans="1:16" x14ac:dyDescent="0.25">
      <c r="A154" s="427">
        <v>41061</v>
      </c>
      <c r="B154" s="428">
        <v>38643.218000000001</v>
      </c>
      <c r="C154" s="428">
        <v>1994.8690000000004</v>
      </c>
      <c r="D154" s="428">
        <v>7466.2</v>
      </c>
      <c r="P154" s="428"/>
    </row>
    <row r="155" spans="1:16" x14ac:dyDescent="0.25">
      <c r="A155" s="427">
        <v>41091</v>
      </c>
      <c r="B155" s="428">
        <v>34816.790999999997</v>
      </c>
      <c r="C155" s="428">
        <v>2088.7359999999999</v>
      </c>
      <c r="D155" s="428">
        <v>6688.85</v>
      </c>
      <c r="P155" s="428"/>
    </row>
    <row r="156" spans="1:16" x14ac:dyDescent="0.25">
      <c r="A156" s="427">
        <v>41122</v>
      </c>
      <c r="B156" s="428">
        <v>38284.356</v>
      </c>
      <c r="C156" s="428">
        <v>2088.9009999999998</v>
      </c>
      <c r="D156" s="428">
        <v>6947.15</v>
      </c>
      <c r="P156" s="428"/>
    </row>
    <row r="157" spans="1:16" x14ac:dyDescent="0.25">
      <c r="A157" s="427">
        <v>41153</v>
      </c>
      <c r="B157" s="428">
        <v>36862.557000000001</v>
      </c>
      <c r="C157" s="428">
        <v>2034.3620000000001</v>
      </c>
      <c r="D157" s="428">
        <v>6337.45</v>
      </c>
      <c r="P157" s="428"/>
    </row>
    <row r="158" spans="1:16" x14ac:dyDescent="0.25">
      <c r="A158" s="427">
        <v>41183</v>
      </c>
      <c r="B158" s="428">
        <v>31463.822999999997</v>
      </c>
      <c r="C158" s="428">
        <v>2361.4110000000001</v>
      </c>
      <c r="D158" s="428">
        <v>6850.55</v>
      </c>
      <c r="P158" s="428"/>
    </row>
    <row r="159" spans="1:16" x14ac:dyDescent="0.25">
      <c r="A159" s="427">
        <v>41214</v>
      </c>
      <c r="B159" s="428">
        <v>42016.519</v>
      </c>
      <c r="C159" s="428">
        <v>2105.7750000000001</v>
      </c>
      <c r="D159" s="428">
        <v>6909.7</v>
      </c>
      <c r="P159" s="428"/>
    </row>
    <row r="160" spans="1:16" x14ac:dyDescent="0.25">
      <c r="A160" s="427">
        <v>41244</v>
      </c>
      <c r="B160" s="428">
        <v>36809.243999999999</v>
      </c>
      <c r="C160" s="428">
        <v>2100.884</v>
      </c>
      <c r="D160" s="428">
        <v>6613.95</v>
      </c>
      <c r="P160" s="428"/>
    </row>
    <row r="161" spans="1:16" x14ac:dyDescent="0.25">
      <c r="A161" s="427">
        <v>41275</v>
      </c>
      <c r="B161" s="428">
        <v>36038.112999999998</v>
      </c>
      <c r="C161" s="428">
        <v>2003.6630000000002</v>
      </c>
      <c r="D161" s="428">
        <v>7170.1</v>
      </c>
      <c r="P161" s="428"/>
    </row>
    <row r="162" spans="1:16" x14ac:dyDescent="0.25">
      <c r="A162" s="427">
        <v>41306</v>
      </c>
      <c r="B162" s="428">
        <v>37883.864999999998</v>
      </c>
      <c r="C162" s="428">
        <v>1981.19</v>
      </c>
      <c r="D162" s="428">
        <v>6622.35</v>
      </c>
      <c r="P162" s="428"/>
    </row>
    <row r="163" spans="1:16" x14ac:dyDescent="0.25">
      <c r="A163" s="427">
        <v>41334</v>
      </c>
      <c r="B163" s="428">
        <v>36347.867999999995</v>
      </c>
      <c r="C163" s="428">
        <v>2008.7249999999999</v>
      </c>
      <c r="D163" s="428">
        <v>6370</v>
      </c>
      <c r="P163" s="428"/>
    </row>
    <row r="164" spans="1:16" x14ac:dyDescent="0.25">
      <c r="A164" s="427">
        <v>41365</v>
      </c>
      <c r="B164" s="428">
        <v>36330.392</v>
      </c>
      <c r="C164" s="428">
        <v>1828.3850000000002</v>
      </c>
      <c r="D164" s="428">
        <v>6767.6</v>
      </c>
      <c r="P164" s="428"/>
    </row>
    <row r="165" spans="1:16" x14ac:dyDescent="0.25">
      <c r="A165" s="427">
        <v>41395</v>
      </c>
      <c r="B165" s="428">
        <v>37607.400999999998</v>
      </c>
      <c r="C165" s="428">
        <v>1850.8129999999999</v>
      </c>
      <c r="D165" s="428">
        <v>8004.5</v>
      </c>
      <c r="P165" s="428"/>
    </row>
    <row r="166" spans="1:16" x14ac:dyDescent="0.25">
      <c r="A166" s="427">
        <v>41426</v>
      </c>
      <c r="B166" s="428">
        <v>36329.947</v>
      </c>
      <c r="C166" s="428">
        <v>1728.335</v>
      </c>
      <c r="D166" s="428">
        <v>7429.45</v>
      </c>
      <c r="P166" s="428"/>
    </row>
    <row r="167" spans="1:16" x14ac:dyDescent="0.25">
      <c r="A167" s="427">
        <v>41456</v>
      </c>
      <c r="B167" s="428">
        <v>30546.677</v>
      </c>
      <c r="C167" s="428">
        <v>3175.1680000000001</v>
      </c>
      <c r="D167" s="428">
        <v>7465.5</v>
      </c>
      <c r="P167" s="428"/>
    </row>
    <row r="168" spans="1:16" x14ac:dyDescent="0.25">
      <c r="A168" s="427">
        <v>41487</v>
      </c>
      <c r="B168" s="428">
        <v>42849.17</v>
      </c>
      <c r="C168" s="428">
        <v>2817.857</v>
      </c>
      <c r="D168" s="428">
        <v>8147.65</v>
      </c>
      <c r="P168" s="428"/>
    </row>
    <row r="169" spans="1:16" x14ac:dyDescent="0.25">
      <c r="A169" s="427">
        <v>41518</v>
      </c>
      <c r="B169" s="428">
        <v>37543.434000000001</v>
      </c>
      <c r="C169" s="428">
        <v>3082.674</v>
      </c>
      <c r="D169" s="428">
        <v>7973.35</v>
      </c>
      <c r="P169" s="428"/>
    </row>
    <row r="170" spans="1:16" x14ac:dyDescent="0.25">
      <c r="A170" s="427">
        <v>41548</v>
      </c>
      <c r="B170" s="428">
        <v>36856.234000000004</v>
      </c>
      <c r="C170" s="428">
        <v>1023.1399999999999</v>
      </c>
      <c r="D170" s="428">
        <v>7749.0060000000003</v>
      </c>
      <c r="P170" s="428"/>
    </row>
    <row r="171" spans="1:16" x14ac:dyDescent="0.25">
      <c r="A171" s="427">
        <v>41579</v>
      </c>
      <c r="B171" s="428">
        <v>36583.656000000003</v>
      </c>
      <c r="C171" s="428">
        <v>4110.4480000000003</v>
      </c>
      <c r="D171" s="428">
        <v>7145.9979999999996</v>
      </c>
      <c r="P171" s="428"/>
    </row>
    <row r="172" spans="1:16" x14ac:dyDescent="0.25">
      <c r="A172" s="427">
        <v>41609</v>
      </c>
      <c r="B172" s="428">
        <v>36612.731</v>
      </c>
      <c r="C172" s="428">
        <v>2019.5149999999999</v>
      </c>
      <c r="D172" s="428">
        <v>7001.05</v>
      </c>
      <c r="P172" s="428"/>
    </row>
    <row r="173" spans="1:16" x14ac:dyDescent="0.25">
      <c r="A173" s="427">
        <v>41640</v>
      </c>
      <c r="B173" s="428">
        <v>34628.398999999998</v>
      </c>
      <c r="C173" s="428">
        <v>1708.3420000000001</v>
      </c>
      <c r="D173" s="428">
        <v>7818.3</v>
      </c>
      <c r="P173" s="428"/>
    </row>
    <row r="174" spans="1:16" x14ac:dyDescent="0.25">
      <c r="A174" s="427">
        <v>41671</v>
      </c>
      <c r="B174" s="428">
        <v>33826.311000000002</v>
      </c>
      <c r="C174" s="428">
        <v>1801.4769999999999</v>
      </c>
      <c r="D174" s="428">
        <v>7222.95</v>
      </c>
      <c r="P174" s="428"/>
    </row>
    <row r="175" spans="1:16" x14ac:dyDescent="0.25">
      <c r="A175" s="427">
        <v>41699</v>
      </c>
      <c r="B175" s="428">
        <v>43198.112000000001</v>
      </c>
      <c r="C175" s="428">
        <v>1864.6670000000001</v>
      </c>
      <c r="D175" s="428">
        <v>6524.7</v>
      </c>
      <c r="P175" s="428"/>
    </row>
    <row r="176" spans="1:16" x14ac:dyDescent="0.25">
      <c r="A176" s="427">
        <v>41730</v>
      </c>
      <c r="B176" s="428">
        <v>36794.230000000003</v>
      </c>
      <c r="C176" s="428">
        <v>1847.7900000000002</v>
      </c>
      <c r="D176" s="428">
        <v>7231</v>
      </c>
      <c r="P176" s="428"/>
    </row>
    <row r="177" spans="1:16" x14ac:dyDescent="0.25">
      <c r="A177" s="427">
        <v>41760</v>
      </c>
      <c r="B177" s="428">
        <v>37910.372000000003</v>
      </c>
      <c r="C177" s="428">
        <v>2649.4090000000001</v>
      </c>
      <c r="D177" s="428">
        <v>8336.65</v>
      </c>
      <c r="P177" s="428"/>
    </row>
    <row r="178" spans="1:16" x14ac:dyDescent="0.25">
      <c r="A178" s="427">
        <v>41791</v>
      </c>
      <c r="B178" s="428">
        <v>25050.665000000005</v>
      </c>
      <c r="C178" s="428">
        <v>2068.2869999999998</v>
      </c>
      <c r="D178" s="428">
        <v>7799.75</v>
      </c>
      <c r="P178" s="428"/>
    </row>
    <row r="179" spans="1:16" x14ac:dyDescent="0.25">
      <c r="A179" s="427">
        <v>41821</v>
      </c>
      <c r="B179" s="428">
        <v>48367.955999999998</v>
      </c>
      <c r="C179" s="428">
        <v>2018.951</v>
      </c>
      <c r="D179" s="428">
        <v>8283.5319999999992</v>
      </c>
      <c r="P179" s="428"/>
    </row>
    <row r="180" spans="1:16" x14ac:dyDescent="0.25">
      <c r="A180" s="427">
        <v>41852</v>
      </c>
      <c r="B180" s="428">
        <v>36996.050000000003</v>
      </c>
      <c r="C180" s="428">
        <v>1931.1019999999999</v>
      </c>
      <c r="D180" s="428">
        <v>7994.35</v>
      </c>
      <c r="P180" s="428"/>
    </row>
    <row r="181" spans="1:16" x14ac:dyDescent="0.25">
      <c r="A181" s="427">
        <v>41883</v>
      </c>
      <c r="B181" s="428">
        <v>37347.159999999996</v>
      </c>
      <c r="C181" s="428">
        <v>2191.076</v>
      </c>
      <c r="D181" s="428">
        <v>7991.2</v>
      </c>
      <c r="P181" s="428"/>
    </row>
    <row r="182" spans="1:16" x14ac:dyDescent="0.25">
      <c r="A182" s="427">
        <v>41913</v>
      </c>
      <c r="B182" s="428">
        <v>31885.576999999997</v>
      </c>
      <c r="C182" s="428">
        <v>2047.4370000000001</v>
      </c>
      <c r="D182" s="428">
        <v>7990.15</v>
      </c>
      <c r="P182" s="428"/>
    </row>
    <row r="183" spans="1:16" x14ac:dyDescent="0.25">
      <c r="A183" s="427">
        <v>41944</v>
      </c>
      <c r="B183" s="428">
        <v>36774.741000000002</v>
      </c>
      <c r="C183" s="428">
        <v>2010.2929999999999</v>
      </c>
      <c r="D183" s="428">
        <v>7327.95</v>
      </c>
      <c r="P183" s="428"/>
    </row>
    <row r="184" spans="1:16" x14ac:dyDescent="0.25">
      <c r="A184" s="427">
        <v>41974</v>
      </c>
      <c r="B184" s="428">
        <v>43167.759999999995</v>
      </c>
      <c r="C184" s="428">
        <v>1913.1129999999998</v>
      </c>
      <c r="D184" s="428">
        <v>6884.85</v>
      </c>
      <c r="P184" s="428"/>
    </row>
    <row r="185" spans="1:16" x14ac:dyDescent="0.25">
      <c r="A185" s="427">
        <v>42005</v>
      </c>
      <c r="B185" s="428">
        <v>36914.300000000003</v>
      </c>
      <c r="C185" s="428">
        <v>1685.4070000000002</v>
      </c>
      <c r="D185" s="428">
        <v>7690.55</v>
      </c>
      <c r="P185" s="428"/>
    </row>
    <row r="186" spans="1:16" x14ac:dyDescent="0.25">
      <c r="A186" s="427">
        <v>42036</v>
      </c>
      <c r="B186" s="428">
        <v>37100.618000000002</v>
      </c>
      <c r="C186" s="428">
        <v>1743.1680000000001</v>
      </c>
      <c r="D186" s="428">
        <v>6969.9</v>
      </c>
      <c r="P186" s="428"/>
    </row>
    <row r="187" spans="1:16" x14ac:dyDescent="0.25">
      <c r="A187" s="427">
        <v>42064</v>
      </c>
      <c r="B187" s="428">
        <v>37088.447999999997</v>
      </c>
      <c r="C187" s="428">
        <v>2034.6749999999997</v>
      </c>
      <c r="D187" s="428">
        <v>6698.3</v>
      </c>
      <c r="P187" s="428"/>
    </row>
    <row r="188" spans="1:16" x14ac:dyDescent="0.25">
      <c r="A188" s="427">
        <v>42095</v>
      </c>
      <c r="B188" s="428">
        <v>40805.003000000004</v>
      </c>
      <c r="C188" s="428">
        <v>1994.345</v>
      </c>
      <c r="D188" s="428">
        <v>7953.05</v>
      </c>
      <c r="P188" s="428"/>
    </row>
    <row r="189" spans="1:16" x14ac:dyDescent="0.25">
      <c r="A189" s="427">
        <v>42125</v>
      </c>
      <c r="B189" s="428">
        <v>36798.815999999999</v>
      </c>
      <c r="C189" s="428">
        <v>1941.8700000000001</v>
      </c>
      <c r="D189" s="428">
        <v>7576.45</v>
      </c>
      <c r="P189" s="428"/>
    </row>
    <row r="190" spans="1:16" x14ac:dyDescent="0.25">
      <c r="A190" s="427">
        <v>42156</v>
      </c>
      <c r="B190" s="428">
        <v>36067.892999999996</v>
      </c>
      <c r="C190" s="428">
        <v>2036.1959999999999</v>
      </c>
      <c r="D190" s="428">
        <v>7674.45</v>
      </c>
      <c r="P190" s="428"/>
    </row>
    <row r="191" spans="1:16" x14ac:dyDescent="0.25">
      <c r="A191" s="427">
        <v>42186</v>
      </c>
      <c r="B191" s="428">
        <v>38002.673999999999</v>
      </c>
      <c r="C191" s="428">
        <v>1898.4189999999999</v>
      </c>
      <c r="D191" s="428">
        <v>8353.7999999999993</v>
      </c>
      <c r="P191" s="428"/>
    </row>
    <row r="192" spans="1:16" x14ac:dyDescent="0.25">
      <c r="A192" s="427">
        <v>42217</v>
      </c>
      <c r="B192" s="428">
        <v>35692.057000000001</v>
      </c>
      <c r="C192" s="428">
        <v>1919.5529999999999</v>
      </c>
      <c r="D192" s="428">
        <v>7917.7</v>
      </c>
      <c r="P192" s="428"/>
    </row>
    <row r="193" spans="1:4" x14ac:dyDescent="0.25">
      <c r="A193" s="427">
        <v>42248</v>
      </c>
      <c r="B193" s="428">
        <v>33596.157999999996</v>
      </c>
      <c r="C193" s="428">
        <v>2010.0450000000001</v>
      </c>
      <c r="D193" s="428">
        <v>8375.15</v>
      </c>
    </row>
    <row r="194" spans="1:4" x14ac:dyDescent="0.25">
      <c r="A194" s="427">
        <v>42278</v>
      </c>
      <c r="B194" s="428">
        <v>41186.241000000002</v>
      </c>
      <c r="C194" s="428">
        <v>1956.6319999999998</v>
      </c>
      <c r="D194" s="428">
        <v>7573.65</v>
      </c>
    </row>
    <row r="195" spans="1:4" x14ac:dyDescent="0.25">
      <c r="A195" s="427">
        <v>42309</v>
      </c>
      <c r="B195" s="428">
        <v>37434.652999999998</v>
      </c>
      <c r="C195" s="428">
        <v>2116.7289999999998</v>
      </c>
      <c r="D195" s="428">
        <v>7566.3</v>
      </c>
    </row>
    <row r="196" spans="1:4" x14ac:dyDescent="0.25">
      <c r="A196" s="427">
        <v>42339</v>
      </c>
      <c r="B196" s="428">
        <v>37450.584000000003</v>
      </c>
      <c r="C196" s="428">
        <v>2043.1859999999999</v>
      </c>
      <c r="D196" s="428">
        <v>7431.9</v>
      </c>
    </row>
    <row r="197" spans="1:4" x14ac:dyDescent="0.25">
      <c r="A197" s="427">
        <v>42370</v>
      </c>
      <c r="B197" s="428">
        <v>37282.661999999997</v>
      </c>
      <c r="C197" s="428">
        <v>1692.155</v>
      </c>
      <c r="D197" s="428">
        <v>7938</v>
      </c>
    </row>
    <row r="198" spans="1:4" x14ac:dyDescent="0.25">
      <c r="A198" s="427">
        <v>42401</v>
      </c>
      <c r="B198" s="428">
        <v>33636.268000000004</v>
      </c>
      <c r="C198" s="428">
        <v>1680.0330000000001</v>
      </c>
      <c r="D198" s="428">
        <v>6650</v>
      </c>
    </row>
    <row r="199" spans="1:4" x14ac:dyDescent="0.25">
      <c r="A199" s="427">
        <v>42430</v>
      </c>
      <c r="B199" s="428">
        <v>40761.774999999994</v>
      </c>
      <c r="C199" s="428">
        <v>1970.078</v>
      </c>
      <c r="D199" s="428">
        <v>7559.3</v>
      </c>
    </row>
    <row r="200" spans="1:4" x14ac:dyDescent="0.25">
      <c r="A200" s="427">
        <v>42461</v>
      </c>
      <c r="B200" s="428">
        <v>37347.281999999999</v>
      </c>
      <c r="C200" s="428">
        <v>1751.9660000000001</v>
      </c>
      <c r="D200" s="428">
        <v>7556.15</v>
      </c>
    </row>
    <row r="201" spans="1:4" x14ac:dyDescent="0.25">
      <c r="A201" s="427">
        <v>42491</v>
      </c>
      <c r="B201" s="428">
        <v>37516.595999999998</v>
      </c>
      <c r="C201" s="428">
        <v>1761.04</v>
      </c>
      <c r="D201" s="428">
        <v>7429.45</v>
      </c>
    </row>
    <row r="202" spans="1:4" x14ac:dyDescent="0.25">
      <c r="A202" s="427">
        <v>42522</v>
      </c>
      <c r="B202" s="428">
        <v>37376.497000000003</v>
      </c>
      <c r="C202" s="428">
        <v>1965.0169999999998</v>
      </c>
      <c r="D202" s="428">
        <v>8275.4</v>
      </c>
    </row>
    <row r="203" spans="1:4" x14ac:dyDescent="0.25">
      <c r="A203" s="427">
        <v>42552</v>
      </c>
      <c r="B203" s="428">
        <v>37574.629000000001</v>
      </c>
      <c r="C203" s="428">
        <v>1998.9309999999998</v>
      </c>
      <c r="D203" s="428">
        <v>8184.75</v>
      </c>
    </row>
    <row r="204" spans="1:4" x14ac:dyDescent="0.25">
      <c r="A204" s="427">
        <v>42583</v>
      </c>
      <c r="B204" s="428"/>
      <c r="C204" s="428"/>
      <c r="D204" s="428"/>
    </row>
    <row r="205" spans="1:4" x14ac:dyDescent="0.25">
      <c r="A205" s="427">
        <v>42614</v>
      </c>
      <c r="B205" s="428"/>
      <c r="C205" s="428"/>
      <c r="D205" s="428"/>
    </row>
    <row r="206" spans="1:4" x14ac:dyDescent="0.25">
      <c r="A206" s="427">
        <v>42644</v>
      </c>
      <c r="B206" s="428"/>
      <c r="C206" s="428"/>
      <c r="D206" s="428"/>
    </row>
    <row r="207" spans="1:4" x14ac:dyDescent="0.25">
      <c r="A207" s="427">
        <v>42675</v>
      </c>
      <c r="B207" s="428"/>
      <c r="C207" s="428"/>
      <c r="D207" s="428"/>
    </row>
    <row r="208" spans="1:4" x14ac:dyDescent="0.25">
      <c r="A208" s="427">
        <v>42705</v>
      </c>
      <c r="B208" s="428"/>
      <c r="C208" s="428"/>
      <c r="D208" s="428"/>
    </row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</sheetData>
  <printOptions gridLines="1" gridLinesSet="0"/>
  <pageMargins left="0.75" right="0.75" top="1" bottom="1" header="0.5" footer="0.5"/>
  <pageSetup scale="83" orientation="portrait" r:id="rId1"/>
  <headerFooter alignWithMargins="0">
    <oddHeader>&amp;A</oddHeader>
    <oddFooter>Page &amp;P</oddFooter>
  </headerFooter>
  <rowBreaks count="1" manualBreakCount="1"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RowHeight="15" x14ac:dyDescent="0.25"/>
  <cols>
    <col min="1" max="1" width="11.28515625" bestFit="1" customWidth="1"/>
    <col min="2" max="2" width="11" bestFit="1" customWidth="1"/>
    <col min="3" max="3" width="11.5703125" bestFit="1" customWidth="1"/>
    <col min="4" max="4" width="9.42578125" bestFit="1" customWidth="1"/>
    <col min="5" max="5" width="12" customWidth="1"/>
    <col min="8" max="8" width="16" customWidth="1"/>
    <col min="9" max="9" width="15" customWidth="1"/>
    <col min="11" max="11" width="23" customWidth="1"/>
  </cols>
  <sheetData>
    <row r="1" spans="1:14" x14ac:dyDescent="0.25">
      <c r="A1" s="452" t="s">
        <v>120</v>
      </c>
    </row>
    <row r="2" spans="1:14" ht="15.75" thickBot="1" x14ac:dyDescent="0.3">
      <c r="A2" s="453" t="s">
        <v>116</v>
      </c>
    </row>
    <row r="3" spans="1:14" ht="29.25" customHeight="1" thickBot="1" x14ac:dyDescent="0.3">
      <c r="A3" s="439" t="s">
        <v>102</v>
      </c>
      <c r="B3" s="436" t="s">
        <v>106</v>
      </c>
      <c r="C3" s="436" t="s">
        <v>107</v>
      </c>
      <c r="D3" s="436" t="s">
        <v>108</v>
      </c>
      <c r="E3" s="437" t="s">
        <v>109</v>
      </c>
      <c r="F3" s="436" t="s">
        <v>104</v>
      </c>
      <c r="G3" s="436" t="s">
        <v>105</v>
      </c>
      <c r="H3" s="438" t="s">
        <v>110</v>
      </c>
      <c r="I3" s="438" t="s">
        <v>113</v>
      </c>
      <c r="J3" s="442" t="s">
        <v>112</v>
      </c>
      <c r="K3" s="438" t="s">
        <v>114</v>
      </c>
      <c r="L3" s="442" t="s">
        <v>112</v>
      </c>
      <c r="N3" s="454"/>
    </row>
    <row r="4" spans="1:14" x14ac:dyDescent="0.25">
      <c r="A4" s="440">
        <v>42370</v>
      </c>
      <c r="B4" s="445">
        <f>'Res WN Billed Sales'!O311</f>
        <v>4429775.7127314415</v>
      </c>
      <c r="C4" s="445">
        <f>'Comm WN Billed Sales'!BH233</f>
        <v>3669632.6513655819</v>
      </c>
      <c r="D4" s="445">
        <f>'Industrial WN Billed Sales'!BL209</f>
        <v>253048.21094638103</v>
      </c>
      <c r="E4" s="445">
        <f>'Street_Other_Metro Sales'!B197</f>
        <v>37282.661999999997</v>
      </c>
      <c r="F4" s="445">
        <f>'Street_Other_Metro Sales'!C197</f>
        <v>1692.155</v>
      </c>
      <c r="G4" s="445">
        <f>'Street_Other_Metro Sales'!D197</f>
        <v>7938</v>
      </c>
      <c r="H4" s="443">
        <f>SUM(B4:G4)</f>
        <v>8399369.3920434043</v>
      </c>
      <c r="I4" s="450">
        <v>8527170.7936364673</v>
      </c>
      <c r="J4" s="446">
        <f>H4/I4-1</f>
        <v>-1.4987550347699941E-2</v>
      </c>
      <c r="K4" s="450">
        <v>8080249.9057420511</v>
      </c>
      <c r="L4" s="447">
        <f>H4/K4-1</f>
        <v>3.9493764428570222E-2</v>
      </c>
      <c r="N4" s="453"/>
    </row>
    <row r="5" spans="1:14" x14ac:dyDescent="0.25">
      <c r="A5" s="440">
        <v>42401</v>
      </c>
      <c r="B5" s="445">
        <f>'Res WN Billed Sales'!O312</f>
        <v>3684514.960552955</v>
      </c>
      <c r="C5" s="445">
        <f>'Comm WN Billed Sales'!BH234</f>
        <v>3225330.3706669565</v>
      </c>
      <c r="D5" s="445">
        <f>'Industrial WN Billed Sales'!BL210</f>
        <v>224605.30446027342</v>
      </c>
      <c r="E5" s="445">
        <f>'Street_Other_Metro Sales'!B198</f>
        <v>33636.268000000004</v>
      </c>
      <c r="F5" s="445">
        <f>'Street_Other_Metro Sales'!C198</f>
        <v>1680.0330000000001</v>
      </c>
      <c r="G5" s="445">
        <f>'Street_Other_Metro Sales'!D198</f>
        <v>6650</v>
      </c>
      <c r="H5" s="443">
        <f t="shared" ref="H5:H9" si="0">SUM(B5:G5)</f>
        <v>7176416.9366801847</v>
      </c>
      <c r="I5" s="450">
        <v>7700766.000191601</v>
      </c>
      <c r="J5" s="447">
        <f t="shared" ref="J5:J10" si="1">H5/I5-1</f>
        <v>-6.8090507294776947E-2</v>
      </c>
      <c r="K5" s="450">
        <v>7897643.0972373644</v>
      </c>
      <c r="L5" s="447">
        <f t="shared" ref="L5:L9" si="2">H5/K5-1</f>
        <v>-9.1321695811940162E-2</v>
      </c>
    </row>
    <row r="6" spans="1:14" x14ac:dyDescent="0.25">
      <c r="A6" s="440">
        <v>42430</v>
      </c>
      <c r="B6" s="445">
        <f>'Res WN Billed Sales'!O313</f>
        <v>3816615.5833471604</v>
      </c>
      <c r="C6" s="445">
        <f>'Comm WN Billed Sales'!BH235</f>
        <v>3555963.6172568621</v>
      </c>
      <c r="D6" s="445">
        <f>'Industrial WN Billed Sales'!BL211</f>
        <v>251153.86390743731</v>
      </c>
      <c r="E6" s="445">
        <f>'Street_Other_Metro Sales'!B199</f>
        <v>40761.774999999994</v>
      </c>
      <c r="F6" s="445">
        <f>'Street_Other_Metro Sales'!C199</f>
        <v>1970.078</v>
      </c>
      <c r="G6" s="445">
        <f>'Street_Other_Metro Sales'!D199</f>
        <v>7559.3</v>
      </c>
      <c r="H6" s="443">
        <f t="shared" si="0"/>
        <v>7674024.2175114593</v>
      </c>
      <c r="I6" s="450">
        <v>7706434.0807140935</v>
      </c>
      <c r="J6" s="447">
        <f t="shared" si="1"/>
        <v>-4.2055589995562137E-3</v>
      </c>
      <c r="K6" s="450">
        <v>7872925.6076659895</v>
      </c>
      <c r="L6" s="447">
        <f t="shared" si="2"/>
        <v>-2.5263974291952818E-2</v>
      </c>
    </row>
    <row r="7" spans="1:14" x14ac:dyDescent="0.25">
      <c r="A7" s="440">
        <v>42461</v>
      </c>
      <c r="B7" s="445">
        <f>'Res WN Billed Sales'!O314</f>
        <v>4277367.2719374308</v>
      </c>
      <c r="C7" s="445">
        <f>'Comm WN Billed Sales'!BH236</f>
        <v>3736875.4393805759</v>
      </c>
      <c r="D7" s="445">
        <f>'Industrial WN Billed Sales'!BL212</f>
        <v>259537.74146379944</v>
      </c>
      <c r="E7" s="445">
        <f>'Street_Other_Metro Sales'!B200</f>
        <v>37347.281999999999</v>
      </c>
      <c r="F7" s="445">
        <f>'Street_Other_Metro Sales'!C200</f>
        <v>1751.9660000000001</v>
      </c>
      <c r="G7" s="445">
        <f>'Street_Other_Metro Sales'!D200</f>
        <v>7556.15</v>
      </c>
      <c r="H7" s="443">
        <f t="shared" si="0"/>
        <v>8320435.8507818058</v>
      </c>
      <c r="I7" s="450">
        <v>7847735.6000749096</v>
      </c>
      <c r="J7" s="447">
        <f t="shared" si="1"/>
        <v>6.0233967452010484E-2</v>
      </c>
      <c r="K7" s="450">
        <v>8183657.4047914678</v>
      </c>
      <c r="L7" s="447">
        <f t="shared" si="2"/>
        <v>1.67136085034858E-2</v>
      </c>
    </row>
    <row r="8" spans="1:14" x14ac:dyDescent="0.25">
      <c r="A8" s="440">
        <v>42491</v>
      </c>
      <c r="B8" s="445">
        <f>'Res WN Billed Sales'!O315</f>
        <v>4615268.9101599548</v>
      </c>
      <c r="C8" s="445">
        <f>'Comm WN Billed Sales'!BH237</f>
        <v>3827482.6003749808</v>
      </c>
      <c r="D8" s="445">
        <f>'Industrial WN Billed Sales'!BL213</f>
        <v>252304.27338028574</v>
      </c>
      <c r="E8" s="445">
        <f>'Street_Other_Metro Sales'!B201</f>
        <v>37516.595999999998</v>
      </c>
      <c r="F8" s="445">
        <f>'Street_Other_Metro Sales'!C201</f>
        <v>1761.04</v>
      </c>
      <c r="G8" s="445">
        <f>'Street_Other_Metro Sales'!D201</f>
        <v>7429.45</v>
      </c>
      <c r="H8" s="443">
        <f t="shared" si="0"/>
        <v>8741762.869915219</v>
      </c>
      <c r="I8" s="450">
        <v>8885331.1267422326</v>
      </c>
      <c r="J8" s="447">
        <f t="shared" si="1"/>
        <v>-1.6157896062524379E-2</v>
      </c>
      <c r="K8" s="450">
        <v>8924800.7882007938</v>
      </c>
      <c r="L8" s="447">
        <f t="shared" si="2"/>
        <v>-2.050890800022831E-2</v>
      </c>
    </row>
    <row r="9" spans="1:14" ht="15.75" thickBot="1" x14ac:dyDescent="0.3">
      <c r="A9" s="440">
        <v>42522</v>
      </c>
      <c r="B9" s="445">
        <f>'Res WN Billed Sales'!O316</f>
        <v>5461416.8369674105</v>
      </c>
      <c r="C9" s="445">
        <f>'Comm WN Billed Sales'!BH238</f>
        <v>4177664.3703709263</v>
      </c>
      <c r="D9" s="445">
        <f>'Industrial WN Billed Sales'!BL214</f>
        <v>255594.15041859099</v>
      </c>
      <c r="E9" s="445">
        <f>'Street_Other_Metro Sales'!B202</f>
        <v>37376.497000000003</v>
      </c>
      <c r="F9" s="445">
        <f>'Street_Other_Metro Sales'!C202</f>
        <v>1965.0169999999998</v>
      </c>
      <c r="G9" s="445">
        <f>'Street_Other_Metro Sales'!D202</f>
        <v>8275.4</v>
      </c>
      <c r="H9" s="443">
        <f t="shared" si="0"/>
        <v>9942292.2717569284</v>
      </c>
      <c r="I9" s="450">
        <v>9741009.8520872481</v>
      </c>
      <c r="J9" s="448">
        <f t="shared" si="1"/>
        <v>2.0663403766761457E-2</v>
      </c>
      <c r="K9" s="450">
        <v>9865808.8746648915</v>
      </c>
      <c r="L9" s="447">
        <f t="shared" si="2"/>
        <v>7.7523696296655231E-3</v>
      </c>
    </row>
    <row r="10" spans="1:14" ht="15.75" thickBot="1" x14ac:dyDescent="0.3">
      <c r="A10" s="441" t="s">
        <v>111</v>
      </c>
      <c r="B10" s="449">
        <f>SUM(B4:B9)</f>
        <v>26284959.275696352</v>
      </c>
      <c r="C10" s="449">
        <f t="shared" ref="C10:I10" si="3">SUM(C4:C9)</f>
        <v>22192949.049415886</v>
      </c>
      <c r="D10" s="449">
        <f t="shared" si="3"/>
        <v>1496243.5445767681</v>
      </c>
      <c r="E10" s="449">
        <f t="shared" si="3"/>
        <v>223921.08</v>
      </c>
      <c r="F10" s="449">
        <f t="shared" si="3"/>
        <v>10820.289000000001</v>
      </c>
      <c r="G10" s="449">
        <f t="shared" si="3"/>
        <v>45408.299999999996</v>
      </c>
      <c r="H10" s="444">
        <f t="shared" si="3"/>
        <v>50254301.538689002</v>
      </c>
      <c r="I10" s="444">
        <f t="shared" si="3"/>
        <v>50408447.453446552</v>
      </c>
      <c r="J10" s="448">
        <f t="shared" si="1"/>
        <v>-3.0579381541141482E-3</v>
      </c>
      <c r="K10" s="444">
        <f t="shared" ref="K10" si="4">SUM(K4:K9)</f>
        <v>50825085.678302556</v>
      </c>
      <c r="L10" s="451">
        <f>H10/K10-1</f>
        <v>-1.1230362565964658E-2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Res WN Billed Sales</vt:lpstr>
      <vt:lpstr>Comm WN Billed Sales</vt:lpstr>
      <vt:lpstr>Industrial WN Billed Sales</vt:lpstr>
      <vt:lpstr>Street_Other_Metro Sales</vt:lpstr>
      <vt:lpstr>Total Billed Sales</vt:lpstr>
      <vt:lpstr>'Street_Other_Metro Sales'!Print_Titles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2016-08-14T19:54:03Z</dcterms:created>
  <dcterms:modified xsi:type="dcterms:W3CDTF">2016-08-15T01:49:34Z</dcterms:modified>
</cp:coreProperties>
</file>