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WP - History of FPL Gains" sheetId="1" r:id="rId1"/>
    <sheet name="Schedule A6" sheetId="2" r:id="rId2"/>
    <sheet name="Schedule A9" sheetId="4" r:id="rId3"/>
    <sheet name="SAF-1" sheetId="3" r:id="rId4"/>
    <sheet name="PSC-09-0795" sheetId="5" r:id="rId5"/>
    <sheet name="PSC-11-0094" sheetId="6" r:id="rId6"/>
    <sheet name="PSC-11-0579" sheetId="7" r:id="rId7"/>
    <sheet name="E6 and E9" sheetId="8" r:id="rId8"/>
  </sheets>
  <calcPr calcId="145621"/>
</workbook>
</file>

<file path=xl/calcChain.xml><?xml version="1.0" encoding="utf-8"?>
<calcChain xmlns="http://schemas.openxmlformats.org/spreadsheetml/2006/main">
  <c r="H13" i="1" l="1"/>
  <c r="H9" i="1"/>
  <c r="F6" i="1" l="1"/>
  <c r="D15" i="1"/>
  <c r="D14" i="1"/>
  <c r="C15" i="1"/>
  <c r="C14" i="1"/>
  <c r="B15" i="1"/>
  <c r="B14" i="1"/>
  <c r="F8" i="1" l="1"/>
  <c r="F7" i="1"/>
  <c r="G6" i="1"/>
  <c r="G8" i="1"/>
  <c r="G7" i="1"/>
  <c r="D17" i="1" l="1"/>
  <c r="D12" i="1"/>
  <c r="G12" i="1" s="1"/>
  <c r="D11" i="1"/>
  <c r="D10" i="1"/>
  <c r="G10" i="1" s="1"/>
  <c r="D9" i="1"/>
  <c r="D8" i="1"/>
  <c r="D7" i="1"/>
  <c r="D6" i="1"/>
  <c r="G11" i="1" l="1"/>
</calcChain>
</file>

<file path=xl/sharedStrings.xml><?xml version="1.0" encoding="utf-8"?>
<sst xmlns="http://schemas.openxmlformats.org/spreadsheetml/2006/main" count="31" uniqueCount="31">
  <si>
    <t>Total</t>
  </si>
  <si>
    <t>1st 3-yr average</t>
  </si>
  <si>
    <t>Most recent 3-yr average</t>
  </si>
  <si>
    <t>Sales (1) (2)</t>
  </si>
  <si>
    <t>Notes:</t>
  </si>
  <si>
    <t>(2) Direct Testimony of FPL witness Forrest, EXH SAF-1. Docket No. 160088-EI</t>
  </si>
  <si>
    <t>Purchases (2)(3)</t>
  </si>
  <si>
    <t>A</t>
  </si>
  <si>
    <t>B</t>
  </si>
  <si>
    <t>C</t>
  </si>
  <si>
    <t>D</t>
  </si>
  <si>
    <t>E</t>
  </si>
  <si>
    <t>F</t>
  </si>
  <si>
    <t>G</t>
  </si>
  <si>
    <t>(1) FPL Schedule A6 filed with FPSC in January 2010 (2009), January 2011 (2010), and January 2012 (2011).</t>
  </si>
  <si>
    <t>(3) FPL Schedule A9 filed with FPSC in January 2010 (2009), January 2011 (2010), and January 2012 (2011).</t>
  </si>
  <si>
    <t>3-year moving average (4)</t>
  </si>
  <si>
    <t>(4) For 2009, Order No. PSC-09-0795-FOF-EI, Docket No. 090001-EI, issued 12/02/2009</t>
  </si>
  <si>
    <t>(4) For 2010, Order No. PSC-11-0094-FOF-EI, Docket No. 100001-EI, issued 02/01/11</t>
  </si>
  <si>
    <t>(4) For 2011, Order No. PSC-11-0579-FOF-EI, Docket No. 110001-EI, issued 12/16/11</t>
  </si>
  <si>
    <t>Ratepayer portion of gains (5)</t>
  </si>
  <si>
    <t>(5) 100% of gains on sales up to 3-year moving average, 80% of gains above 3-year moving average</t>
  </si>
  <si>
    <t>(6) For 2009-2011, sum of Column C and Column F</t>
  </si>
  <si>
    <t>(7) For 2013-2015, 100% of gains up to $46 million, 40% of gains above $46 million</t>
  </si>
  <si>
    <t>Total ratepayer gains/savings (6)(7)</t>
  </si>
  <si>
    <t>2013 Projection (8)</t>
  </si>
  <si>
    <t>(8) Direct Testimony of FPL witness Keith, Schedules E6 and E9.  Docket No. 120001-EI.  August 31, 2012 filing.</t>
  </si>
  <si>
    <t>Check By: MD 6/16/2016</t>
  </si>
  <si>
    <t>WP - History of FPL Gains on Sales and FPL Savings from Purchases</t>
  </si>
  <si>
    <t>Prepared By:</t>
  </si>
  <si>
    <t>TB 06/16/2016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</si>
</sst>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4" Type="http://schemas.openxmlformats.org/officeDocument/2006/relationships/image" Target="../media/image4.tm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mp"/><Relationship Id="rId2" Type="http://schemas.openxmlformats.org/officeDocument/2006/relationships/image" Target="../media/image6.tmp"/><Relationship Id="rId1" Type="http://schemas.openxmlformats.org/officeDocument/2006/relationships/image" Target="../media/image5.tmp"/><Relationship Id="rId4" Type="http://schemas.openxmlformats.org/officeDocument/2006/relationships/image" Target="../media/image8.tm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tmp"/><Relationship Id="rId2" Type="http://schemas.openxmlformats.org/officeDocument/2006/relationships/image" Target="../media/image10.tmp"/><Relationship Id="rId1" Type="http://schemas.openxmlformats.org/officeDocument/2006/relationships/image" Target="../media/image9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tmp"/><Relationship Id="rId1" Type="http://schemas.openxmlformats.org/officeDocument/2006/relationships/image" Target="../media/image1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201075</xdr:colOff>
      <xdr:row>37</xdr:row>
      <xdr:rowOff>10511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16275" cy="705901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22</xdr:col>
      <xdr:colOff>29345</xdr:colOff>
      <xdr:row>32</xdr:row>
      <xdr:rowOff>153273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5515745" cy="624927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35</xdr:col>
      <xdr:colOff>524970</xdr:colOff>
      <xdr:row>38</xdr:row>
      <xdr:rowOff>153432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0"/>
          <a:ext cx="7840170" cy="7392432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47</xdr:col>
      <xdr:colOff>124779</xdr:colOff>
      <xdr:row>33</xdr:row>
      <xdr:rowOff>29457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6830379" cy="6315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77232</xdr:colOff>
      <xdr:row>34</xdr:row>
      <xdr:rowOff>48536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2432" cy="652553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23</xdr:col>
      <xdr:colOff>372378</xdr:colOff>
      <xdr:row>34</xdr:row>
      <xdr:rowOff>58063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6468378" cy="6535063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35</xdr:col>
      <xdr:colOff>553464</xdr:colOff>
      <xdr:row>38</xdr:row>
      <xdr:rowOff>77222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0"/>
          <a:ext cx="7259064" cy="7316222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46</xdr:col>
      <xdr:colOff>439063</xdr:colOff>
      <xdr:row>33</xdr:row>
      <xdr:rowOff>10404</xdr:rowOff>
    </xdr:to>
    <xdr:pic>
      <xdr:nvPicPr>
        <xdr:cNvPr id="5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6535063" cy="6296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325002</xdr:colOff>
      <xdr:row>33</xdr:row>
      <xdr:rowOff>134247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9802" cy="642074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27</xdr:col>
      <xdr:colOff>248791</xdr:colOff>
      <xdr:row>34</xdr:row>
      <xdr:rowOff>19957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0"/>
          <a:ext cx="8173591" cy="6496957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0</xdr:row>
      <xdr:rowOff>0</xdr:rowOff>
    </xdr:from>
    <xdr:to>
      <xdr:col>41</xdr:col>
      <xdr:colOff>448844</xdr:colOff>
      <xdr:row>34</xdr:row>
      <xdr:rowOff>48536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00" y="0"/>
          <a:ext cx="8373644" cy="65255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343629</xdr:colOff>
      <xdr:row>35</xdr:row>
      <xdr:rowOff>153352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20429" cy="68208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200734</xdr:colOff>
      <xdr:row>35</xdr:row>
      <xdr:rowOff>10457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77534" cy="66779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324576</xdr:colOff>
      <xdr:row>35</xdr:row>
      <xdr:rowOff>172405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01376" cy="6839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344395</xdr:colOff>
      <xdr:row>39</xdr:row>
      <xdr:rowOff>115354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07595" cy="754485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33</xdr:col>
      <xdr:colOff>325172</xdr:colOff>
      <xdr:row>36</xdr:row>
      <xdr:rowOff>958</xdr:rowOff>
    </xdr:to>
    <xdr:pic>
      <xdr:nvPicPr>
        <xdr:cNvPr id="3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9469172" cy="685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B2" sqref="B2"/>
    </sheetView>
  </sheetViews>
  <sheetFormatPr defaultRowHeight="15" x14ac:dyDescent="0.25"/>
  <cols>
    <col min="1" max="1" width="23.28515625" bestFit="1" customWidth="1"/>
    <col min="2" max="7" width="19.5703125" customWidth="1"/>
    <col min="8" max="8" width="18.7109375" customWidth="1"/>
  </cols>
  <sheetData>
    <row r="1" spans="1:8" x14ac:dyDescent="0.25">
      <c r="A1" t="s">
        <v>28</v>
      </c>
    </row>
    <row r="4" spans="1:8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</row>
    <row r="5" spans="1:8" ht="45" x14ac:dyDescent="0.25">
      <c r="B5" s="1" t="s">
        <v>3</v>
      </c>
      <c r="C5" s="1" t="s">
        <v>6</v>
      </c>
      <c r="D5" s="1" t="s">
        <v>0</v>
      </c>
      <c r="E5" s="3" t="s">
        <v>16</v>
      </c>
      <c r="F5" s="3" t="s">
        <v>20</v>
      </c>
      <c r="G5" s="3" t="s">
        <v>24</v>
      </c>
    </row>
    <row r="6" spans="1:8" x14ac:dyDescent="0.25">
      <c r="A6">
        <v>2009</v>
      </c>
      <c r="B6" s="2">
        <v>10700431</v>
      </c>
      <c r="C6" s="2">
        <v>39751657</v>
      </c>
      <c r="D6" s="2">
        <f>SUM(B6:C6)</f>
        <v>50452088</v>
      </c>
      <c r="E6" s="2">
        <v>18328381</v>
      </c>
      <c r="F6" s="2">
        <f>IF(E6&gt;=B6,B6,(E6+(0.8*(B6-E6))))</f>
        <v>10700431</v>
      </c>
      <c r="G6" s="2">
        <f>C6+F6</f>
        <v>50452088</v>
      </c>
    </row>
    <row r="7" spans="1:8" x14ac:dyDescent="0.25">
      <c r="A7">
        <v>2010</v>
      </c>
      <c r="B7" s="2">
        <v>4421967</v>
      </c>
      <c r="C7" s="2">
        <v>78316363</v>
      </c>
      <c r="D7" s="2">
        <f t="shared" ref="D7:D12" si="0">SUM(B7:C7)</f>
        <v>82738330</v>
      </c>
      <c r="E7" s="2">
        <v>15415773</v>
      </c>
      <c r="F7" s="2">
        <f t="shared" ref="F7:F8" si="1">IF(E7&gt;=B7,B7,(E7+(0.8*(B7-E7))))</f>
        <v>4421967</v>
      </c>
      <c r="G7" s="2">
        <f t="shared" ref="G7:G8" si="2">C7+F7</f>
        <v>82738330</v>
      </c>
    </row>
    <row r="8" spans="1:8" ht="15.75" thickBot="1" x14ac:dyDescent="0.3">
      <c r="A8">
        <v>2011</v>
      </c>
      <c r="B8" s="2">
        <v>4918686</v>
      </c>
      <c r="C8" s="2">
        <v>64644735</v>
      </c>
      <c r="D8" s="2">
        <f t="shared" si="0"/>
        <v>69563421</v>
      </c>
      <c r="E8" s="2">
        <v>10707967</v>
      </c>
      <c r="F8" s="2">
        <f t="shared" si="1"/>
        <v>4918686</v>
      </c>
      <c r="G8" s="6">
        <f t="shared" si="2"/>
        <v>69563421</v>
      </c>
    </row>
    <row r="9" spans="1:8" ht="15.75" thickTop="1" x14ac:dyDescent="0.25">
      <c r="A9">
        <v>2012</v>
      </c>
      <c r="B9" s="2">
        <v>3375756</v>
      </c>
      <c r="C9" s="2">
        <v>37188404</v>
      </c>
      <c r="D9" s="2">
        <f t="shared" si="0"/>
        <v>40564160</v>
      </c>
      <c r="H9" s="2">
        <f>SUM(G6:G8)</f>
        <v>202753839</v>
      </c>
    </row>
    <row r="10" spans="1:8" x14ac:dyDescent="0.25">
      <c r="A10">
        <v>2013</v>
      </c>
      <c r="B10" s="2">
        <v>13313457</v>
      </c>
      <c r="C10" s="2">
        <v>3205747</v>
      </c>
      <c r="D10" s="2">
        <f t="shared" si="0"/>
        <v>16519204</v>
      </c>
      <c r="G10" s="2">
        <f>D10</f>
        <v>16519204</v>
      </c>
    </row>
    <row r="11" spans="1:8" x14ac:dyDescent="0.25">
      <c r="A11">
        <v>2014</v>
      </c>
      <c r="B11" s="2">
        <v>45780301</v>
      </c>
      <c r="C11" s="2">
        <v>10528279</v>
      </c>
      <c r="D11" s="2">
        <f t="shared" si="0"/>
        <v>56308580</v>
      </c>
      <c r="G11" s="2">
        <f>46000000+(0.4*(D11-46000000))</f>
        <v>50123432</v>
      </c>
    </row>
    <row r="12" spans="1:8" ht="15.75" thickBot="1" x14ac:dyDescent="0.3">
      <c r="A12">
        <v>2015</v>
      </c>
      <c r="B12" s="2">
        <v>25961825</v>
      </c>
      <c r="C12" s="2">
        <v>9577611</v>
      </c>
      <c r="D12" s="2">
        <f t="shared" si="0"/>
        <v>35539436</v>
      </c>
      <c r="G12" s="6">
        <f>D12</f>
        <v>35539436</v>
      </c>
    </row>
    <row r="13" spans="1:8" ht="15.75" thickTop="1" x14ac:dyDescent="0.25">
      <c r="H13" s="2">
        <f>SUM(G10:G12)</f>
        <v>102182072</v>
      </c>
    </row>
    <row r="14" spans="1:8" x14ac:dyDescent="0.25">
      <c r="A14" s="4" t="s">
        <v>1</v>
      </c>
      <c r="B14" s="2">
        <f>AVERAGE(B6:B8)</f>
        <v>6680361.333333333</v>
      </c>
      <c r="C14" s="2">
        <f>AVERAGE(C6:C8)</f>
        <v>60904251.666666664</v>
      </c>
      <c r="D14" s="2">
        <f>AVERAGE(D6:D8)</f>
        <v>67584613</v>
      </c>
    </row>
    <row r="15" spans="1:8" x14ac:dyDescent="0.25">
      <c r="A15" s="4" t="s">
        <v>2</v>
      </c>
      <c r="B15" s="2">
        <f>AVERAGE(B10:B12)</f>
        <v>28351861</v>
      </c>
      <c r="C15" s="2">
        <f>AVERAGE(C10:C12)</f>
        <v>7770545.666666667</v>
      </c>
      <c r="D15" s="2">
        <f>AVERAGE(D10:D12)</f>
        <v>36122406.666666664</v>
      </c>
    </row>
    <row r="17" spans="1:4" x14ac:dyDescent="0.25">
      <c r="A17" s="5" t="s">
        <v>25</v>
      </c>
      <c r="B17" s="2">
        <v>4238116</v>
      </c>
      <c r="C17" s="2">
        <v>30907083</v>
      </c>
      <c r="D17" s="2">
        <f t="shared" ref="D17" si="3">SUM(B17:C17)</f>
        <v>35145199</v>
      </c>
    </row>
    <row r="19" spans="1:4" x14ac:dyDescent="0.25">
      <c r="A19" t="s">
        <v>4</v>
      </c>
      <c r="B19" t="s">
        <v>14</v>
      </c>
    </row>
    <row r="20" spans="1:4" x14ac:dyDescent="0.25">
      <c r="B20" t="s">
        <v>5</v>
      </c>
    </row>
    <row r="21" spans="1:4" x14ac:dyDescent="0.25">
      <c r="B21" t="s">
        <v>15</v>
      </c>
    </row>
    <row r="22" spans="1:4" x14ac:dyDescent="0.25">
      <c r="B22" t="s">
        <v>17</v>
      </c>
    </row>
    <row r="23" spans="1:4" x14ac:dyDescent="0.25">
      <c r="B23" t="s">
        <v>18</v>
      </c>
    </row>
    <row r="24" spans="1:4" x14ac:dyDescent="0.25">
      <c r="B24" t="s">
        <v>19</v>
      </c>
    </row>
    <row r="25" spans="1:4" x14ac:dyDescent="0.25">
      <c r="B25" t="s">
        <v>21</v>
      </c>
    </row>
    <row r="26" spans="1:4" x14ac:dyDescent="0.25">
      <c r="B26" t="s">
        <v>22</v>
      </c>
    </row>
    <row r="27" spans="1:4" x14ac:dyDescent="0.25">
      <c r="B27" t="s">
        <v>23</v>
      </c>
    </row>
    <row r="28" spans="1:4" x14ac:dyDescent="0.25">
      <c r="B28" t="s">
        <v>26</v>
      </c>
    </row>
    <row r="30" spans="1:4" x14ac:dyDescent="0.25">
      <c r="B30" t="s">
        <v>29</v>
      </c>
      <c r="C30" t="s">
        <v>30</v>
      </c>
    </row>
    <row r="31" spans="1:4" x14ac:dyDescent="0.25">
      <c r="B31" t="s">
        <v>27</v>
      </c>
    </row>
  </sheetData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V1" zoomScaleNormal="100"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V1"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WP - History of FPL Gains</vt:lpstr>
      <vt:lpstr>Schedule A6</vt:lpstr>
      <vt:lpstr>Schedule A9</vt:lpstr>
      <vt:lpstr>SAF-1</vt:lpstr>
      <vt:lpstr>PSC-09-0795</vt:lpstr>
      <vt:lpstr>PSC-11-0094</vt:lpstr>
      <vt:lpstr>PSC-11-0579</vt:lpstr>
      <vt:lpstr>E6 and E9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Bohrmann</dc:creator>
  <cp:lastModifiedBy>Michael Deupree</cp:lastModifiedBy>
  <cp:lastPrinted>2016-06-16T21:44:57Z</cp:lastPrinted>
  <dcterms:created xsi:type="dcterms:W3CDTF">2016-06-13T20:59:56Z</dcterms:created>
  <dcterms:modified xsi:type="dcterms:W3CDTF">2016-07-13T17:31:06Z</dcterms:modified>
</cp:coreProperties>
</file>