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C29" i="3" l="1"/>
  <c r="C28" i="3"/>
  <c r="J14" i="3" s="1"/>
  <c r="B30" i="3"/>
  <c r="C14" i="3" l="1"/>
  <c r="G14" i="3"/>
  <c r="K14" i="3"/>
  <c r="D14" i="3"/>
  <c r="H14" i="3"/>
  <c r="L14" i="3"/>
  <c r="C30" i="3"/>
  <c r="E14" i="3"/>
  <c r="I14" i="3"/>
  <c r="M14" i="3"/>
  <c r="B14" i="3"/>
  <c r="F14" i="3"/>
  <c r="D2" i="3"/>
  <c r="E2" i="2"/>
  <c r="Q11" i="2" l="1"/>
  <c r="P11" i="2"/>
  <c r="E14" i="1"/>
  <c r="E12" i="1"/>
  <c r="D10" i="1"/>
  <c r="D16" i="1" s="1"/>
  <c r="D18" i="1" s="1"/>
  <c r="C10" i="1"/>
  <c r="C16" i="1" s="1"/>
  <c r="C18" i="1" s="1"/>
  <c r="E9" i="1"/>
  <c r="C10" i="2" l="1"/>
  <c r="C11" i="2" s="1"/>
  <c r="C8" i="3" s="1"/>
  <c r="C10" i="3" s="1"/>
  <c r="C18" i="3" s="1"/>
  <c r="C22" i="3" s="1"/>
  <c r="G10" i="2"/>
  <c r="G11" i="2" s="1"/>
  <c r="G8" i="3" s="1"/>
  <c r="G10" i="3" s="1"/>
  <c r="G18" i="3" s="1"/>
  <c r="G22" i="3" s="1"/>
  <c r="K10" i="2"/>
  <c r="K11" i="2" s="1"/>
  <c r="K8" i="3" s="1"/>
  <c r="K10" i="3" s="1"/>
  <c r="K18" i="3" s="1"/>
  <c r="K22" i="3" s="1"/>
  <c r="D10" i="2"/>
  <c r="D11" i="2" s="1"/>
  <c r="D8" i="3" s="1"/>
  <c r="D10" i="3" s="1"/>
  <c r="D18" i="3" s="1"/>
  <c r="D22" i="3" s="1"/>
  <c r="H10" i="2"/>
  <c r="H11" i="2" s="1"/>
  <c r="H8" i="3" s="1"/>
  <c r="H10" i="3" s="1"/>
  <c r="H18" i="3" s="1"/>
  <c r="H22" i="3" s="1"/>
  <c r="L10" i="2"/>
  <c r="L11" i="2" s="1"/>
  <c r="L8" i="3" s="1"/>
  <c r="L10" i="3" s="1"/>
  <c r="L18" i="3" s="1"/>
  <c r="L22" i="3" s="1"/>
  <c r="E10" i="2"/>
  <c r="E11" i="2" s="1"/>
  <c r="E8" i="3" s="1"/>
  <c r="E10" i="3" s="1"/>
  <c r="E18" i="3" s="1"/>
  <c r="E22" i="3" s="1"/>
  <c r="I10" i="2"/>
  <c r="I11" i="2" s="1"/>
  <c r="I8" i="3" s="1"/>
  <c r="I10" i="3" s="1"/>
  <c r="I18" i="3" s="1"/>
  <c r="I22" i="3" s="1"/>
  <c r="M10" i="2"/>
  <c r="M11" i="2" s="1"/>
  <c r="M8" i="3" s="1"/>
  <c r="M10" i="3" s="1"/>
  <c r="M18" i="3" s="1"/>
  <c r="M22" i="3" s="1"/>
  <c r="F10" i="2"/>
  <c r="F11" i="2" s="1"/>
  <c r="F8" i="3" s="1"/>
  <c r="F10" i="3" s="1"/>
  <c r="F18" i="3" s="1"/>
  <c r="F22" i="3" s="1"/>
  <c r="J10" i="2"/>
  <c r="J11" i="2" s="1"/>
  <c r="J8" i="3" s="1"/>
  <c r="J10" i="3" s="1"/>
  <c r="J18" i="3" s="1"/>
  <c r="J22" i="3" s="1"/>
  <c r="B10" i="2"/>
  <c r="N11" i="2"/>
  <c r="B11" i="2" l="1"/>
  <c r="B8" i="3" s="1"/>
  <c r="O10" i="2"/>
  <c r="O11" i="2" s="1"/>
  <c r="B10" i="3" l="1"/>
  <c r="N8" i="3"/>
  <c r="B18" i="3" l="1"/>
  <c r="N10" i="3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<sst xmlns="http://schemas.openxmlformats.org/spreadsheetml/2006/main" count="179" uniqueCount="93">
  <si>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</si>
  <si>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</si>
  <si>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</si>
  <si>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</si>
  <si>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</si>
  <si>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</si>
  <si>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</si>
  <si>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</si>
  <si>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</si>
  <si>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</si>
  <si>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</si>
  <si>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</si>
  <si>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</si>
  <si>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</si>
  <si>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</si>
  <si>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</si>
  <si>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</si>
  <si>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</si>
  <si>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</si>
  <si>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</si>
  <si>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</si>
  <si>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</si>
  <si>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</si>
  <si>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</si>
  <si>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</si>
  <si>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</si>
  <si>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</si>
  <si>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</si>
  <si>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</si>
  <si>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</si>
  <si>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</si>
  <si>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</si>
  <si>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</si>
  <si>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</si>
  <si>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</si>
  <si>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</si>
  <si>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</si>
  <si>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</si>
  <si>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</si>
  <si>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</si>
  <si>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</si>
  <si>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</si>
  <si>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</si>
  <si>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</si>
  <si>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</si>
  <si>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</si>
  <si>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</si>
  <si>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</si>
  <si>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</si>
  <si>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</si>
  <si>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</si>
  <si>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</si>
  <si>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</si>
  <si>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</si>
  <si>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</si>
  <si>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</si>
  <si>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</si>
  <si>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</si>
  <si>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</si>
  <si>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</si>
  <si>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</si>
  <si>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</si>
  <si>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</si>
  <si>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</si>
  <si>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</si>
  <si>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</si>
  <si>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</si>
  <si>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</si>
  <si>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</si>
  <si>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</si>
  <si>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</si>
  <si>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</si>
  <si>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</si>
  <si>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</si>
  <si>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</si>
  <si>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</si>
  <si>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</si>
  <si>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</si>
  <si>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</si>
  <si>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t>JANUARY 2017 THROUGH DECEMBER 2017</t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</si>
  <si>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</si>
  <si>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</si>
  <si>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</si>
  <si>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</si>
  <si>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</si>
  <si>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Retail</t>
  </si>
  <si>
    <t>Wholesale</t>
  </si>
  <si>
    <t>Delivered Energy at Generation</t>
  </si>
  <si>
    <t>FPL 001074                                                                                                      Indiantown Cogen</t>
  </si>
  <si>
    <t>FPL 001075                                                                                                      Indiantown Cogen</t>
  </si>
  <si>
    <t>FPL 001076                                                                                                     Indiantown Cogen</t>
  </si>
  <si>
    <t>FPL 001077                                                                                                     Indiantown Cogen</t>
  </si>
  <si>
    <t>FPL 001078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</si>
</sst>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0.000%"/>
    <numFmt numFmtId="171" formatCode="0.00000000_)"/>
    <numFmt numFmtId="172" formatCode="_(* #,##0_);_(* \(#,##0\);_(* &quot;-&quot;??_);_(@_)"/>
    <numFmt numFmtId="173" formatCode="0.000"/>
    <numFmt numFmtId="174" formatCode="0.0000%"/>
    <numFmt numFmtId="175" formatCode="_(&quot;$&quot;* #,##0.0000_);_(&quot;$&quot;* \(#,##0.0000\);_(&quot;$&quot;* &quot;-&quot;??_);_(@_)"/>
    <numFmt numFmtId="176" formatCode="General_)"/>
  </numFmts>
  <fonts count="68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u val="singleAccounting"/>
      <sz val="11"/>
      <color indexed="8"/>
      <name val="Calibri"/>
      <family val="2"/>
      <scheme val="minor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5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6" fontId="66" fillId="0" borderId="0"/>
  </cellStyleXfs>
  <cellXfs count="97">
    <xf numFmtId="0" fontId="0" fillId="0" borderId="0" xfId="0"/>
    <xf numFmtId="0" fontId="0" fillId="0" borderId="1" xfId="0" applyFill="1" applyBorder="1"/>
    <xf numFmtId="0" fontId="0" fillId="0" borderId="0" xfId="0" applyFill="1"/>
    <xf numFmtId="0" fontId="61" fillId="0" borderId="0" xfId="0" applyFont="1" applyFill="1"/>
    <xf numFmtId="0" fontId="62" fillId="0" borderId="0" xfId="0" applyFon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0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1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2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58" fillId="0" borderId="1" xfId="0" applyFont="1" applyFill="1" applyBorder="1"/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5" fontId="0" fillId="0" borderId="0" xfId="1" applyNumberFormat="1" applyFont="1" applyFill="1"/>
    <xf numFmtId="173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0" fontId="0" fillId="0" borderId="0" xfId="0" applyFill="1" applyBorder="1"/>
    <xf numFmtId="165" fontId="54" fillId="0" borderId="0" xfId="0" applyNumberFormat="1" applyFont="1" applyFill="1" applyBorder="1" applyAlignment="1">
      <alignment horizontal="right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2" fontId="0" fillId="0" borderId="0" xfId="2" applyNumberFormat="1" applyFont="1" applyFill="1"/>
    <xf numFmtId="174" fontId="0" fillId="0" borderId="0" xfId="3" applyNumberFormat="1" applyFont="1" applyFill="1"/>
    <xf numFmtId="172" fontId="65" fillId="0" borderId="0" xfId="2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176" fontId="67" fillId="0" borderId="0" xfId="4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5">
    <cellStyle name="Comma" xfId="2" builtinId="3"/>
    <cellStyle name="Currency" xfId="1" builtinId="4"/>
    <cellStyle name="Normal" xfId="0" builtinId="0"/>
    <cellStyle name="Normal_D2CPO49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tabSelected="1" zoomScaleNormal="100" workbookViewId="0"/>
  </sheetViews>
  <sheetFormatPr defaultColWidth="9.140625" defaultRowHeight="15" x14ac:dyDescent="0.25"/>
  <cols>
    <col min="1" max="1" width="52.7109375" style="2" customWidth="1"/>
    <col min="2" max="11" width="11.7109375" style="2" customWidth="1"/>
    <col min="12" max="16384" width="9.140625" style="2"/>
  </cols>
  <sheetData>
    <row r="1" spans="1:11" ht="21.75" thickBot="1" x14ac:dyDescent="0.3">
      <c r="A1" s="94" t="s">
        <v>88</v>
      </c>
      <c r="B1" s="1"/>
      <c r="C1" s="1"/>
      <c r="D1" s="1"/>
      <c r="E1" s="1"/>
      <c r="F1" s="1"/>
      <c r="G1" s="21"/>
      <c r="H1" s="1"/>
      <c r="I1" s="1"/>
      <c r="J1" s="1"/>
      <c r="K1" s="1"/>
    </row>
    <row r="2" spans="1:11" x14ac:dyDescent="0.25">
      <c r="A2" s="3" t="s">
        <v>79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76" t="s">
        <v>0</v>
      </c>
      <c r="B4" s="76" t="s">
        <v>1</v>
      </c>
      <c r="C4" s="76" t="s">
        <v>2</v>
      </c>
      <c r="D4" s="76" t="s">
        <v>3</v>
      </c>
      <c r="E4" s="76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77" t="s">
        <v>5</v>
      </c>
      <c r="B6" s="77" t="s">
        <v>6</v>
      </c>
      <c r="C6" s="77" t="s">
        <v>7</v>
      </c>
      <c r="D6" s="77" t="s">
        <v>8</v>
      </c>
      <c r="E6" s="77" t="s">
        <v>9</v>
      </c>
    </row>
    <row r="7" spans="1:11" x14ac:dyDescent="0.25">
      <c r="A7" s="78" t="s">
        <v>10</v>
      </c>
      <c r="B7" s="79" t="s">
        <v>5</v>
      </c>
      <c r="C7" s="79" t="s">
        <v>5</v>
      </c>
      <c r="D7" s="79" t="s">
        <v>5</v>
      </c>
      <c r="E7" s="79" t="s">
        <v>5</v>
      </c>
    </row>
    <row r="8" spans="1:11" x14ac:dyDescent="0.25">
      <c r="A8" s="80" t="s">
        <v>11</v>
      </c>
      <c r="B8" s="81">
        <f>ECRC_42_2P_2!N22</f>
        <v>-9489.1716775657624</v>
      </c>
      <c r="C8" s="81"/>
      <c r="D8" s="81"/>
      <c r="E8" s="81">
        <f>+B8+C8+D8</f>
        <v>-9489.1716775657624</v>
      </c>
      <c r="H8" s="82"/>
      <c r="I8" s="82"/>
      <c r="J8" s="82"/>
      <c r="K8" s="82"/>
    </row>
    <row r="9" spans="1:11" ht="15.75" thickBot="1" x14ac:dyDescent="0.3">
      <c r="A9" s="83" t="s">
        <v>12</v>
      </c>
      <c r="B9" s="81"/>
      <c r="C9" s="81"/>
      <c r="D9" s="81"/>
      <c r="E9" s="81">
        <f>+B9+C9+D9</f>
        <v>0</v>
      </c>
      <c r="H9" s="82"/>
      <c r="I9" s="82"/>
      <c r="J9" s="82"/>
      <c r="K9" s="82"/>
    </row>
    <row r="10" spans="1:11" x14ac:dyDescent="0.25">
      <c r="A10" s="84" t="s">
        <v>13</v>
      </c>
      <c r="B10" s="85">
        <f>+B8+B9</f>
        <v>-9489.1716775657624</v>
      </c>
      <c r="C10" s="85">
        <f>+C8+C9</f>
        <v>0</v>
      </c>
      <c r="D10" s="85">
        <f>+D8+D9</f>
        <v>0</v>
      </c>
      <c r="E10" s="85">
        <f>+E8+E9</f>
        <v>-9489.1716775657624</v>
      </c>
      <c r="H10" s="86"/>
      <c r="I10" s="86"/>
      <c r="J10" s="86"/>
      <c r="K10" s="86"/>
    </row>
    <row r="11" spans="1:11" x14ac:dyDescent="0.25">
      <c r="H11" s="45"/>
      <c r="I11" s="45"/>
      <c r="J11" s="45"/>
      <c r="K11" s="45"/>
    </row>
    <row r="12" spans="1:11" x14ac:dyDescent="0.25">
      <c r="A12" s="78" t="s">
        <v>14</v>
      </c>
      <c r="B12" s="81"/>
      <c r="C12" s="81"/>
      <c r="D12" s="81"/>
      <c r="E12" s="81">
        <f>+B12+C12+D12</f>
        <v>0</v>
      </c>
      <c r="H12" s="82"/>
      <c r="I12" s="82"/>
      <c r="J12" s="82"/>
      <c r="K12" s="82"/>
    </row>
    <row r="13" spans="1:11" x14ac:dyDescent="0.25">
      <c r="H13" s="45"/>
      <c r="I13" s="45"/>
      <c r="J13" s="45"/>
      <c r="K13" s="45"/>
    </row>
    <row r="14" spans="1:11" x14ac:dyDescent="0.25">
      <c r="A14" s="78" t="s">
        <v>15</v>
      </c>
      <c r="B14" s="81"/>
      <c r="C14" s="81"/>
      <c r="D14" s="81"/>
      <c r="E14" s="81">
        <f>+B14+C14+D14</f>
        <v>0</v>
      </c>
      <c r="H14" s="82"/>
      <c r="I14" s="82"/>
      <c r="J14" s="82"/>
      <c r="K14" s="82"/>
    </row>
    <row r="15" spans="1:11" ht="15.75" thickBot="1" x14ac:dyDescent="0.3">
      <c r="H15" s="45"/>
      <c r="I15" s="45"/>
      <c r="J15" s="45"/>
      <c r="K15" s="45"/>
    </row>
    <row r="16" spans="1:11" x14ac:dyDescent="0.25">
      <c r="A16" s="78" t="s">
        <v>16</v>
      </c>
      <c r="B16" s="87">
        <f>B10-B12-B14</f>
        <v>-9489.1716775657624</v>
      </c>
      <c r="C16" s="87">
        <f t="shared" ref="C16:E16" si="0">C10-C12-C14</f>
        <v>0</v>
      </c>
      <c r="D16" s="87">
        <f t="shared" si="0"/>
        <v>0</v>
      </c>
      <c r="E16" s="87">
        <f t="shared" si="0"/>
        <v>-9489.1716775657624</v>
      </c>
      <c r="H16" s="88"/>
      <c r="I16" s="88"/>
      <c r="J16" s="88"/>
      <c r="K16" s="88"/>
    </row>
    <row r="17" spans="1:11" ht="15.75" thickBot="1" x14ac:dyDescent="0.3">
      <c r="H17" s="45"/>
      <c r="I17" s="45"/>
      <c r="J17" s="45"/>
      <c r="K17" s="45"/>
    </row>
    <row r="18" spans="1:11" ht="15.75" thickBot="1" x14ac:dyDescent="0.3">
      <c r="A18" s="78" t="s">
        <v>17</v>
      </c>
      <c r="B18" s="89">
        <f>B16*1.00072</f>
        <v>-9496.0038811736104</v>
      </c>
      <c r="C18" s="89">
        <f t="shared" ref="C18:E18" si="1">C16*1.00072</f>
        <v>0</v>
      </c>
      <c r="D18" s="89">
        <f t="shared" si="1"/>
        <v>0</v>
      </c>
      <c r="E18" s="89">
        <f t="shared" si="1"/>
        <v>-9496.0038811736104</v>
      </c>
      <c r="H18" s="90"/>
      <c r="I18" s="90"/>
      <c r="J18" s="90"/>
      <c r="K18" s="90"/>
    </row>
    <row r="19" spans="1:11" ht="15.75" thickTop="1" x14ac:dyDescent="0.25">
      <c r="A19" s="91" t="s">
        <v>5</v>
      </c>
      <c r="H19" s="45"/>
      <c r="I19" s="45"/>
      <c r="J19" s="45"/>
      <c r="K19" s="45"/>
    </row>
    <row r="20" spans="1:11" x14ac:dyDescent="0.25">
      <c r="A20" s="91"/>
    </row>
    <row r="21" spans="1:11" x14ac:dyDescent="0.25">
      <c r="A21" s="91"/>
    </row>
    <row r="22" spans="1:11" x14ac:dyDescent="0.25">
      <c r="A22" s="91"/>
    </row>
    <row r="23" spans="1:11" x14ac:dyDescent="0.25">
      <c r="A23" s="91"/>
    </row>
    <row r="24" spans="1:11" x14ac:dyDescent="0.25">
      <c r="A24" s="91"/>
    </row>
    <row r="25" spans="1:11" x14ac:dyDescent="0.25">
      <c r="A25" s="91"/>
    </row>
    <row r="26" spans="1:11" x14ac:dyDescent="0.25">
      <c r="A26" s="91"/>
    </row>
    <row r="27" spans="1:11" x14ac:dyDescent="0.25">
      <c r="A27" s="92"/>
    </row>
    <row r="28" spans="1:11" x14ac:dyDescent="0.25">
      <c r="A28" s="92"/>
    </row>
    <row r="29" spans="1:11" x14ac:dyDescent="0.25">
      <c r="A29" s="92"/>
    </row>
    <row r="30" spans="1:11" x14ac:dyDescent="0.25">
      <c r="A30" s="92"/>
    </row>
    <row r="31" spans="1:11" x14ac:dyDescent="0.25">
      <c r="A31" s="92"/>
    </row>
    <row r="32" spans="1:11" x14ac:dyDescent="0.25">
      <c r="A32" s="93"/>
    </row>
    <row r="33" spans="1:11" x14ac:dyDescent="0.25">
      <c r="A33" s="93"/>
    </row>
    <row r="34" spans="1:11" x14ac:dyDescent="0.25">
      <c r="A34" s="93"/>
    </row>
    <row r="35" spans="1:11" x14ac:dyDescent="0.25">
      <c r="A35" s="93"/>
    </row>
    <row r="36" spans="1:11" x14ac:dyDescent="0.25">
      <c r="A36" s="93"/>
    </row>
    <row r="37" spans="1:11" x14ac:dyDescent="0.25">
      <c r="A37" s="93"/>
    </row>
    <row r="38" spans="1:11" x14ac:dyDescent="0.25">
      <c r="A38" s="93"/>
    </row>
    <row r="39" spans="1:11" x14ac:dyDescent="0.25">
      <c r="A39" s="93"/>
    </row>
    <row r="40" spans="1:11" x14ac:dyDescent="0.25">
      <c r="A40" s="93"/>
    </row>
    <row r="41" spans="1:11" x14ac:dyDescent="0.25">
      <c r="A41" s="9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2" customWidth="1"/>
    <col min="2" max="13" width="11" style="2" customWidth="1"/>
    <col min="14" max="14" width="11.5703125" style="2" bestFit="1" customWidth="1"/>
    <col min="15" max="17" width="11" style="2" customWidth="1"/>
    <col min="18" max="16384" width="9.140625" style="2"/>
  </cols>
  <sheetData>
    <row r="1" spans="1:17" ht="21.75" thickBot="1" x14ac:dyDescent="0.3">
      <c r="A1" s="94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1"/>
      <c r="M1" s="1"/>
      <c r="N1" s="1"/>
      <c r="O1" s="1"/>
      <c r="P1" s="1"/>
      <c r="Q1" s="1"/>
    </row>
    <row r="2" spans="1:17" x14ac:dyDescent="0.25">
      <c r="E2" s="3" t="str">
        <f>ECRC_42_1P!A2</f>
        <v>JANUARY 2017 THROUGH DECEMBER 2017</v>
      </c>
      <c r="F2" s="4"/>
      <c r="G2" s="4"/>
    </row>
    <row r="3" spans="1:17" x14ac:dyDescent="0.25">
      <c r="G3" s="63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64" t="s">
        <v>0</v>
      </c>
      <c r="B5" s="64" t="s">
        <v>1</v>
      </c>
      <c r="C5" s="64" t="s">
        <v>2</v>
      </c>
      <c r="D5" s="64" t="s">
        <v>3</v>
      </c>
      <c r="E5" s="64" t="s">
        <v>4</v>
      </c>
      <c r="F5" s="64" t="s">
        <v>19</v>
      </c>
      <c r="G5" s="64" t="s">
        <v>20</v>
      </c>
      <c r="H5" s="64" t="s">
        <v>21</v>
      </c>
      <c r="I5" s="64" t="s">
        <v>22</v>
      </c>
      <c r="J5" s="64" t="s">
        <v>23</v>
      </c>
      <c r="K5" s="64" t="s">
        <v>24</v>
      </c>
      <c r="L5" s="64" t="s">
        <v>25</v>
      </c>
      <c r="M5" s="64" t="s">
        <v>26</v>
      </c>
      <c r="N5" s="64" t="s">
        <v>27</v>
      </c>
      <c r="O5" s="64" t="s">
        <v>28</v>
      </c>
      <c r="P5" s="64" t="s">
        <v>29</v>
      </c>
      <c r="Q5" s="64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5" t="s">
        <v>33</v>
      </c>
      <c r="B7" s="95" t="s">
        <v>31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5" t="s">
        <v>32</v>
      </c>
      <c r="P7" s="96"/>
      <c r="Q7" s="95"/>
    </row>
    <row r="8" spans="1:17" ht="22.5" x14ac:dyDescent="0.25">
      <c r="A8" s="95"/>
      <c r="B8" s="65" t="s">
        <v>34</v>
      </c>
      <c r="C8" s="65" t="s">
        <v>35</v>
      </c>
      <c r="D8" s="65" t="s">
        <v>36</v>
      </c>
      <c r="E8" s="65" t="s">
        <v>37</v>
      </c>
      <c r="F8" s="65" t="s">
        <v>38</v>
      </c>
      <c r="G8" s="65" t="s">
        <v>39</v>
      </c>
      <c r="H8" s="65" t="s">
        <v>40</v>
      </c>
      <c r="I8" s="65" t="s">
        <v>41</v>
      </c>
      <c r="J8" s="65" t="s">
        <v>42</v>
      </c>
      <c r="K8" s="65" t="s">
        <v>43</v>
      </c>
      <c r="L8" s="65" t="s">
        <v>44</v>
      </c>
      <c r="M8" s="65" t="s">
        <v>45</v>
      </c>
      <c r="N8" s="65" t="s">
        <v>46</v>
      </c>
      <c r="O8" s="65" t="s">
        <v>6</v>
      </c>
      <c r="P8" s="65" t="s">
        <v>7</v>
      </c>
      <c r="Q8" s="65" t="s">
        <v>8</v>
      </c>
    </row>
    <row r="9" spans="1:17" x14ac:dyDescent="0.25">
      <c r="A9" s="66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  <c r="P9" s="68"/>
      <c r="Q9" s="68"/>
    </row>
    <row r="10" spans="1:17" ht="15.75" thickBot="1" x14ac:dyDescent="0.3">
      <c r="A10" s="69"/>
      <c r="B10" s="67">
        <f>$N$10/12</f>
        <v>-833.33333333333405</v>
      </c>
      <c r="C10" s="67">
        <f t="shared" ref="C10:M10" si="0">$N$10/12</f>
        <v>-833.33333333333405</v>
      </c>
      <c r="D10" s="67">
        <f t="shared" si="0"/>
        <v>-833.33333333333405</v>
      </c>
      <c r="E10" s="67">
        <f t="shared" si="0"/>
        <v>-833.33333333333405</v>
      </c>
      <c r="F10" s="67">
        <f t="shared" si="0"/>
        <v>-833.33333333333405</v>
      </c>
      <c r="G10" s="67">
        <f t="shared" si="0"/>
        <v>-833.33333333333405</v>
      </c>
      <c r="H10" s="67">
        <f t="shared" si="0"/>
        <v>-833.33333333333405</v>
      </c>
      <c r="I10" s="67">
        <f t="shared" si="0"/>
        <v>-833.33333333333405</v>
      </c>
      <c r="J10" s="67">
        <f t="shared" si="0"/>
        <v>-833.33333333333405</v>
      </c>
      <c r="K10" s="67">
        <f t="shared" si="0"/>
        <v>-833.33333333333405</v>
      </c>
      <c r="L10" s="67">
        <f t="shared" si="0"/>
        <v>-833.33333333333405</v>
      </c>
      <c r="M10" s="67">
        <f t="shared" si="0"/>
        <v>-833.33333333333405</v>
      </c>
      <c r="N10" s="70">
        <v>-10000.000000000009</v>
      </c>
      <c r="O10" s="71">
        <f>SUM(B10:M10)</f>
        <v>-10000.000000000009</v>
      </c>
      <c r="P10" s="71">
        <v>0</v>
      </c>
      <c r="Q10" s="71">
        <v>0</v>
      </c>
    </row>
    <row r="11" spans="1:17" ht="15.75" thickBot="1" x14ac:dyDescent="0.3">
      <c r="A11" s="72" t="s">
        <v>48</v>
      </c>
      <c r="B11" s="73">
        <f t="shared" ref="B11:Q11" si="1">SUM(B10:B10)</f>
        <v>-833.33333333333405</v>
      </c>
      <c r="C11" s="73">
        <f t="shared" si="1"/>
        <v>-833.33333333333405</v>
      </c>
      <c r="D11" s="73">
        <f t="shared" si="1"/>
        <v>-833.33333333333405</v>
      </c>
      <c r="E11" s="73">
        <f t="shared" si="1"/>
        <v>-833.33333333333405</v>
      </c>
      <c r="F11" s="73">
        <f t="shared" si="1"/>
        <v>-833.33333333333405</v>
      </c>
      <c r="G11" s="73">
        <f t="shared" si="1"/>
        <v>-833.33333333333405</v>
      </c>
      <c r="H11" s="73">
        <f t="shared" si="1"/>
        <v>-833.33333333333405</v>
      </c>
      <c r="I11" s="73">
        <f t="shared" si="1"/>
        <v>-833.33333333333405</v>
      </c>
      <c r="J11" s="73">
        <f t="shared" si="1"/>
        <v>-833.33333333333405</v>
      </c>
      <c r="K11" s="73">
        <f t="shared" si="1"/>
        <v>-833.33333333333405</v>
      </c>
      <c r="L11" s="73">
        <f t="shared" si="1"/>
        <v>-833.33333333333405</v>
      </c>
      <c r="M11" s="73">
        <f t="shared" si="1"/>
        <v>-833.33333333333405</v>
      </c>
      <c r="N11" s="73">
        <f t="shared" si="1"/>
        <v>-10000.000000000009</v>
      </c>
      <c r="O11" s="73">
        <f t="shared" si="1"/>
        <v>-10000.000000000009</v>
      </c>
      <c r="P11" s="73">
        <f t="shared" si="1"/>
        <v>0</v>
      </c>
      <c r="Q11" s="73">
        <f t="shared" si="1"/>
        <v>0</v>
      </c>
    </row>
    <row r="12" spans="1:17" x14ac:dyDescent="0.25">
      <c r="A12" s="74" t="s">
        <v>5</v>
      </c>
    </row>
    <row r="13" spans="1:17" x14ac:dyDescent="0.25">
      <c r="A13" s="74" t="s">
        <v>49</v>
      </c>
    </row>
    <row r="14" spans="1:17" x14ac:dyDescent="0.25">
      <c r="A14" s="75"/>
    </row>
    <row r="15" spans="1:17" x14ac:dyDescent="0.25">
      <c r="A15" s="75"/>
    </row>
    <row r="16" spans="1:17" x14ac:dyDescent="0.25">
      <c r="A16" s="75"/>
    </row>
    <row r="17" spans="1:17" x14ac:dyDescent="0.25">
      <c r="A17" s="75"/>
    </row>
    <row r="18" spans="1:17" x14ac:dyDescent="0.25">
      <c r="A18" s="75"/>
    </row>
    <row r="19" spans="1:17" x14ac:dyDescent="0.25">
      <c r="A19" s="75"/>
    </row>
    <row r="20" spans="1:17" x14ac:dyDescent="0.25">
      <c r="A20" s="75"/>
    </row>
    <row r="21" spans="1:17" x14ac:dyDescent="0.25">
      <c r="A21" s="75"/>
    </row>
    <row r="22" spans="1:17" x14ac:dyDescent="0.25">
      <c r="A22" s="75"/>
    </row>
    <row r="23" spans="1:17" x14ac:dyDescent="0.25">
      <c r="A23" s="75"/>
    </row>
    <row r="24" spans="1:17" x14ac:dyDescent="0.25">
      <c r="A24" s="75"/>
    </row>
    <row r="25" spans="1:17" x14ac:dyDescent="0.25">
      <c r="A25" s="75"/>
    </row>
    <row r="26" spans="1:17" x14ac:dyDescent="0.25">
      <c r="A26" s="75"/>
    </row>
    <row r="27" spans="1:17" x14ac:dyDescent="0.25">
      <c r="A27" s="75"/>
    </row>
    <row r="28" spans="1:17" x14ac:dyDescent="0.25">
      <c r="A28" s="75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2" customWidth="1"/>
    <col min="2" max="2" width="15.28515625" style="2" bestFit="1" customWidth="1"/>
    <col min="3" max="14" width="11.7109375" style="2" customWidth="1"/>
    <col min="15" max="16384" width="9.140625" style="2"/>
  </cols>
  <sheetData>
    <row r="1" spans="1:14" ht="21" x14ac:dyDescent="0.25">
      <c r="A1" s="94" t="s">
        <v>90</v>
      </c>
      <c r="B1" s="1"/>
      <c r="C1" s="1"/>
      <c r="D1" s="1"/>
      <c r="E1" s="1"/>
      <c r="F1" s="1"/>
      <c r="G1" s="1"/>
      <c r="H1" s="1"/>
      <c r="I1" s="1"/>
      <c r="J1" s="1"/>
      <c r="K1" s="21"/>
      <c r="L1" s="1"/>
      <c r="M1" s="1"/>
      <c r="N1" s="1"/>
    </row>
    <row r="2" spans="1:14" x14ac:dyDescent="0.25">
      <c r="D2" s="3" t="str">
        <f>ECRC_42_1P!A2</f>
        <v>JANUARY 2017 THROUGH DECEMBER 2017</v>
      </c>
      <c r="E2" s="4"/>
      <c r="F2" s="4"/>
    </row>
    <row r="3" spans="1:14" x14ac:dyDescent="0.25">
      <c r="F3" s="47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48" t="s">
        <v>0</v>
      </c>
      <c r="B5" s="48" t="s">
        <v>1</v>
      </c>
      <c r="C5" s="48" t="s">
        <v>2</v>
      </c>
      <c r="D5" s="48" t="s">
        <v>3</v>
      </c>
      <c r="E5" s="48" t="s">
        <v>4</v>
      </c>
      <c r="F5" s="48" t="s">
        <v>19</v>
      </c>
      <c r="G5" s="48" t="s">
        <v>20</v>
      </c>
      <c r="H5" s="48" t="s">
        <v>21</v>
      </c>
      <c r="I5" s="48" t="s">
        <v>22</v>
      </c>
      <c r="J5" s="48" t="s">
        <v>23</v>
      </c>
      <c r="K5" s="48" t="s">
        <v>24</v>
      </c>
      <c r="L5" s="48" t="s">
        <v>25</v>
      </c>
      <c r="M5" s="48" t="s">
        <v>26</v>
      </c>
      <c r="N5" s="48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9" t="s">
        <v>5</v>
      </c>
      <c r="B7" s="49" t="s">
        <v>34</v>
      </c>
      <c r="C7" s="49" t="s">
        <v>35</v>
      </c>
      <c r="D7" s="49" t="s">
        <v>36</v>
      </c>
      <c r="E7" s="49" t="s">
        <v>37</v>
      </c>
      <c r="F7" s="49" t="s">
        <v>38</v>
      </c>
      <c r="G7" s="49" t="s">
        <v>39</v>
      </c>
      <c r="H7" s="49" t="s">
        <v>40</v>
      </c>
      <c r="I7" s="49" t="s">
        <v>41</v>
      </c>
      <c r="J7" s="49" t="s">
        <v>42</v>
      </c>
      <c r="K7" s="49" t="s">
        <v>43</v>
      </c>
      <c r="L7" s="49" t="s">
        <v>44</v>
      </c>
      <c r="M7" s="49" t="s">
        <v>45</v>
      </c>
      <c r="N7" s="49" t="s">
        <v>46</v>
      </c>
    </row>
    <row r="8" spans="1:14" x14ac:dyDescent="0.25">
      <c r="A8" s="50" t="s">
        <v>48</v>
      </c>
      <c r="B8" s="51">
        <f>ECRC_42_2P_1!B11</f>
        <v>-833.33333333333405</v>
      </c>
      <c r="C8" s="51">
        <f>ECRC_42_2P_1!C11</f>
        <v>-833.33333333333405</v>
      </c>
      <c r="D8" s="51">
        <f>ECRC_42_2P_1!D11</f>
        <v>-833.33333333333405</v>
      </c>
      <c r="E8" s="51">
        <f>ECRC_42_2P_1!E11</f>
        <v>-833.33333333333405</v>
      </c>
      <c r="F8" s="51">
        <f>ECRC_42_2P_1!F11</f>
        <v>-833.33333333333405</v>
      </c>
      <c r="G8" s="51">
        <f>ECRC_42_2P_1!G11</f>
        <v>-833.33333333333405</v>
      </c>
      <c r="H8" s="51">
        <f>ECRC_42_2P_1!H11</f>
        <v>-833.33333333333405</v>
      </c>
      <c r="I8" s="51">
        <f>ECRC_42_2P_1!I11</f>
        <v>-833.33333333333405</v>
      </c>
      <c r="J8" s="51">
        <f>ECRC_42_2P_1!J11</f>
        <v>-833.33333333333405</v>
      </c>
      <c r="K8" s="51">
        <f>ECRC_42_2P_1!K11</f>
        <v>-833.33333333333405</v>
      </c>
      <c r="L8" s="51">
        <f>ECRC_42_2P_1!L11</f>
        <v>-833.33333333333405</v>
      </c>
      <c r="M8" s="51">
        <f>ECRC_42_2P_1!M11</f>
        <v>-833.33333333333405</v>
      </c>
      <c r="N8" s="51">
        <f>SUM(B8:M8)</f>
        <v>-10000.000000000009</v>
      </c>
    </row>
    <row r="10" spans="1:14" x14ac:dyDescent="0.25">
      <c r="A10" s="50" t="s">
        <v>50</v>
      </c>
      <c r="B10" s="51">
        <f>B8</f>
        <v>-833.33333333333405</v>
      </c>
      <c r="C10" s="51">
        <f t="shared" ref="C10:M10" si="0">C8</f>
        <v>-833.33333333333405</v>
      </c>
      <c r="D10" s="51">
        <f t="shared" si="0"/>
        <v>-833.33333333333405</v>
      </c>
      <c r="E10" s="51">
        <f t="shared" si="0"/>
        <v>-833.33333333333405</v>
      </c>
      <c r="F10" s="51">
        <f t="shared" si="0"/>
        <v>-833.33333333333405</v>
      </c>
      <c r="G10" s="51">
        <f t="shared" si="0"/>
        <v>-833.33333333333405</v>
      </c>
      <c r="H10" s="51">
        <f t="shared" si="0"/>
        <v>-833.33333333333405</v>
      </c>
      <c r="I10" s="51">
        <f t="shared" si="0"/>
        <v>-833.33333333333405</v>
      </c>
      <c r="J10" s="51">
        <f t="shared" si="0"/>
        <v>-833.33333333333405</v>
      </c>
      <c r="K10" s="51">
        <f t="shared" si="0"/>
        <v>-833.33333333333405</v>
      </c>
      <c r="L10" s="51">
        <f t="shared" si="0"/>
        <v>-833.33333333333405</v>
      </c>
      <c r="M10" s="51">
        <f t="shared" si="0"/>
        <v>-833.33333333333405</v>
      </c>
      <c r="N10" s="51">
        <f>SUM(B10:M10)</f>
        <v>-10000.000000000009</v>
      </c>
    </row>
    <row r="11" spans="1:14" x14ac:dyDescent="0.25">
      <c r="A11" s="50" t="s">
        <v>51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x14ac:dyDescent="0.25">
      <c r="A12" s="50" t="s">
        <v>52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4" spans="1:14" x14ac:dyDescent="0.25">
      <c r="A14" s="50" t="s">
        <v>53</v>
      </c>
      <c r="B14" s="52">
        <f>$C$28</f>
        <v>0.94891716775657542</v>
      </c>
      <c r="C14" s="52">
        <f t="shared" ref="C14:M14" si="1">$C$28</f>
        <v>0.94891716775657542</v>
      </c>
      <c r="D14" s="52">
        <f t="shared" si="1"/>
        <v>0.94891716775657542</v>
      </c>
      <c r="E14" s="52">
        <f t="shared" si="1"/>
        <v>0.94891716775657542</v>
      </c>
      <c r="F14" s="52">
        <f t="shared" si="1"/>
        <v>0.94891716775657542</v>
      </c>
      <c r="G14" s="52">
        <f t="shared" si="1"/>
        <v>0.94891716775657542</v>
      </c>
      <c r="H14" s="52">
        <f t="shared" si="1"/>
        <v>0.94891716775657542</v>
      </c>
      <c r="I14" s="52">
        <f t="shared" si="1"/>
        <v>0.94891716775657542</v>
      </c>
      <c r="J14" s="52">
        <f t="shared" si="1"/>
        <v>0.94891716775657542</v>
      </c>
      <c r="K14" s="52">
        <f t="shared" si="1"/>
        <v>0.94891716775657542</v>
      </c>
      <c r="L14" s="52">
        <f t="shared" si="1"/>
        <v>0.94891716775657542</v>
      </c>
      <c r="M14" s="52">
        <f t="shared" si="1"/>
        <v>0.94891716775657542</v>
      </c>
      <c r="N14" s="52">
        <v>0</v>
      </c>
    </row>
    <row r="15" spans="1:14" x14ac:dyDescent="0.25">
      <c r="A15" s="50" t="s">
        <v>54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>
        <v>0</v>
      </c>
    </row>
    <row r="16" spans="1:14" x14ac:dyDescent="0.25">
      <c r="A16" s="50" t="s">
        <v>55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>
        <v>0</v>
      </c>
    </row>
    <row r="18" spans="1:14" x14ac:dyDescent="0.25">
      <c r="A18" s="50" t="s">
        <v>56</v>
      </c>
      <c r="B18" s="51">
        <f>B10*B14</f>
        <v>-790.76430646381357</v>
      </c>
      <c r="C18" s="51">
        <f t="shared" ref="C18:M18" si="2">C10*C14</f>
        <v>-790.76430646381357</v>
      </c>
      <c r="D18" s="51">
        <f t="shared" si="2"/>
        <v>-790.76430646381357</v>
      </c>
      <c r="E18" s="51">
        <f t="shared" si="2"/>
        <v>-790.76430646381357</v>
      </c>
      <c r="F18" s="51">
        <f t="shared" si="2"/>
        <v>-790.76430646381357</v>
      </c>
      <c r="G18" s="51">
        <f t="shared" si="2"/>
        <v>-790.76430646381357</v>
      </c>
      <c r="H18" s="51">
        <f t="shared" si="2"/>
        <v>-790.76430646381357</v>
      </c>
      <c r="I18" s="51">
        <f t="shared" si="2"/>
        <v>-790.76430646381357</v>
      </c>
      <c r="J18" s="51">
        <f t="shared" si="2"/>
        <v>-790.76430646381357</v>
      </c>
      <c r="K18" s="51">
        <f t="shared" si="2"/>
        <v>-790.76430646381357</v>
      </c>
      <c r="L18" s="51">
        <f t="shared" si="2"/>
        <v>-790.76430646381357</v>
      </c>
      <c r="M18" s="51">
        <f t="shared" si="2"/>
        <v>-790.76430646381357</v>
      </c>
      <c r="N18" s="51">
        <f>SUM(B18:M18)</f>
        <v>-9489.1716775657624</v>
      </c>
    </row>
    <row r="19" spans="1:14" x14ac:dyDescent="0.25">
      <c r="A19" s="50" t="s">
        <v>57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x14ac:dyDescent="0.25">
      <c r="A20" s="50" t="s">
        <v>58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2" spans="1:14" x14ac:dyDescent="0.25">
      <c r="A22" s="50" t="s">
        <v>59</v>
      </c>
      <c r="B22" s="55">
        <f>B18</f>
        <v>-790.76430646381357</v>
      </c>
      <c r="C22" s="55">
        <f t="shared" ref="C22:M22" si="3">C18</f>
        <v>-790.76430646381357</v>
      </c>
      <c r="D22" s="55">
        <f t="shared" si="3"/>
        <v>-790.76430646381357</v>
      </c>
      <c r="E22" s="55">
        <f t="shared" si="3"/>
        <v>-790.76430646381357</v>
      </c>
      <c r="F22" s="55">
        <f t="shared" si="3"/>
        <v>-790.76430646381357</v>
      </c>
      <c r="G22" s="55">
        <f t="shared" si="3"/>
        <v>-790.76430646381357</v>
      </c>
      <c r="H22" s="55">
        <f t="shared" si="3"/>
        <v>-790.76430646381357</v>
      </c>
      <c r="I22" s="55">
        <f t="shared" si="3"/>
        <v>-790.76430646381357</v>
      </c>
      <c r="J22" s="55">
        <f t="shared" si="3"/>
        <v>-790.76430646381357</v>
      </c>
      <c r="K22" s="55">
        <f t="shared" si="3"/>
        <v>-790.76430646381357</v>
      </c>
      <c r="L22" s="55">
        <f t="shared" si="3"/>
        <v>-790.76430646381357</v>
      </c>
      <c r="M22" s="55">
        <f t="shared" si="3"/>
        <v>-790.76430646381357</v>
      </c>
      <c r="N22" s="56">
        <f>SUM(B22:M22)</f>
        <v>-9489.1716775657624</v>
      </c>
    </row>
    <row r="23" spans="1:14" x14ac:dyDescent="0.25">
      <c r="A23" s="57" t="s">
        <v>5</v>
      </c>
    </row>
    <row r="24" spans="1:14" x14ac:dyDescent="0.25">
      <c r="A24" s="57" t="s">
        <v>49</v>
      </c>
    </row>
    <row r="25" spans="1:14" x14ac:dyDescent="0.25">
      <c r="A25" s="58"/>
    </row>
    <row r="26" spans="1:14" x14ac:dyDescent="0.25">
      <c r="A26" s="58"/>
    </row>
    <row r="27" spans="1:14" x14ac:dyDescent="0.25">
      <c r="A27" s="59" t="s">
        <v>87</v>
      </c>
    </row>
    <row r="28" spans="1:14" x14ac:dyDescent="0.25">
      <c r="A28" s="59" t="s">
        <v>85</v>
      </c>
      <c r="B28" s="60">
        <v>112366840.90552633</v>
      </c>
      <c r="C28" s="61">
        <f>B28/B30</f>
        <v>0.94891716775657542</v>
      </c>
    </row>
    <row r="29" spans="1:14" ht="17.25" x14ac:dyDescent="0.4">
      <c r="A29" s="59" t="s">
        <v>86</v>
      </c>
      <c r="B29" s="62">
        <v>6049017.4261164386</v>
      </c>
      <c r="C29" s="61">
        <f>B29/B30</f>
        <v>5.1082832243424588E-2</v>
      </c>
    </row>
    <row r="30" spans="1:14" x14ac:dyDescent="0.25">
      <c r="A30" s="59" t="s">
        <v>9</v>
      </c>
      <c r="B30" s="60">
        <f>SUM(B28:B29)</f>
        <v>118415858.33164276</v>
      </c>
      <c r="C30" s="61">
        <f>SUM(C28:C29)</f>
        <v>1</v>
      </c>
    </row>
    <row r="31" spans="1:14" x14ac:dyDescent="0.25">
      <c r="A31" s="58"/>
    </row>
    <row r="32" spans="1:14" x14ac:dyDescent="0.25">
      <c r="A32" s="58"/>
      <c r="B32" s="60">
        <v>118415858.33164276</v>
      </c>
    </row>
    <row r="33" spans="1:1" x14ac:dyDescent="0.25">
      <c r="A33" s="58"/>
    </row>
    <row r="34" spans="1:1" x14ac:dyDescent="0.25">
      <c r="A34" s="58"/>
    </row>
    <row r="35" spans="1:1" x14ac:dyDescent="0.25">
      <c r="A35" s="58"/>
    </row>
    <row r="36" spans="1:1" x14ac:dyDescent="0.25">
      <c r="A36" s="58"/>
    </row>
    <row r="37" spans="1:1" x14ac:dyDescent="0.25">
      <c r="A37" s="58"/>
    </row>
    <row r="38" spans="1:1" x14ac:dyDescent="0.25">
      <c r="A38" s="58"/>
    </row>
    <row r="39" spans="1:1" x14ac:dyDescent="0.25">
      <c r="A39" s="58"/>
    </row>
    <row r="40" spans="1:1" x14ac:dyDescent="0.25">
      <c r="A40" s="58"/>
    </row>
    <row r="41" spans="1:1" x14ac:dyDescent="0.25">
      <c r="A41" s="58"/>
    </row>
    <row r="42" spans="1:1" x14ac:dyDescent="0.25">
      <c r="A42" s="58"/>
    </row>
    <row r="43" spans="1:1" x14ac:dyDescent="0.25">
      <c r="A43" s="58"/>
    </row>
    <row r="44" spans="1:1" x14ac:dyDescent="0.25">
      <c r="A44" s="58"/>
    </row>
    <row r="45" spans="1:1" x14ac:dyDescent="0.25">
      <c r="A45" s="58"/>
    </row>
    <row r="46" spans="1:1" x14ac:dyDescent="0.25">
      <c r="A46" s="58"/>
    </row>
    <row r="47" spans="1:1" x14ac:dyDescent="0.25">
      <c r="A47" s="58"/>
    </row>
    <row r="48" spans="1:1" x14ac:dyDescent="0.25">
      <c r="A48" s="58"/>
    </row>
    <row r="49" spans="1:14" x14ac:dyDescent="0.25">
      <c r="A49" s="58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2" customWidth="1"/>
    <col min="2" max="3" width="13.7109375" style="2" customWidth="1"/>
    <col min="4" max="4" width="19.5703125" style="2" customWidth="1"/>
    <col min="5" max="8" width="13.7109375" style="2" customWidth="1"/>
    <col min="9" max="9" width="15.5703125" style="2" bestFit="1" customWidth="1"/>
    <col min="10" max="14" width="13.7109375" style="2" customWidth="1"/>
    <col min="15" max="15" width="11.42578125" style="2" bestFit="1" customWidth="1"/>
    <col min="16" max="16384" width="9.140625" style="2"/>
  </cols>
  <sheetData>
    <row r="1" spans="1:15" ht="21.75" thickBot="1" x14ac:dyDescent="0.3">
      <c r="A1" s="94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3" t="s">
        <v>79</v>
      </c>
      <c r="E2" s="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6" t="s">
        <v>60</v>
      </c>
      <c r="B6" s="7" t="s">
        <v>81</v>
      </c>
      <c r="C6" s="7" t="s">
        <v>82</v>
      </c>
      <c r="D6" s="7" t="s">
        <v>80</v>
      </c>
      <c r="E6" s="6" t="s">
        <v>71</v>
      </c>
      <c r="F6" s="6" t="s">
        <v>72</v>
      </c>
      <c r="G6" s="7" t="s">
        <v>83</v>
      </c>
      <c r="H6" s="7" t="s">
        <v>84</v>
      </c>
      <c r="I6" s="6" t="s">
        <v>73</v>
      </c>
      <c r="J6" s="6" t="s">
        <v>74</v>
      </c>
      <c r="K6" s="6" t="s">
        <v>75</v>
      </c>
      <c r="L6" s="6" t="s">
        <v>76</v>
      </c>
      <c r="M6" s="6" t="s">
        <v>77</v>
      </c>
      <c r="N6" s="6" t="s">
        <v>78</v>
      </c>
    </row>
    <row r="7" spans="1:15" x14ac:dyDescent="0.25">
      <c r="A7" s="8" t="s">
        <v>61</v>
      </c>
      <c r="B7" s="9">
        <v>0.58936595074446629</v>
      </c>
      <c r="C7" s="9">
        <v>0.57298817523483625</v>
      </c>
      <c r="D7" s="10">
        <v>56993678507</v>
      </c>
      <c r="E7" s="11">
        <v>11039198.438982058</v>
      </c>
      <c r="F7" s="11">
        <v>11354732.897901403</v>
      </c>
      <c r="G7" s="12">
        <v>1.0644100692852212</v>
      </c>
      <c r="H7" s="12">
        <v>1.0486289832939273</v>
      </c>
      <c r="I7" s="13">
        <v>59765223146.976364</v>
      </c>
      <c r="J7" s="11">
        <v>11750233.975290198</v>
      </c>
      <c r="K7" s="11">
        <v>12086092.030570412</v>
      </c>
      <c r="L7" s="14">
        <v>0.53194583393631079</v>
      </c>
      <c r="M7" s="14">
        <v>0.58893736659502083</v>
      </c>
      <c r="N7" s="14">
        <v>0.57531534180862942</v>
      </c>
      <c r="O7" s="14"/>
    </row>
    <row r="9" spans="1:15" x14ac:dyDescent="0.25">
      <c r="A9" s="8" t="s">
        <v>9</v>
      </c>
      <c r="B9" s="16" t="s">
        <v>5</v>
      </c>
      <c r="C9" s="16" t="s">
        <v>5</v>
      </c>
      <c r="D9" s="10">
        <v>107246477186</v>
      </c>
      <c r="E9" s="13">
        <v>18762531.359231897</v>
      </c>
      <c r="F9" s="13">
        <v>19756713.461069349</v>
      </c>
      <c r="G9" s="16" t="s">
        <v>5</v>
      </c>
      <c r="H9" s="16" t="s">
        <v>5</v>
      </c>
      <c r="I9" s="13">
        <v>112352084242.72006</v>
      </c>
      <c r="J9" s="13">
        <v>19951585.078095704</v>
      </c>
      <c r="K9" s="13">
        <v>21007769.395780656</v>
      </c>
      <c r="L9" s="14">
        <v>1</v>
      </c>
      <c r="M9" s="14">
        <v>1.0000000000000004</v>
      </c>
      <c r="N9" s="14">
        <v>0.99999999999999978</v>
      </c>
    </row>
    <row r="10" spans="1:15" x14ac:dyDescent="0.25">
      <c r="A10" s="17" t="s">
        <v>5</v>
      </c>
      <c r="D10" s="18"/>
    </row>
    <row r="11" spans="1:15" x14ac:dyDescent="0.25">
      <c r="A11" s="17"/>
      <c r="E11" s="19"/>
      <c r="F11" s="11"/>
      <c r="H11" s="20"/>
      <c r="I11" s="11"/>
      <c r="J11" s="11"/>
      <c r="K11" s="11"/>
      <c r="N11" s="14"/>
    </row>
    <row r="12" spans="1:15" x14ac:dyDescent="0.25">
      <c r="A12" s="17"/>
      <c r="E12" s="19"/>
      <c r="F12" s="11"/>
      <c r="I12" s="19"/>
      <c r="J12" s="19"/>
      <c r="K12" s="19"/>
      <c r="N12" s="15"/>
    </row>
    <row r="13" spans="1:15" x14ac:dyDescent="0.25">
      <c r="A13" s="17"/>
      <c r="E13" s="19"/>
      <c r="F13" s="11"/>
      <c r="I13" s="19"/>
      <c r="J13" s="19"/>
      <c r="K13" s="19"/>
      <c r="N13" s="15"/>
    </row>
    <row r="14" spans="1:15" x14ac:dyDescent="0.25">
      <c r="A14" s="17"/>
      <c r="E14" s="19"/>
      <c r="F14" s="11"/>
      <c r="I14" s="19"/>
      <c r="J14" s="19"/>
      <c r="K14" s="19"/>
      <c r="N14" s="15"/>
    </row>
    <row r="15" spans="1:15" x14ac:dyDescent="0.25">
      <c r="A15" s="17"/>
      <c r="E15" s="19"/>
      <c r="F15" s="11"/>
      <c r="I15" s="19"/>
      <c r="J15" s="19"/>
      <c r="K15" s="19"/>
      <c r="N15" s="15"/>
    </row>
    <row r="16" spans="1:15" x14ac:dyDescent="0.25">
      <c r="A16" s="17"/>
      <c r="E16" s="19"/>
      <c r="F16" s="11"/>
      <c r="I16" s="19"/>
      <c r="J16" s="19"/>
      <c r="K16" s="19"/>
      <c r="N16" s="15"/>
    </row>
    <row r="17" spans="1:14" x14ac:dyDescent="0.25">
      <c r="A17" s="17"/>
      <c r="E17" s="19"/>
      <c r="F17" s="11"/>
      <c r="I17" s="19"/>
      <c r="J17" s="19"/>
      <c r="K17" s="19"/>
      <c r="N17" s="15"/>
    </row>
    <row r="18" spans="1:14" x14ac:dyDescent="0.25">
      <c r="A18" s="17"/>
      <c r="E18" s="19"/>
      <c r="F18" s="11"/>
      <c r="I18" s="19"/>
      <c r="J18" s="19"/>
      <c r="K18" s="19"/>
      <c r="N18" s="15"/>
    </row>
    <row r="19" spans="1:14" x14ac:dyDescent="0.25">
      <c r="A19" s="17"/>
      <c r="E19" s="19"/>
      <c r="F19" s="11"/>
      <c r="I19" s="19"/>
      <c r="J19" s="19"/>
      <c r="K19" s="19"/>
      <c r="N19" s="15"/>
    </row>
    <row r="20" spans="1:14" x14ac:dyDescent="0.25">
      <c r="A20" s="17"/>
      <c r="E20" s="19"/>
      <c r="F20" s="11"/>
      <c r="I20" s="19"/>
      <c r="J20" s="19"/>
      <c r="K20" s="19"/>
      <c r="N20" s="15"/>
    </row>
    <row r="21" spans="1:14" x14ac:dyDescent="0.25">
      <c r="A21" s="17"/>
      <c r="E21" s="19"/>
      <c r="F21" s="11"/>
      <c r="I21" s="19"/>
      <c r="J21" s="19"/>
      <c r="K21" s="19"/>
      <c r="N21" s="15"/>
    </row>
    <row r="22" spans="1:14" x14ac:dyDescent="0.25">
      <c r="A22" s="17"/>
      <c r="E22" s="19"/>
      <c r="F22" s="11"/>
      <c r="I22" s="19"/>
      <c r="J22" s="19"/>
      <c r="K22" s="19"/>
      <c r="N22" s="15"/>
    </row>
    <row r="23" spans="1:14" x14ac:dyDescent="0.25">
      <c r="A23" s="17"/>
      <c r="E23" s="19"/>
      <c r="F23" s="11"/>
      <c r="I23" s="19"/>
      <c r="J23" s="19"/>
      <c r="K23" s="19"/>
      <c r="N23" s="15"/>
    </row>
    <row r="24" spans="1:14" x14ac:dyDescent="0.25">
      <c r="A24" s="17"/>
      <c r="E24" s="19"/>
      <c r="F24" s="11"/>
      <c r="I24" s="19"/>
      <c r="J24" s="19"/>
      <c r="K24" s="19"/>
      <c r="N24" s="15"/>
    </row>
    <row r="25" spans="1:14" x14ac:dyDescent="0.25">
      <c r="A25" s="17"/>
    </row>
    <row r="26" spans="1:14" x14ac:dyDescent="0.25">
      <c r="A26" s="17"/>
      <c r="E26" s="19"/>
      <c r="F26" s="19"/>
    </row>
    <row r="27" spans="1:14" x14ac:dyDescent="0.25">
      <c r="A27" s="17"/>
    </row>
    <row r="28" spans="1:14" x14ac:dyDescent="0.25">
      <c r="A28" s="17"/>
    </row>
    <row r="29" spans="1:14" x14ac:dyDescent="0.25">
      <c r="A29" s="5"/>
    </row>
    <row r="30" spans="1:14" x14ac:dyDescent="0.25">
      <c r="A30" s="5"/>
    </row>
    <row r="31" spans="1:14" x14ac:dyDescent="0.25">
      <c r="A31" s="5"/>
    </row>
    <row r="32" spans="1:14" x14ac:dyDescent="0.25">
      <c r="A32" s="5"/>
    </row>
    <row r="33" spans="1:14" x14ac:dyDescent="0.25">
      <c r="A33" s="5"/>
    </row>
    <row r="34" spans="1:14" x14ac:dyDescent="0.25">
      <c r="A34" s="5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4"/>
  <sheetViews>
    <sheetView showGridLines="0" zoomScale="130" zoomScaleNormal="130" workbookViewId="0"/>
  </sheetViews>
  <sheetFormatPr defaultColWidth="9.140625" defaultRowHeight="15" x14ac:dyDescent="0.25"/>
  <cols>
    <col min="1" max="1" width="43" style="2" customWidth="1"/>
    <col min="2" max="12" width="13.7109375" style="2" customWidth="1"/>
    <col min="13" max="16384" width="9.140625" style="2"/>
  </cols>
  <sheetData>
    <row r="1" spans="1:12" ht="21" x14ac:dyDescent="0.25">
      <c r="A1" s="94" t="s">
        <v>92</v>
      </c>
      <c r="B1" s="1"/>
      <c r="C1" s="1"/>
      <c r="D1" s="1"/>
      <c r="E1" s="1"/>
      <c r="F1" s="1"/>
      <c r="G1" s="1"/>
      <c r="H1" s="21"/>
      <c r="I1" s="1"/>
      <c r="J1" s="1"/>
      <c r="K1" s="1"/>
      <c r="L1" s="1"/>
    </row>
    <row r="2" spans="1:12" x14ac:dyDescent="0.25">
      <c r="D2" s="22" t="s">
        <v>79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19</v>
      </c>
      <c r="G4" s="23" t="s">
        <v>20</v>
      </c>
      <c r="H4" s="23" t="s">
        <v>21</v>
      </c>
      <c r="I4" s="23" t="s">
        <v>22</v>
      </c>
      <c r="J4" s="23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24" t="s">
        <v>60</v>
      </c>
      <c r="B6" s="24" t="s">
        <v>62</v>
      </c>
      <c r="C6" s="24" t="s">
        <v>63</v>
      </c>
      <c r="D6" s="24" t="s">
        <v>64</v>
      </c>
      <c r="E6" s="24" t="s">
        <v>65</v>
      </c>
      <c r="F6" s="24" t="s">
        <v>66</v>
      </c>
      <c r="G6" s="24" t="s">
        <v>67</v>
      </c>
      <c r="H6" s="24" t="s">
        <v>68</v>
      </c>
      <c r="I6" s="24" t="s">
        <v>69</v>
      </c>
      <c r="J6" s="24" t="s">
        <v>70</v>
      </c>
    </row>
    <row r="7" spans="1:12" x14ac:dyDescent="0.25">
      <c r="A7" s="25" t="s">
        <v>61</v>
      </c>
      <c r="B7" s="26">
        <v>0.53194583393631079</v>
      </c>
      <c r="C7" s="27">
        <v>0.58893736659502083</v>
      </c>
      <c r="D7" s="28">
        <v>0.57531534180862942</v>
      </c>
      <c r="E7" s="29">
        <v>-5051.3597036333404</v>
      </c>
      <c r="F7" s="29"/>
      <c r="G7" s="29"/>
      <c r="H7" s="29">
        <v>-5051.3597036333404</v>
      </c>
      <c r="I7" s="29">
        <v>56993678507</v>
      </c>
      <c r="J7" s="30">
        <v>-8.8630175064291197E-8</v>
      </c>
      <c r="K7" s="31"/>
      <c r="L7" s="32"/>
    </row>
    <row r="8" spans="1:12" x14ac:dyDescent="0.25">
      <c r="A8" s="33" t="s">
        <v>9</v>
      </c>
      <c r="B8" s="34" t="s">
        <v>5</v>
      </c>
      <c r="C8" s="35" t="s">
        <v>5</v>
      </c>
      <c r="D8" s="36" t="s">
        <v>5</v>
      </c>
      <c r="E8" s="37">
        <v>-9496.0038811736104</v>
      </c>
      <c r="F8" s="37"/>
      <c r="G8" s="37"/>
      <c r="H8" s="37">
        <v>-9496.0038811736104</v>
      </c>
      <c r="I8" s="37">
        <v>107246477186</v>
      </c>
      <c r="J8" s="38">
        <v>-8.8543737102939756E-8</v>
      </c>
    </row>
    <row r="9" spans="1:12" x14ac:dyDescent="0.25">
      <c r="A9" s="39" t="s">
        <v>5</v>
      </c>
      <c r="E9" s="40"/>
    </row>
    <row r="10" spans="1:12" x14ac:dyDescent="0.25">
      <c r="A10" s="39"/>
      <c r="E10" s="41"/>
    </row>
    <row r="11" spans="1:12" x14ac:dyDescent="0.25">
      <c r="A11" s="39"/>
      <c r="E11" s="42"/>
    </row>
    <row r="12" spans="1:12" x14ac:dyDescent="0.25">
      <c r="A12" s="39"/>
      <c r="E12" s="42"/>
    </row>
    <row r="13" spans="1:12" x14ac:dyDescent="0.25">
      <c r="A13" s="39"/>
      <c r="E13" s="42"/>
    </row>
    <row r="14" spans="1:12" x14ac:dyDescent="0.25">
      <c r="A14" s="39"/>
      <c r="E14" s="42"/>
    </row>
    <row r="15" spans="1:12" x14ac:dyDescent="0.25">
      <c r="A15" s="39"/>
      <c r="E15" s="42"/>
    </row>
    <row r="16" spans="1:12" x14ac:dyDescent="0.25">
      <c r="A16" s="39"/>
      <c r="E16" s="42"/>
    </row>
    <row r="17" spans="1:5" x14ac:dyDescent="0.25">
      <c r="A17" s="39"/>
      <c r="E17" s="42"/>
    </row>
    <row r="18" spans="1:5" x14ac:dyDescent="0.25">
      <c r="A18" s="39"/>
      <c r="E18" s="42"/>
    </row>
    <row r="19" spans="1:5" x14ac:dyDescent="0.25">
      <c r="A19" s="43"/>
      <c r="E19" s="42"/>
    </row>
    <row r="20" spans="1:5" x14ac:dyDescent="0.25">
      <c r="A20" s="43"/>
      <c r="E20" s="42"/>
    </row>
    <row r="21" spans="1:5" x14ac:dyDescent="0.25">
      <c r="A21" s="43"/>
      <c r="E21" s="42"/>
    </row>
    <row r="22" spans="1:5" x14ac:dyDescent="0.25">
      <c r="A22" s="43"/>
      <c r="E22" s="42"/>
    </row>
    <row r="23" spans="1:5" x14ac:dyDescent="0.25">
      <c r="A23" s="43"/>
      <c r="E23" s="42"/>
    </row>
    <row r="24" spans="1:5" x14ac:dyDescent="0.25">
      <c r="A24" s="44"/>
      <c r="E24" s="42"/>
    </row>
    <row r="25" spans="1:5" x14ac:dyDescent="0.25">
      <c r="A25" s="44"/>
      <c r="E25" s="45"/>
    </row>
    <row r="26" spans="1:5" x14ac:dyDescent="0.25">
      <c r="A26" s="44"/>
      <c r="E26" s="46"/>
    </row>
    <row r="27" spans="1:5" x14ac:dyDescent="0.25">
      <c r="A27" s="44"/>
      <c r="E27" s="45"/>
    </row>
    <row r="28" spans="1:5" x14ac:dyDescent="0.25">
      <c r="A28" s="44"/>
      <c r="E28" s="45"/>
    </row>
    <row r="29" spans="1:5" x14ac:dyDescent="0.25">
      <c r="A29" s="44"/>
    </row>
    <row r="30" spans="1:5" x14ac:dyDescent="0.25">
      <c r="A30" s="44"/>
    </row>
    <row r="31" spans="1:5" x14ac:dyDescent="0.25">
      <c r="A31" s="44"/>
    </row>
    <row r="32" spans="1:5" x14ac:dyDescent="0.25">
      <c r="A32" s="44"/>
    </row>
    <row r="33" spans="1:12" x14ac:dyDescent="0.25">
      <c r="A33" s="44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2016-08-08T17:58:28Z</dcterms:created>
  <dcterms:modified xsi:type="dcterms:W3CDTF">2016-08-08T17:58:32Z</dcterms:modified>
</cp:coreProperties>
</file>