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30" yWindow="675" windowWidth="8295" windowHeight="6540"/>
  </bookViews>
  <sheets>
    <sheet name="ECRC_42_1P" sheetId="1" r:id="rId1"/>
    <sheet name="ECRC_42_2P_1" sheetId="2" r:id="rId2"/>
    <sheet name="ECRC_42_2P_2" sheetId="3" r:id="rId3"/>
    <sheet name="ECRC_42_6P" sheetId="35" r:id="rId4"/>
    <sheet name="ECRC_42_7P" sheetId="34" r:id="rId5"/>
  </sheets>
  <externalReferences>
    <externalReference r:id="rId6"/>
    <externalReference r:id="rId7"/>
  </externalReferences>
  <definedNames>
    <definedName name="_xlnm.Print_Titles" localSheetId="0">ECRC_42_1P!$A:$A,ECRC_42_1P!$1:$6</definedName>
    <definedName name="_xlnm.Print_Titles" localSheetId="1">ECRC_42_2P_1!$A:$A,ECRC_42_2P_1!$1:$8</definedName>
    <definedName name="_xlnm.Print_Titles" localSheetId="2">ECRC_42_2P_2!$A:$A,ECRC_42_2P_2!$1:$7</definedName>
    <definedName name="_xlnm.Print_Titles" localSheetId="3">ECRC_42_6P!$A:$A,ECRC_42_6P!$1:$6</definedName>
    <definedName name="_xlnm.Print_Titles" localSheetId="4">ECRC_42_7P!$A:$A,ECRC_42_7P!$1:$6</definedName>
  </definedNames>
  <calcPr calcId="145621"/>
</workbook>
</file>

<file path=xl/calcChain.xml><?xml version="1.0" encoding="utf-8"?>
<calcChain xmlns="http://schemas.openxmlformats.org/spreadsheetml/2006/main">
  <c r="M14" i="3" l="1"/>
  <c r="L14" i="3"/>
  <c r="K14" i="3"/>
  <c r="J14" i="3"/>
  <c r="I14" i="3"/>
  <c r="H14" i="3"/>
  <c r="G14" i="3"/>
  <c r="F14" i="3"/>
  <c r="E14" i="3"/>
  <c r="D14" i="3"/>
  <c r="C14" i="3"/>
  <c r="B14" i="3"/>
  <c r="B32" i="3"/>
  <c r="B29" i="3"/>
  <c r="B28" i="3"/>
  <c r="B30" i="3" l="1"/>
  <c r="C28" i="3" s="1"/>
  <c r="N10" i="2"/>
  <c r="C29" i="3" l="1"/>
  <c r="C30" i="3" s="1"/>
  <c r="D2" i="3"/>
  <c r="E2" i="2"/>
  <c r="C10" i="2" l="1"/>
  <c r="C11" i="2" s="1"/>
  <c r="C8" i="3" s="1"/>
  <c r="C10" i="3" s="1"/>
  <c r="C18" i="3" s="1"/>
  <c r="C22" i="3" s="1"/>
  <c r="D10" i="2"/>
  <c r="D11" i="2" s="1"/>
  <c r="D8" i="3" s="1"/>
  <c r="D10" i="3" s="1"/>
  <c r="D18" i="3" s="1"/>
  <c r="D22" i="3" s="1"/>
  <c r="E10" i="2"/>
  <c r="E11" i="2" s="1"/>
  <c r="E8" i="3" s="1"/>
  <c r="E10" i="3" s="1"/>
  <c r="E18" i="3" s="1"/>
  <c r="E22" i="3" s="1"/>
  <c r="F10" i="2"/>
  <c r="F11" i="2" s="1"/>
  <c r="F8" i="3" s="1"/>
  <c r="F10" i="3" s="1"/>
  <c r="F18" i="3" s="1"/>
  <c r="F22" i="3" s="1"/>
  <c r="G10" i="2"/>
  <c r="G11" i="2" s="1"/>
  <c r="G8" i="3" s="1"/>
  <c r="G10" i="3" s="1"/>
  <c r="G18" i="3" s="1"/>
  <c r="G22" i="3" s="1"/>
  <c r="H10" i="2"/>
  <c r="H11" i="2" s="1"/>
  <c r="H8" i="3" s="1"/>
  <c r="H10" i="3" s="1"/>
  <c r="H18" i="3" s="1"/>
  <c r="H22" i="3" s="1"/>
  <c r="I10" i="2"/>
  <c r="I11" i="2" s="1"/>
  <c r="I8" i="3" s="1"/>
  <c r="I10" i="3" s="1"/>
  <c r="I18" i="3" s="1"/>
  <c r="I22" i="3" s="1"/>
  <c r="J10" i="2"/>
  <c r="J11" i="2" s="1"/>
  <c r="J8" i="3" s="1"/>
  <c r="J10" i="3" s="1"/>
  <c r="J18" i="3" s="1"/>
  <c r="J22" i="3" s="1"/>
  <c r="K10" i="2"/>
  <c r="K11" i="2" s="1"/>
  <c r="K8" i="3" s="1"/>
  <c r="K10" i="3" s="1"/>
  <c r="K18" i="3" s="1"/>
  <c r="K22" i="3" s="1"/>
  <c r="L10" i="2"/>
  <c r="M10" i="2"/>
  <c r="M11" i="2" s="1"/>
  <c r="M8" i="3" s="1"/>
  <c r="M10" i="3" s="1"/>
  <c r="M18" i="3" s="1"/>
  <c r="M22" i="3" s="1"/>
  <c r="B10" i="2"/>
  <c r="B11" i="2" s="1"/>
  <c r="B8" i="3" s="1"/>
  <c r="B10" i="3" s="1"/>
  <c r="Q11" i="2"/>
  <c r="P11" i="2"/>
  <c r="L11" i="2"/>
  <c r="L8" i="3" s="1"/>
  <c r="L10" i="3" s="1"/>
  <c r="L18" i="3" s="1"/>
  <c r="L22" i="3" s="1"/>
  <c r="E14" i="1"/>
  <c r="E12" i="1"/>
  <c r="D10" i="1"/>
  <c r="D16" i="1" s="1"/>
  <c r="D18" i="1" s="1"/>
  <c r="C10" i="1"/>
  <c r="C16" i="1" s="1"/>
  <c r="C18" i="1" s="1"/>
  <c r="E9" i="1"/>
  <c r="O10" i="2" l="1"/>
  <c r="O11" i="2" s="1"/>
  <c r="B18" i="3"/>
  <c r="N10" i="3"/>
  <c r="N8" i="3"/>
  <c r="N11" i="2"/>
  <c r="N18" i="3" l="1"/>
  <c r="B22" i="3"/>
  <c r="N22" i="3" s="1"/>
  <c r="B8" i="1" s="1"/>
  <c r="E8" i="1" l="1"/>
  <c r="E10" i="1" s="1"/>
  <c r="E16" i="1" s="1"/>
  <c r="E18" i="1" s="1"/>
  <c r="B10" i="1"/>
  <c r="B16" i="1" s="1"/>
  <c r="B18" i="1" s="1"/>
</calcChain>
</file>

<file path=xl/sharedStrings.xml><?xml version="1.0" encoding="utf-8"?>
<sst xmlns="http://schemas.openxmlformats.org/spreadsheetml/2006/main" count="179" uniqueCount="93">
  <si>
    <t>(1)</t>
  </si>
  <si>
    <t>(2)</t>
  </si>
  <si>
    <t>(3)</t>
  </si>
  <si>
    <t>(4)</t>
  </si>
  <si>
    <t>(5)</t>
  </si>
  <si>
    <t/>
  </si>
  <si>
    <t>Energy</t>
  </si>
  <si>
    <t>CP Demand</t>
  </si>
  <si>
    <t>GCP Demand</t>
  </si>
  <si>
    <t>Total</t>
  </si>
  <si>
    <t>1. Total Jurisdictional Revenue Requirements for the projected period</t>
  </si>
  <si>
    <r>
      <t>a. Projected O&amp;M Activities</t>
    </r>
    <r>
      <rPr>
        <vertAlign val="superscript"/>
        <sz val="8"/>
        <rFont val="Arial"/>
        <family val="2"/>
      </rPr>
      <t xml:space="preserve"> (a)</t>
    </r>
  </si>
  <si>
    <r>
      <t>b. Projected Capital Projects</t>
    </r>
    <r>
      <rPr>
        <vertAlign val="superscript"/>
        <sz val="8"/>
        <rFont val="Arial"/>
        <family val="2"/>
      </rPr>
      <t xml:space="preserve"> (b)</t>
    </r>
  </si>
  <si>
    <r>
      <t>c. Total Jurisdictional Revenue Requirements</t>
    </r>
    <r>
      <rPr>
        <vertAlign val="superscript"/>
        <sz val="8"/>
        <rFont val="Arial"/>
        <family val="2"/>
      </rPr>
      <t xml:space="preserve"> (c)</t>
    </r>
  </si>
  <si>
    <r>
      <t>2. True-up for Estimated Over/(Under) Recovery</t>
    </r>
    <r>
      <rPr>
        <vertAlign val="superscript"/>
        <sz val="8"/>
        <rFont val="Arial"/>
        <family val="2"/>
      </rPr>
      <t xml:space="preserve"> (d)</t>
    </r>
  </si>
  <si>
    <r>
      <t>3. Final True-up Over/(Under)</t>
    </r>
    <r>
      <rPr>
        <vertAlign val="superscript"/>
        <sz val="8"/>
        <rFont val="Arial"/>
        <family val="2"/>
      </rPr>
      <t xml:space="preserve"> (e)</t>
    </r>
  </si>
  <si>
    <r>
      <t>4. Total Jurisdictional Amount to be Recovered/(Refunded)</t>
    </r>
    <r>
      <rPr>
        <vertAlign val="superscript"/>
        <sz val="8"/>
        <rFont val="Arial"/>
        <family val="2"/>
      </rPr>
      <t xml:space="preserve"> (f)</t>
    </r>
  </si>
  <si>
    <r>
      <t>5. Total Projected Jurisdictional Amount Adjusted for Taxes</t>
    </r>
    <r>
      <rPr>
        <vertAlign val="superscript"/>
        <sz val="8"/>
        <rFont val="Arial"/>
        <family val="2"/>
      </rPr>
      <t xml:space="preserve"> (g)</t>
    </r>
  </si>
  <si>
    <t>O&amp;M ACTIVITIES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</si>
  <si>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</si>
  <si>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</si>
  <si>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</si>
  <si>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</si>
  <si>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</si>
  <si>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</si>
  <si>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</si>
  <si>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</si>
  <si>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</si>
  <si>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</si>
  <si>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</si>
  <si>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</si>
  <si>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Monthly Data</t>
  </si>
  <si>
    <t>Method of Classification</t>
  </si>
  <si>
    <t>PROJECT #</t>
  </si>
  <si>
    <t>January Estimated</t>
  </si>
  <si>
    <t>February Estimated</t>
  </si>
  <si>
    <t>March Estimated</t>
  </si>
  <si>
    <t>April Estimated</t>
  </si>
  <si>
    <t>May Estimated</t>
  </si>
  <si>
    <t>June Estimated</t>
  </si>
  <si>
    <t>July Estimated</t>
  </si>
  <si>
    <t>August Estimated</t>
  </si>
  <si>
    <t>September Estimated</t>
  </si>
  <si>
    <t>October Estimated</t>
  </si>
  <si>
    <t>November Estimated</t>
  </si>
  <si>
    <t>December Estimated</t>
  </si>
  <si>
    <t>Twelve Month Amount</t>
  </si>
  <si>
    <t>1. Description of O&amp;M Activities</t>
  </si>
  <si>
    <t>2. Total of O&amp;M Activities</t>
  </si>
  <si>
    <t>Note:  Totals may not add due to rounding.</t>
  </si>
  <si>
    <t>3. Recoverable Costs Allocated to Energy</t>
  </si>
  <si>
    <t>4a. Recoverable Costs Allocated to CP Demand</t>
  </si>
  <si>
    <t>4b. Recoverable Costs Allocated to GCP Demand</t>
  </si>
  <si>
    <t>5. Retail Energy Jurisdictional Factor</t>
  </si>
  <si>
    <t>6a. Retail CP Demand Jurisdictional Factor</t>
  </si>
  <si>
    <t>6b. Retail GCP Demand Jurisdictional Factor</t>
  </si>
  <si>
    <t>7. Jurisdictional Energy Recoverable Costs</t>
  </si>
  <si>
    <t>8a. Jurisdictional CP Demand Recoverable Costs</t>
  </si>
  <si>
    <t>8b. Jurisdictional GCP Demand Recoverable Costs</t>
  </si>
  <si>
    <t>9. Total Jurisdictional Recoverable Costs for O&amp;M Activities</t>
  </si>
  <si>
    <t>RATE CLASS</t>
  </si>
  <si>
    <t>RS1/RTR1</t>
  </si>
  <si>
    <r>
      <rPr>
        <sz val="8"/>
        <rFont val="Arial"/>
        <family val="2"/>
      </rPr>
      <t>Percentage of KWH Sales at Generation (%)</t>
    </r>
    <r>
      <rPr>
        <vertAlign val="superscript"/>
        <sz val="8"/>
        <rFont val="Arial"/>
        <family val="2"/>
      </rPr>
      <t xml:space="preserve"> (a)</t>
    </r>
  </si>
  <si>
    <r>
      <rPr>
        <sz val="8"/>
        <rFont val="Arial"/>
        <family val="2"/>
      </rPr>
      <t>Percentage of 12 CP Demand at Generation (%)</t>
    </r>
    <r>
      <rPr>
        <vertAlign val="superscript"/>
        <sz val="8"/>
        <rFont val="Arial"/>
        <family val="2"/>
      </rPr>
      <t xml:space="preserve"> (b)</t>
    </r>
  </si>
  <si>
    <r>
      <rPr>
        <sz val="8"/>
        <rFont val="Arial"/>
        <family val="2"/>
      </rPr>
      <t>Percentage of GCP Demand at Generation (%)</t>
    </r>
    <r>
      <rPr>
        <vertAlign val="superscript"/>
        <sz val="8"/>
        <rFont val="Arial"/>
        <family val="2"/>
      </rPr>
      <t xml:space="preserve"> (c)</t>
    </r>
  </si>
  <si>
    <r>
      <rPr>
        <sz val="8"/>
        <rFont val="Arial"/>
        <family val="2"/>
      </rPr>
      <t>Energy Related Cost ($)</t>
    </r>
    <r>
      <rPr>
        <vertAlign val="superscript"/>
        <sz val="8"/>
        <rFont val="Arial"/>
        <family val="2"/>
      </rPr>
      <t xml:space="preserve"> (d)</t>
    </r>
  </si>
  <si>
    <r>
      <rPr>
        <sz val="8"/>
        <rFont val="Arial"/>
        <family val="2"/>
      </rPr>
      <t>CP Demand Related Cost ($)</t>
    </r>
    <r>
      <rPr>
        <vertAlign val="superscript"/>
        <sz val="8"/>
        <rFont val="Arial"/>
        <family val="2"/>
      </rPr>
      <t xml:space="preserve"> (e)</t>
    </r>
  </si>
  <si>
    <r>
      <rPr>
        <sz val="8"/>
        <rFont val="Arial"/>
        <family val="2"/>
      </rPr>
      <t>GCP Demand Related Cost ($)</t>
    </r>
    <r>
      <rPr>
        <vertAlign val="superscript"/>
        <sz val="8"/>
        <rFont val="Arial"/>
        <family val="2"/>
      </rPr>
      <t xml:space="preserve"> (f)</t>
    </r>
  </si>
  <si>
    <r>
      <rPr>
        <sz val="8"/>
        <rFont val="Arial"/>
        <family val="2"/>
      </rPr>
      <t>Total Environmental Costs ($)</t>
    </r>
    <r>
      <rPr>
        <vertAlign val="superscript"/>
        <sz val="8"/>
        <rFont val="Arial"/>
        <family val="2"/>
      </rPr>
      <t xml:space="preserve"> (g)</t>
    </r>
  </si>
  <si>
    <r>
      <rPr>
        <sz val="8"/>
        <rFont val="Arial"/>
        <family val="2"/>
      </rPr>
      <t>Projected Sales at Meter (KWH)</t>
    </r>
    <r>
      <rPr>
        <vertAlign val="superscript"/>
        <sz val="8"/>
        <rFont val="Arial"/>
        <family val="2"/>
      </rPr>
      <t xml:space="preserve"> (h)</t>
    </r>
  </si>
  <si>
    <r>
      <rPr>
        <sz val="8"/>
        <rFont val="Arial"/>
        <family val="2"/>
      </rPr>
      <t>Environmental Cost Recovery Factor ($/KWH)</t>
    </r>
    <r>
      <rPr>
        <vertAlign val="superscript"/>
        <sz val="8"/>
        <rFont val="Arial"/>
        <family val="2"/>
      </rPr>
      <t xml:space="preserve"> (i)</t>
    </r>
  </si>
  <si>
    <r>
      <rPr>
        <sz val="8"/>
        <rFont val="Arial"/>
        <family val="2"/>
      </rPr>
      <t>Projected Avg 12 CP at Meter (KW)</t>
    </r>
    <r>
      <rPr>
        <vertAlign val="superscript"/>
        <sz val="8"/>
        <rFont val="Arial"/>
        <family val="2"/>
      </rPr>
      <t xml:space="preserve"> (d)</t>
    </r>
  </si>
  <si>
    <r>
      <rPr>
        <sz val="8"/>
        <rFont val="Arial"/>
        <family val="2"/>
      </rPr>
      <t>Projected Avg 12 GCP at Meter (KW)</t>
    </r>
    <r>
      <rPr>
        <vertAlign val="superscript"/>
        <sz val="8"/>
        <rFont val="Arial"/>
        <family val="2"/>
      </rPr>
      <t xml:space="preserve"> (e)</t>
    </r>
  </si>
  <si>
    <r>
      <rPr>
        <sz val="8"/>
        <rFont val="Arial"/>
        <family val="2"/>
      </rPr>
      <t>Projected Sales at Generation (KWH)</t>
    </r>
    <r>
      <rPr>
        <vertAlign val="superscript"/>
        <sz val="8"/>
        <rFont val="Arial"/>
        <family val="2"/>
      </rPr>
      <t xml:space="preserve"> (h)</t>
    </r>
  </si>
  <si>
    <r>
      <rPr>
        <sz val="8"/>
        <rFont val="Arial"/>
        <family val="2"/>
      </rPr>
      <t>Projected Avg 12 CP at Generation (kW)</t>
    </r>
    <r>
      <rPr>
        <vertAlign val="superscript"/>
        <sz val="8"/>
        <rFont val="Arial"/>
        <family val="2"/>
      </rPr>
      <t xml:space="preserve"> (i)</t>
    </r>
  </si>
  <si>
    <r>
      <rPr>
        <sz val="8"/>
        <rFont val="Arial"/>
        <family val="2"/>
      </rPr>
      <t>Projected Avg 12 GCP Demand at Generation (kW)</t>
    </r>
    <r>
      <rPr>
        <vertAlign val="superscript"/>
        <sz val="8"/>
        <rFont val="Arial"/>
        <family val="2"/>
      </rPr>
      <t xml:space="preserve"> (j)</t>
    </r>
  </si>
  <si>
    <r>
      <rPr>
        <sz val="8"/>
        <rFont val="Arial"/>
        <family val="2"/>
      </rPr>
      <t>Percentage of KWH Sales  at Generation (%)</t>
    </r>
    <r>
      <rPr>
        <vertAlign val="superscript"/>
        <sz val="8"/>
        <rFont val="Arial"/>
        <family val="2"/>
      </rPr>
      <t xml:space="preserve"> (k)</t>
    </r>
  </si>
  <si>
    <r>
      <rPr>
        <sz val="8"/>
        <rFont val="Arial"/>
        <family val="2"/>
      </rPr>
      <t>Percentage of 12 CP Demand at Generation (%)</t>
    </r>
    <r>
      <rPr>
        <vertAlign val="superscript"/>
        <sz val="8"/>
        <rFont val="Arial"/>
        <family val="2"/>
      </rPr>
      <t xml:space="preserve"> (l)</t>
    </r>
  </si>
  <si>
    <r>
      <rPr>
        <sz val="8"/>
        <rFont val="Arial"/>
        <family val="2"/>
      </rPr>
      <t>Percentage of 12 GCP Demand at Generation (%)</t>
    </r>
    <r>
      <rPr>
        <vertAlign val="superscript"/>
        <sz val="8"/>
        <rFont val="Arial"/>
        <family val="2"/>
      </rPr>
      <t xml:space="preserve"> (m)</t>
    </r>
  </si>
  <si>
    <r>
      <t>Projected Sales at Meter (KWH)</t>
    </r>
    <r>
      <rPr>
        <b/>
        <vertAlign val="superscript"/>
        <sz val="8"/>
        <rFont val="Arial"/>
        <family val="2"/>
      </rPr>
      <t xml:space="preserve"> (c)</t>
    </r>
  </si>
  <si>
    <r>
      <t>Avg 12 CP Load Factor at Meter (%)</t>
    </r>
    <r>
      <rPr>
        <b/>
        <vertAlign val="superscript"/>
        <sz val="8"/>
        <rFont val="Arial"/>
        <family val="2"/>
      </rPr>
      <t xml:space="preserve"> (a)</t>
    </r>
  </si>
  <si>
    <r>
      <t>Avg 12 GCP Load Factor at Meter (%)</t>
    </r>
    <r>
      <rPr>
        <b/>
        <vertAlign val="superscript"/>
        <sz val="8"/>
        <rFont val="Arial"/>
        <family val="2"/>
      </rPr>
      <t xml:space="preserve"> (b)</t>
    </r>
  </si>
  <si>
    <r>
      <t>Demand Loss Expansion Factor</t>
    </r>
    <r>
      <rPr>
        <b/>
        <vertAlign val="superscript"/>
        <sz val="8"/>
        <rFont val="Arial"/>
        <family val="2"/>
      </rPr>
      <t xml:space="preserve"> (f)</t>
    </r>
  </si>
  <si>
    <r>
      <t>Energy Loss Expansion Factor</t>
    </r>
    <r>
      <rPr>
        <b/>
        <vertAlign val="superscript"/>
        <sz val="8"/>
        <rFont val="Arial"/>
        <family val="2"/>
      </rPr>
      <t xml:space="preserve"> (g)</t>
    </r>
  </si>
  <si>
    <t>JANUARY 2022 THROUGH DECEMBER 2022</t>
  </si>
  <si>
    <t>Delivered Energy at Generation</t>
  </si>
  <si>
    <t>Retail</t>
  </si>
  <si>
    <t>Wholesale</t>
  </si>
  <si>
    <t>FPL 001099                                                                                                      Indiantown Cogen</t>
  </si>
  <si>
    <t>FPL 001100                                                                                                      Indiantown Cogen</t>
  </si>
  <si>
    <t>FPL 001101                                                                                                      Indiantown Cogen</t>
  </si>
  <si>
    <t>FPL 001102                                                                                                      Indiantown Cogen</t>
  </si>
  <si>
    <t>FPL 001103                                                                                                     Indiantown Cogen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</si>
</sst>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$#,##0_);\(\$#,##0\)"/>
    <numFmt numFmtId="165" formatCode="#,##0_);[Red]\(#,##0\);&quot; &quot;"/>
    <numFmt numFmtId="166" formatCode="\$#,##0_);\(\$#,##0\);&quot; &quot;"/>
    <numFmt numFmtId="167" formatCode="#,##0.00000%_);\(#,##0.00000%\)"/>
    <numFmt numFmtId="168" formatCode="#,##0.00000_);\(#,##0.00000\)"/>
    <numFmt numFmtId="169" formatCode="#,##0.00000000_);\(#,##0.00000000\)"/>
    <numFmt numFmtId="170" formatCode="_(&quot;$&quot;* #,##0.000_);_(&quot;$&quot;* \(#,##0.000\);_(&quot;$&quot;* &quot;-&quot;??_);_(@_)"/>
    <numFmt numFmtId="171" formatCode="0.000%"/>
    <numFmt numFmtId="172" formatCode="0.00000000_)"/>
    <numFmt numFmtId="173" formatCode="_(* #,##0_);_(* \(#,##0\);_(* &quot;-&quot;??_);_(@_)"/>
    <numFmt numFmtId="174" formatCode="0.000"/>
    <numFmt numFmtId="175" formatCode="0.0000%"/>
    <numFmt numFmtId="176" formatCode="General_)"/>
  </numFmts>
  <fonts count="66" x14ac:knownFonts="1">
    <font>
      <sz val="11"/>
      <color indexed="8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color rgb="FF000000"/>
      <name val="Segoe UI"/>
      <family val="2"/>
    </font>
    <font>
      <sz val="11"/>
      <color indexed="8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1"/>
      <color indexed="8"/>
      <name val="Calibri"/>
      <family val="2"/>
      <scheme val="minor"/>
    </font>
    <font>
      <b/>
      <vertAlign val="superscript"/>
      <sz val="8"/>
      <name val="Arial"/>
      <family val="2"/>
    </font>
    <font>
      <b/>
      <sz val="8"/>
      <color indexed="8"/>
      <name val="Arial"/>
      <family val="2"/>
    </font>
    <font>
      <sz val="8"/>
      <name val="Helv"/>
    </font>
    <font>
      <b/>
      <sz val="8"/>
      <name val="Helv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</borders>
  <cellStyleXfs count="4">
    <xf numFmtId="0" fontId="0" fillId="0" borderId="0"/>
    <xf numFmtId="44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6" fontId="64" fillId="0" borderId="0"/>
  </cellStyleXfs>
  <cellXfs count="91">
    <xf numFmtId="0" fontId="0" fillId="0" borderId="0" xfId="0"/>
    <xf numFmtId="0" fontId="0" fillId="0" borderId="1" xfId="0" applyFill="1" applyBorder="1"/>
    <xf numFmtId="0" fontId="57" fillId="0" borderId="1" xfId="0" applyFont="1" applyFill="1" applyBorder="1"/>
    <xf numFmtId="0" fontId="0" fillId="0" borderId="0" xfId="0" applyFill="1"/>
    <xf numFmtId="0" fontId="60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/>
    </xf>
    <xf numFmtId="0" fontId="7" fillId="0" borderId="0" xfId="0" applyNumberFormat="1" applyFont="1" applyFill="1" applyAlignment="1">
      <alignment horizontal="right"/>
    </xf>
    <xf numFmtId="0" fontId="8" fillId="0" borderId="0" xfId="0" applyFont="1" applyFill="1" applyAlignment="1">
      <alignment horizontal="left" indent="1"/>
    </xf>
    <xf numFmtId="164" fontId="9" fillId="0" borderId="0" xfId="0" applyNumberFormat="1" applyFont="1" applyFill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0" fontId="10" fillId="0" borderId="0" xfId="0" applyFont="1" applyFill="1" applyAlignment="1">
      <alignment horizontal="left" indent="1"/>
    </xf>
    <xf numFmtId="0" fontId="11" fillId="0" borderId="0" xfId="0" applyFont="1" applyFill="1" applyAlignment="1">
      <alignment horizontal="left" indent="1"/>
    </xf>
    <xf numFmtId="164" fontId="12" fillId="0" borderId="2" xfId="0" applyNumberFormat="1" applyFont="1" applyFill="1" applyBorder="1" applyAlignment="1">
      <alignment horizontal="right"/>
    </xf>
    <xf numFmtId="164" fontId="12" fillId="0" borderId="0" xfId="0" applyNumberFormat="1" applyFont="1" applyFill="1" applyBorder="1" applyAlignment="1">
      <alignment horizontal="right"/>
    </xf>
    <xf numFmtId="0" fontId="0" fillId="0" borderId="0" xfId="0" applyFill="1" applyBorder="1"/>
    <xf numFmtId="164" fontId="13" fillId="0" borderId="2" xfId="0" applyNumberFormat="1" applyFont="1" applyFill="1" applyBorder="1" applyAlignment="1">
      <alignment horizontal="right"/>
    </xf>
    <xf numFmtId="164" fontId="13" fillId="0" borderId="0" xfId="0" applyNumberFormat="1" applyFont="1" applyFill="1" applyBorder="1" applyAlignment="1">
      <alignment horizontal="right"/>
    </xf>
    <xf numFmtId="164" fontId="14" fillId="0" borderId="4" xfId="0" applyNumberFormat="1" applyFont="1" applyFill="1" applyBorder="1" applyAlignment="1">
      <alignment horizontal="right"/>
    </xf>
    <xf numFmtId="164" fontId="14" fillId="0" borderId="0" xfId="0" applyNumberFormat="1" applyFont="1" applyFill="1" applyBorder="1" applyAlignment="1">
      <alignment horizontal="right"/>
    </xf>
    <xf numFmtId="0" fontId="4" fillId="0" borderId="0" xfId="0" applyFont="1" applyFill="1"/>
    <xf numFmtId="0" fontId="15" fillId="0" borderId="0" xfId="0" applyFont="1" applyFill="1"/>
    <xf numFmtId="0" fontId="16" fillId="0" borderId="0" xfId="0" applyFont="1" applyFill="1" applyAlignment="1">
      <alignment horizontal="center"/>
    </xf>
    <xf numFmtId="0" fontId="61" fillId="0" borderId="0" xfId="0" applyFont="1" applyFill="1"/>
    <xf numFmtId="0" fontId="17" fillId="0" borderId="0" xfId="0" applyFont="1" applyFill="1"/>
    <xf numFmtId="0" fontId="18" fillId="0" borderId="0" xfId="0" applyFont="1" applyFill="1" applyAlignment="1">
      <alignment horizontal="center"/>
    </xf>
    <xf numFmtId="0" fontId="19" fillId="0" borderId="3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/>
    </xf>
    <xf numFmtId="164" fontId="21" fillId="0" borderId="0" xfId="0" applyNumberFormat="1" applyFont="1" applyFill="1" applyAlignment="1">
      <alignment horizontal="right"/>
    </xf>
    <xf numFmtId="165" fontId="22" fillId="0" borderId="0" xfId="0" applyNumberFormat="1" applyFont="1" applyFill="1" applyAlignment="1">
      <alignment horizontal="right"/>
    </xf>
    <xf numFmtId="0" fontId="23" fillId="0" borderId="0" xfId="0" applyFont="1" applyFill="1" applyAlignment="1">
      <alignment horizontal="left" wrapText="1" indent="1"/>
    </xf>
    <xf numFmtId="164" fontId="60" fillId="0" borderId="0" xfId="0" applyNumberFormat="1" applyFont="1" applyFill="1" applyAlignment="1">
      <alignment horizontal="right"/>
    </xf>
    <xf numFmtId="166" fontId="24" fillId="0" borderId="0" xfId="0" applyNumberFormat="1" applyFont="1" applyFill="1" applyAlignment="1">
      <alignment horizontal="right"/>
    </xf>
    <xf numFmtId="0" fontId="25" fillId="0" borderId="0" xfId="0" applyFont="1" applyFill="1" applyAlignment="1">
      <alignment horizontal="left"/>
    </xf>
    <xf numFmtId="164" fontId="26" fillId="0" borderId="4" xfId="0" applyNumberFormat="1" applyFont="1" applyFill="1" applyBorder="1" applyAlignment="1">
      <alignment horizontal="right"/>
    </xf>
    <xf numFmtId="0" fontId="27" fillId="0" borderId="0" xfId="0" applyFont="1" applyFill="1"/>
    <xf numFmtId="0" fontId="28" fillId="0" borderId="0" xfId="0" applyFont="1" applyFill="1" applyAlignment="1">
      <alignment horizontal="center"/>
    </xf>
    <xf numFmtId="0" fontId="29" fillId="0" borderId="0" xfId="0" applyFont="1" applyFill="1"/>
    <xf numFmtId="0" fontId="30" fillId="0" borderId="0" xfId="0" applyFont="1" applyFill="1" applyAlignment="1">
      <alignment horizontal="center"/>
    </xf>
    <xf numFmtId="0" fontId="31" fillId="0" borderId="3" xfId="0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left"/>
    </xf>
    <xf numFmtId="164" fontId="33" fillId="0" borderId="0" xfId="0" applyNumberFormat="1" applyFont="1" applyFill="1" applyAlignment="1">
      <alignment horizontal="right"/>
    </xf>
    <xf numFmtId="167" fontId="34" fillId="0" borderId="0" xfId="0" applyNumberFormat="1" applyFont="1" applyFill="1" applyAlignment="1">
      <alignment horizontal="right"/>
    </xf>
    <xf numFmtId="167" fontId="35" fillId="0" borderId="0" xfId="0" applyNumberFormat="1" applyFont="1" applyFill="1" applyAlignment="1">
      <alignment horizontal="right"/>
    </xf>
    <xf numFmtId="167" fontId="36" fillId="0" borderId="0" xfId="0" applyNumberFormat="1" applyFont="1" applyFill="1" applyAlignment="1">
      <alignment horizontal="right"/>
    </xf>
    <xf numFmtId="164" fontId="37" fillId="0" borderId="4" xfId="0" applyNumberFormat="1" applyFont="1" applyFill="1" applyBorder="1" applyAlignment="1">
      <alignment horizontal="right"/>
    </xf>
    <xf numFmtId="164" fontId="60" fillId="0" borderId="4" xfId="0" applyNumberFormat="1" applyFont="1" applyFill="1" applyBorder="1" applyAlignment="1">
      <alignment horizontal="right"/>
    </xf>
    <xf numFmtId="0" fontId="38" fillId="0" borderId="0" xfId="0" applyFont="1" applyFill="1"/>
    <xf numFmtId="0" fontId="39" fillId="0" borderId="0" xfId="0" applyFont="1" applyFill="1" applyAlignment="1">
      <alignment horizontal="center"/>
    </xf>
    <xf numFmtId="173" fontId="0" fillId="0" borderId="0" xfId="0" applyNumberFormat="1" applyFill="1"/>
    <xf numFmtId="175" fontId="0" fillId="0" borderId="0" xfId="0" applyNumberFormat="1" applyFill="1"/>
    <xf numFmtId="0" fontId="59" fillId="0" borderId="0" xfId="0" applyFont="1" applyFill="1" applyAlignment="1">
      <alignment horizontal="center"/>
    </xf>
    <xf numFmtId="0" fontId="59" fillId="0" borderId="3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59" fillId="0" borderId="0" xfId="0" applyFont="1" applyFill="1" applyAlignment="1">
      <alignment horizontal="left"/>
    </xf>
    <xf numFmtId="171" fontId="60" fillId="0" borderId="0" xfId="0" applyNumberFormat="1" applyFont="1" applyFill="1" applyAlignment="1">
      <alignment horizontal="right"/>
    </xf>
    <xf numFmtId="165" fontId="60" fillId="0" borderId="0" xfId="0" applyNumberFormat="1" applyFont="1" applyFill="1" applyAlignment="1">
      <alignment horizontal="right"/>
    </xf>
    <xf numFmtId="37" fontId="59" fillId="0" borderId="0" xfId="0" applyNumberFormat="1" applyFont="1" applyFill="1" applyAlignment="1">
      <alignment horizontal="right"/>
    </xf>
    <xf numFmtId="172" fontId="60" fillId="0" borderId="0" xfId="0" applyNumberFormat="1" applyFont="1" applyFill="1" applyAlignment="1">
      <alignment horizontal="right"/>
    </xf>
    <xf numFmtId="165" fontId="59" fillId="0" borderId="0" xfId="0" applyNumberFormat="1" applyFont="1" applyFill="1" applyAlignment="1">
      <alignment horizontal="right"/>
    </xf>
    <xf numFmtId="167" fontId="59" fillId="0" borderId="0" xfId="0" applyNumberFormat="1" applyFont="1" applyFill="1" applyAlignment="1">
      <alignment horizontal="right"/>
    </xf>
    <xf numFmtId="167" fontId="0" fillId="0" borderId="0" xfId="0" applyNumberFormat="1" applyFill="1"/>
    <xf numFmtId="0" fontId="59" fillId="0" borderId="0" xfId="0" applyNumberFormat="1" applyFont="1" applyFill="1" applyAlignment="1">
      <alignment horizontal="right"/>
    </xf>
    <xf numFmtId="0" fontId="59" fillId="0" borderId="0" xfId="0" applyFont="1" applyFill="1"/>
    <xf numFmtId="173" fontId="63" fillId="0" borderId="0" xfId="2" applyNumberFormat="1" applyFont="1" applyFill="1"/>
    <xf numFmtId="37" fontId="0" fillId="0" borderId="0" xfId="0" applyNumberFormat="1" applyFill="1"/>
    <xf numFmtId="169" fontId="59" fillId="0" borderId="0" xfId="0" applyNumberFormat="1" applyFont="1" applyFill="1" applyAlignment="1">
      <alignment horizontal="right"/>
    </xf>
    <xf numFmtId="0" fontId="40" fillId="0" borderId="0" xfId="0" applyFont="1" applyFill="1"/>
    <xf numFmtId="0" fontId="41" fillId="0" borderId="0" xfId="0" applyFont="1" applyFill="1" applyAlignment="1">
      <alignment horizontal="center"/>
    </xf>
    <xf numFmtId="0" fontId="42" fillId="0" borderId="3" xfId="0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left"/>
    </xf>
    <xf numFmtId="167" fontId="45" fillId="0" borderId="0" xfId="0" applyNumberFormat="1" applyFont="1" applyFill="1" applyAlignment="1">
      <alignment horizontal="right"/>
    </xf>
    <xf numFmtId="167" fontId="46" fillId="0" borderId="0" xfId="0" applyNumberFormat="1" applyFont="1" applyFill="1" applyAlignment="1">
      <alignment horizontal="right"/>
    </xf>
    <xf numFmtId="167" fontId="47" fillId="0" borderId="0" xfId="0" applyNumberFormat="1" applyFont="1" applyFill="1" applyAlignment="1">
      <alignment horizontal="right"/>
    </xf>
    <xf numFmtId="165" fontId="48" fillId="0" borderId="0" xfId="0" applyNumberFormat="1" applyFont="1" applyFill="1" applyAlignment="1">
      <alignment horizontal="right"/>
    </xf>
    <xf numFmtId="168" fontId="49" fillId="0" borderId="0" xfId="0" applyNumberFormat="1" applyFont="1" applyFill="1" applyAlignment="1">
      <alignment horizontal="right"/>
    </xf>
    <xf numFmtId="170" fontId="0" fillId="0" borderId="0" xfId="1" applyNumberFormat="1" applyFont="1" applyFill="1"/>
    <xf numFmtId="174" fontId="0" fillId="0" borderId="0" xfId="0" applyNumberFormat="1" applyFill="1"/>
    <xf numFmtId="0" fontId="50" fillId="0" borderId="0" xfId="0" applyFont="1" applyFill="1" applyAlignment="1">
      <alignment horizontal="left"/>
    </xf>
    <xf numFmtId="0" fontId="51" fillId="0" borderId="0" xfId="0" applyNumberFormat="1" applyFont="1" applyFill="1" applyAlignment="1">
      <alignment horizontal="right"/>
    </xf>
    <xf numFmtId="0" fontId="52" fillId="0" borderId="0" xfId="0" applyNumberFormat="1" applyFont="1" applyFill="1" applyAlignment="1">
      <alignment horizontal="right"/>
    </xf>
    <xf numFmtId="0" fontId="53" fillId="0" borderId="0" xfId="0" applyNumberFormat="1" applyFont="1" applyFill="1" applyAlignment="1">
      <alignment horizontal="right"/>
    </xf>
    <xf numFmtId="165" fontId="54" fillId="0" borderId="0" xfId="0" applyNumberFormat="1" applyFont="1" applyFill="1" applyAlignment="1">
      <alignment horizontal="right"/>
    </xf>
    <xf numFmtId="168" fontId="55" fillId="0" borderId="0" xfId="0" applyNumberFormat="1" applyFont="1" applyFill="1" applyAlignment="1">
      <alignment horizontal="right"/>
    </xf>
    <xf numFmtId="0" fontId="43" fillId="0" borderId="0" xfId="0" applyFont="1" applyFill="1"/>
    <xf numFmtId="165" fontId="0" fillId="0" borderId="0" xfId="0" applyNumberFormat="1" applyFill="1"/>
    <xf numFmtId="0" fontId="56" fillId="0" borderId="0" xfId="0" applyFont="1" applyFill="1" applyAlignment="1">
      <alignment horizontal="center"/>
    </xf>
    <xf numFmtId="176" fontId="65" fillId="0" borderId="0" xfId="3" applyNumberFormat="1" applyFont="1" applyFill="1" applyAlignment="1" applyProtection="1">
      <alignment horizontal="left" vertical="top" wrapText="1"/>
    </xf>
    <xf numFmtId="0" fontId="19" fillId="0" borderId="3" xfId="0" applyFont="1" applyFill="1" applyBorder="1" applyAlignment="1">
      <alignment horizontal="center" vertical="center" wrapText="1"/>
    </xf>
    <xf numFmtId="0" fontId="0" fillId="0" borderId="0" xfId="0" applyFill="1"/>
  </cellXfs>
  <cellStyles count="4">
    <cellStyle name="Comma" xfId="2" builtinId="3"/>
    <cellStyle name="Currency" xfId="1" builtinId="4"/>
    <cellStyle name="Normal" xfId="0" builtinId="0"/>
    <cellStyle name="Normal_D2CPO49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D/CLAUSES/FILINGS/2016%20FILINGS/DOCKET%20160154/BILL%20IMPACT/BILL%20IMPAC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AD/CLAUSES/FILINGS/2016%20FILINGS/DOCKET%20160154/BILL%20IMPACT/USE%20-%20RC2016%20-%20Base%20Scenario_12CP%20and%201%2013th%202016-07-29%2009-43-09(48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_FuelMatrix"/>
      <sheetName val="Incremental"/>
      <sheetName val="RESPONSE"/>
      <sheetName val="DETAIL"/>
      <sheetName val="FUEL"/>
      <sheetName val="AllSources"/>
      <sheetName val="RevReq"/>
      <sheetName val="Control"/>
      <sheetName val="SystemImpact"/>
      <sheetName val="RAP_NoC02_cases"/>
      <sheetName val="Ex_Economics"/>
      <sheetName val="Ex_Bill_Impact"/>
      <sheetName val="Chart_Bill_Impact"/>
      <sheetName val="Ex_Economics (wo system impact)"/>
      <sheetName val="Ex_FuelCO2_matrix"/>
      <sheetName val="Ex._Income"/>
      <sheetName val="MonthlyBalances"/>
      <sheetName val="CarryoverTaxBasis"/>
      <sheetName val="LTD Schedule"/>
      <sheetName val="AllSources WACC Method --&gt;"/>
      <sheetName val="Ex_Economics_AllSources"/>
      <sheetName val="Ex_Economics_LongForm"/>
      <sheetName val="NEE"/>
      <sheetName val="EPS"/>
      <sheetName val="FPL"/>
      <sheetName val="RevReq_AllSources"/>
      <sheetName val="AllSourcesEffects"/>
      <sheetName val="Capital Structure"/>
      <sheetName val="FPLM_Detailed_Capital_Deployed"/>
      <sheetName val="RAF_52A_Hist_Rate_Base_Capital"/>
      <sheetName val="ICL FS"/>
      <sheetName val="SellerEcon"/>
      <sheetName val="SalesForecast"/>
    </sheetNames>
    <sheetDataSet>
      <sheetData sheetId="0"/>
      <sheetData sheetId="1"/>
      <sheetData sheetId="2"/>
      <sheetData sheetId="3">
        <row r="7">
          <cell r="H7">
            <v>-9.9999999999994316E-2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LS_Energy_Losses_by_Rate_Clas"/>
      <sheetName val="LLS_12CP_Demand_Losses_by_Rate"/>
      <sheetName val="LLS_GNCP_Demand_Losses_by_Rate"/>
      <sheetName val="LLS_Energy_Losses___Unaccounte"/>
      <sheetName val="LLS_Loss_Expansion_Factors_Sum"/>
      <sheetName val="LLS_Loss_Expansion_Factors_Ene"/>
      <sheetName val="LLS_Loss_Expansion_Factors_Dem"/>
    </sheetNames>
    <sheetDataSet>
      <sheetData sheetId="0">
        <row r="78">
          <cell r="D78">
            <v>112366840.90552633</v>
          </cell>
        </row>
        <row r="118">
          <cell r="D118">
            <v>6049017.4261164386</v>
          </cell>
        </row>
        <row r="127">
          <cell r="D127">
            <v>118415858.33164276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K42"/>
  <sheetViews>
    <sheetView showGridLines="0" tabSelected="1" zoomScaleNormal="100" workbookViewId="0"/>
  </sheetViews>
  <sheetFormatPr defaultColWidth="9.140625" defaultRowHeight="15" x14ac:dyDescent="0.25"/>
  <cols>
    <col min="1" max="1" width="52.7109375" style="3" customWidth="1"/>
    <col min="2" max="11" width="11.7109375" style="3" customWidth="1"/>
    <col min="12" max="16384" width="9.140625" style="3"/>
  </cols>
  <sheetData>
    <row r="1" spans="1:11" ht="21.75" thickBot="1" x14ac:dyDescent="0.3">
      <c r="A1" s="88" t="s">
        <v>88</v>
      </c>
      <c r="B1" s="1"/>
      <c r="C1" s="1"/>
      <c r="D1" s="1"/>
      <c r="E1" s="1"/>
      <c r="F1" s="1"/>
      <c r="G1" s="2"/>
      <c r="H1" s="1"/>
      <c r="I1" s="1"/>
      <c r="J1" s="1"/>
      <c r="K1" s="1"/>
    </row>
    <row r="2" spans="1:11" x14ac:dyDescent="0.25">
      <c r="A2" s="4" t="s">
        <v>84</v>
      </c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9</v>
      </c>
    </row>
    <row r="7" spans="1:11" x14ac:dyDescent="0.25">
      <c r="A7" s="7" t="s">
        <v>10</v>
      </c>
      <c r="B7" s="8" t="s">
        <v>5</v>
      </c>
      <c r="C7" s="8" t="s">
        <v>5</v>
      </c>
      <c r="D7" s="8" t="s">
        <v>5</v>
      </c>
      <c r="E7" s="8" t="s">
        <v>5</v>
      </c>
    </row>
    <row r="8" spans="1:11" x14ac:dyDescent="0.25">
      <c r="A8" s="9" t="s">
        <v>11</v>
      </c>
      <c r="B8" s="10">
        <f>ECRC_42_2P_2!N22</f>
        <v>-94891.716775652152</v>
      </c>
      <c r="C8" s="10"/>
      <c r="D8" s="10"/>
      <c r="E8" s="10">
        <f>+B8+C8+D8</f>
        <v>-94891.716775652152</v>
      </c>
      <c r="H8" s="11"/>
      <c r="I8" s="11"/>
      <c r="J8" s="11"/>
      <c r="K8" s="11"/>
    </row>
    <row r="9" spans="1:11" ht="15.75" thickBot="1" x14ac:dyDescent="0.3">
      <c r="A9" s="12" t="s">
        <v>12</v>
      </c>
      <c r="B9" s="10"/>
      <c r="C9" s="10"/>
      <c r="D9" s="10"/>
      <c r="E9" s="10">
        <f>+B9+C9+D9</f>
        <v>0</v>
      </c>
      <c r="H9" s="11"/>
      <c r="I9" s="11"/>
      <c r="J9" s="11"/>
      <c r="K9" s="11"/>
    </row>
    <row r="10" spans="1:11" x14ac:dyDescent="0.25">
      <c r="A10" s="13" t="s">
        <v>13</v>
      </c>
      <c r="B10" s="14">
        <f>+B8+B9</f>
        <v>-94891.716775652152</v>
      </c>
      <c r="C10" s="14">
        <f>+C8+C9</f>
        <v>0</v>
      </c>
      <c r="D10" s="14">
        <f>+D8+D9</f>
        <v>0</v>
      </c>
      <c r="E10" s="14">
        <f>+E8+E9</f>
        <v>-94891.716775652152</v>
      </c>
      <c r="H10" s="15"/>
      <c r="I10" s="15"/>
      <c r="J10" s="15"/>
      <c r="K10" s="15"/>
    </row>
    <row r="11" spans="1:11" x14ac:dyDescent="0.25">
      <c r="H11" s="16"/>
      <c r="I11" s="16"/>
      <c r="J11" s="16"/>
      <c r="K11" s="16"/>
    </row>
    <row r="12" spans="1:11" x14ac:dyDescent="0.25">
      <c r="A12" s="7" t="s">
        <v>14</v>
      </c>
      <c r="B12" s="10"/>
      <c r="C12" s="10"/>
      <c r="D12" s="10"/>
      <c r="E12" s="10">
        <f>+B12+C12+D12</f>
        <v>0</v>
      </c>
      <c r="H12" s="11"/>
      <c r="I12" s="11"/>
      <c r="J12" s="11"/>
      <c r="K12" s="11"/>
    </row>
    <row r="13" spans="1:11" x14ac:dyDescent="0.25">
      <c r="H13" s="16"/>
      <c r="I13" s="16"/>
      <c r="J13" s="16"/>
      <c r="K13" s="16"/>
    </row>
    <row r="14" spans="1:11" x14ac:dyDescent="0.25">
      <c r="A14" s="7" t="s">
        <v>15</v>
      </c>
      <c r="B14" s="10"/>
      <c r="C14" s="10"/>
      <c r="D14" s="10"/>
      <c r="E14" s="10">
        <f>+B14+C14+D14</f>
        <v>0</v>
      </c>
      <c r="H14" s="11"/>
      <c r="I14" s="11"/>
      <c r="J14" s="11"/>
      <c r="K14" s="11"/>
    </row>
    <row r="15" spans="1:11" ht="15.75" thickBot="1" x14ac:dyDescent="0.3">
      <c r="H15" s="16"/>
      <c r="I15" s="16"/>
      <c r="J15" s="16"/>
      <c r="K15" s="16"/>
    </row>
    <row r="16" spans="1:11" x14ac:dyDescent="0.25">
      <c r="A16" s="7" t="s">
        <v>16</v>
      </c>
      <c r="B16" s="17">
        <f>B10-B12-B14</f>
        <v>-94891.716775652152</v>
      </c>
      <c r="C16" s="17">
        <f t="shared" ref="C16:E16" si="0">C10-C12-C14</f>
        <v>0</v>
      </c>
      <c r="D16" s="17">
        <f t="shared" si="0"/>
        <v>0</v>
      </c>
      <c r="E16" s="17">
        <f t="shared" si="0"/>
        <v>-94891.716775652152</v>
      </c>
      <c r="H16" s="18"/>
      <c r="I16" s="18"/>
      <c r="J16" s="18"/>
      <c r="K16" s="18"/>
    </row>
    <row r="17" spans="1:11" ht="15.75" thickBot="1" x14ac:dyDescent="0.3">
      <c r="H17" s="16"/>
      <c r="I17" s="16"/>
      <c r="J17" s="16"/>
      <c r="K17" s="16"/>
    </row>
    <row r="18" spans="1:11" ht="15.75" thickBot="1" x14ac:dyDescent="0.3">
      <c r="A18" s="7" t="s">
        <v>17</v>
      </c>
      <c r="B18" s="19">
        <f>B16*1.00072</f>
        <v>-94960.038811730628</v>
      </c>
      <c r="C18" s="19">
        <f t="shared" ref="C18:E18" si="1">C16*1.00072</f>
        <v>0</v>
      </c>
      <c r="D18" s="19">
        <f t="shared" si="1"/>
        <v>0</v>
      </c>
      <c r="E18" s="19">
        <f t="shared" si="1"/>
        <v>-94960.038811730628</v>
      </c>
      <c r="H18" s="20"/>
      <c r="I18" s="20"/>
      <c r="J18" s="20"/>
      <c r="K18" s="20"/>
    </row>
    <row r="19" spans="1:11" ht="15.75" thickTop="1" x14ac:dyDescent="0.25">
      <c r="A19" s="21" t="s">
        <v>5</v>
      </c>
      <c r="H19" s="16"/>
      <c r="I19" s="16"/>
      <c r="J19" s="16"/>
      <c r="K19" s="16"/>
    </row>
    <row r="20" spans="1:11" x14ac:dyDescent="0.25">
      <c r="A20" s="21"/>
    </row>
    <row r="21" spans="1:11" x14ac:dyDescent="0.25">
      <c r="A21" s="21"/>
    </row>
    <row r="22" spans="1:11" x14ac:dyDescent="0.25">
      <c r="A22" s="21"/>
    </row>
    <row r="23" spans="1:11" x14ac:dyDescent="0.25">
      <c r="A23" s="21"/>
    </row>
    <row r="24" spans="1:11" x14ac:dyDescent="0.25">
      <c r="A24" s="21"/>
    </row>
    <row r="25" spans="1:11" x14ac:dyDescent="0.25">
      <c r="A25" s="21"/>
    </row>
    <row r="26" spans="1:11" x14ac:dyDescent="0.25">
      <c r="A26" s="21"/>
    </row>
    <row r="27" spans="1:11" x14ac:dyDescent="0.25">
      <c r="A27" s="22"/>
    </row>
    <row r="28" spans="1:11" x14ac:dyDescent="0.25">
      <c r="A28" s="22"/>
    </row>
    <row r="29" spans="1:11" x14ac:dyDescent="0.25">
      <c r="A29" s="22"/>
    </row>
    <row r="30" spans="1:11" x14ac:dyDescent="0.25">
      <c r="A30" s="22"/>
    </row>
    <row r="31" spans="1:11" x14ac:dyDescent="0.25">
      <c r="A31" s="22"/>
    </row>
    <row r="32" spans="1:11" x14ac:dyDescent="0.25">
      <c r="A32" s="23"/>
    </row>
    <row r="33" spans="1:11" x14ac:dyDescent="0.25">
      <c r="A33" s="23"/>
    </row>
    <row r="34" spans="1:11" x14ac:dyDescent="0.25">
      <c r="A34" s="23"/>
    </row>
    <row r="35" spans="1:11" x14ac:dyDescent="0.25">
      <c r="A35" s="23"/>
    </row>
    <row r="36" spans="1:11" x14ac:dyDescent="0.25">
      <c r="A36" s="23"/>
    </row>
    <row r="37" spans="1:11" x14ac:dyDescent="0.25">
      <c r="A37" s="23"/>
    </row>
    <row r="38" spans="1:11" x14ac:dyDescent="0.25">
      <c r="A38" s="23"/>
    </row>
    <row r="39" spans="1:11" x14ac:dyDescent="0.25">
      <c r="A39" s="23"/>
    </row>
    <row r="40" spans="1:11" x14ac:dyDescent="0.25">
      <c r="A40" s="23"/>
    </row>
    <row r="41" spans="1:11" x14ac:dyDescent="0.25">
      <c r="A41" s="23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</sheetData>
  <pageMargins left="0.5" right="0.5" top="1.25" bottom="0.5" header="0.75" footer="0.5"/>
  <pageSetup scale="75" orientation="landscape" r:id="rId1"/>
  <headerFooter>
    <oddHeader>&amp;C&amp;"Arial,Regular"&amp;8FLORIDA POWER &amp;&amp; LIGHT COMPANY
ENVIRONMENTAL COST RECOVERY CLAUSE
TOTAL JURISDICTIONAL AMOUNT TO BE RECOVERED&amp;R&amp;"Arial,Regular"&amp;8REVISED 10/08/2014 : FORM: 42-1P</oddHeader>
    <oddFooter>&amp;C&amp;8&amp;"Arial,"PAGE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Q29"/>
  <sheetViews>
    <sheetView showGridLines="0" zoomScaleNormal="100" workbookViewId="0"/>
  </sheetViews>
  <sheetFormatPr defaultColWidth="9.140625" defaultRowHeight="15" x14ac:dyDescent="0.25"/>
  <cols>
    <col min="1" max="1" width="62.42578125" style="3" customWidth="1"/>
    <col min="2" max="17" width="11" style="3" customWidth="1"/>
    <col min="18" max="16384" width="9.140625" style="3"/>
  </cols>
  <sheetData>
    <row r="1" spans="1:17" ht="21.75" thickBot="1" x14ac:dyDescent="0.3">
      <c r="A1" s="88" t="s">
        <v>89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1"/>
      <c r="N1" s="1"/>
      <c r="O1" s="1"/>
      <c r="P1" s="1"/>
      <c r="Q1" s="1"/>
    </row>
    <row r="2" spans="1:17" x14ac:dyDescent="0.25">
      <c r="E2" s="4" t="str">
        <f>ECRC_42_1P!A2</f>
        <v>JANUARY 2022 THROUGH DECEMBER 2022</v>
      </c>
      <c r="F2" s="24"/>
      <c r="G2" s="24"/>
    </row>
    <row r="3" spans="1:17" x14ac:dyDescent="0.25">
      <c r="G3" s="25" t="s">
        <v>18</v>
      </c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26" t="s">
        <v>0</v>
      </c>
      <c r="B5" s="26" t="s">
        <v>1</v>
      </c>
      <c r="C5" s="26" t="s">
        <v>2</v>
      </c>
      <c r="D5" s="26" t="s">
        <v>3</v>
      </c>
      <c r="E5" s="26" t="s">
        <v>4</v>
      </c>
      <c r="F5" s="26" t="s">
        <v>19</v>
      </c>
      <c r="G5" s="26" t="s">
        <v>20</v>
      </c>
      <c r="H5" s="26" t="s">
        <v>21</v>
      </c>
      <c r="I5" s="26" t="s">
        <v>22</v>
      </c>
      <c r="J5" s="26" t="s">
        <v>23</v>
      </c>
      <c r="K5" s="26" t="s">
        <v>24</v>
      </c>
      <c r="L5" s="26" t="s">
        <v>25</v>
      </c>
      <c r="M5" s="26" t="s">
        <v>26</v>
      </c>
      <c r="N5" s="26" t="s">
        <v>27</v>
      </c>
      <c r="O5" s="26" t="s">
        <v>28</v>
      </c>
      <c r="P5" s="26" t="s">
        <v>29</v>
      </c>
      <c r="Q5" s="26" t="s">
        <v>30</v>
      </c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x14ac:dyDescent="0.25">
      <c r="A7" s="89" t="s">
        <v>33</v>
      </c>
      <c r="B7" s="89" t="s">
        <v>31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89" t="s">
        <v>32</v>
      </c>
      <c r="P7" s="90"/>
      <c r="Q7" s="89"/>
    </row>
    <row r="8" spans="1:17" ht="22.5" x14ac:dyDescent="0.25">
      <c r="A8" s="89"/>
      <c r="B8" s="27" t="s">
        <v>34</v>
      </c>
      <c r="C8" s="27" t="s">
        <v>35</v>
      </c>
      <c r="D8" s="27" t="s">
        <v>36</v>
      </c>
      <c r="E8" s="27" t="s">
        <v>37</v>
      </c>
      <c r="F8" s="27" t="s">
        <v>38</v>
      </c>
      <c r="G8" s="27" t="s">
        <v>39</v>
      </c>
      <c r="H8" s="27" t="s">
        <v>40</v>
      </c>
      <c r="I8" s="27" t="s">
        <v>41</v>
      </c>
      <c r="J8" s="27" t="s">
        <v>42</v>
      </c>
      <c r="K8" s="27" t="s">
        <v>43</v>
      </c>
      <c r="L8" s="27" t="s">
        <v>44</v>
      </c>
      <c r="M8" s="27" t="s">
        <v>45</v>
      </c>
      <c r="N8" s="27" t="s">
        <v>46</v>
      </c>
      <c r="O8" s="27" t="s">
        <v>6</v>
      </c>
      <c r="P8" s="27" t="s">
        <v>7</v>
      </c>
      <c r="Q8" s="27" t="s">
        <v>8</v>
      </c>
    </row>
    <row r="9" spans="1:17" x14ac:dyDescent="0.25">
      <c r="A9" s="28" t="s">
        <v>47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30"/>
      <c r="P9" s="30"/>
      <c r="Q9" s="30"/>
    </row>
    <row r="10" spans="1:17" ht="15.75" thickBot="1" x14ac:dyDescent="0.3">
      <c r="A10" s="31"/>
      <c r="B10" s="29">
        <f>$N$10/12</f>
        <v>-8333.3333333328592</v>
      </c>
      <c r="C10" s="29">
        <f t="shared" ref="C10:M10" si="0">$N$10/12</f>
        <v>-8333.3333333328592</v>
      </c>
      <c r="D10" s="29">
        <f t="shared" si="0"/>
        <v>-8333.3333333328592</v>
      </c>
      <c r="E10" s="29">
        <f t="shared" si="0"/>
        <v>-8333.3333333328592</v>
      </c>
      <c r="F10" s="29">
        <f t="shared" si="0"/>
        <v>-8333.3333333328592</v>
      </c>
      <c r="G10" s="29">
        <f t="shared" si="0"/>
        <v>-8333.3333333328592</v>
      </c>
      <c r="H10" s="29">
        <f t="shared" si="0"/>
        <v>-8333.3333333328592</v>
      </c>
      <c r="I10" s="29">
        <f t="shared" si="0"/>
        <v>-8333.3333333328592</v>
      </c>
      <c r="J10" s="29">
        <f t="shared" si="0"/>
        <v>-8333.3333333328592</v>
      </c>
      <c r="K10" s="29">
        <f t="shared" si="0"/>
        <v>-8333.3333333328592</v>
      </c>
      <c r="L10" s="29">
        <f t="shared" si="0"/>
        <v>-8333.3333333328592</v>
      </c>
      <c r="M10" s="29">
        <f t="shared" si="0"/>
        <v>-8333.3333333328592</v>
      </c>
      <c r="N10" s="32">
        <f>[1]DETAIL!$H$7*1000000</f>
        <v>-99999.99999999431</v>
      </c>
      <c r="O10" s="33">
        <f>SUM(B10:M10)</f>
        <v>-99999.999999994339</v>
      </c>
      <c r="P10" s="33">
        <v>0</v>
      </c>
      <c r="Q10" s="33">
        <v>0</v>
      </c>
    </row>
    <row r="11" spans="1:17" ht="15.75" thickBot="1" x14ac:dyDescent="0.3">
      <c r="A11" s="34" t="s">
        <v>48</v>
      </c>
      <c r="B11" s="35">
        <f t="shared" ref="B11:Q11" si="1">SUM(B10:B10)</f>
        <v>-8333.3333333328592</v>
      </c>
      <c r="C11" s="35">
        <f t="shared" si="1"/>
        <v>-8333.3333333328592</v>
      </c>
      <c r="D11" s="35">
        <f t="shared" si="1"/>
        <v>-8333.3333333328592</v>
      </c>
      <c r="E11" s="35">
        <f t="shared" si="1"/>
        <v>-8333.3333333328592</v>
      </c>
      <c r="F11" s="35">
        <f t="shared" si="1"/>
        <v>-8333.3333333328592</v>
      </c>
      <c r="G11" s="35">
        <f t="shared" si="1"/>
        <v>-8333.3333333328592</v>
      </c>
      <c r="H11" s="35">
        <f t="shared" si="1"/>
        <v>-8333.3333333328592</v>
      </c>
      <c r="I11" s="35">
        <f t="shared" si="1"/>
        <v>-8333.3333333328592</v>
      </c>
      <c r="J11" s="35">
        <f t="shared" si="1"/>
        <v>-8333.3333333328592</v>
      </c>
      <c r="K11" s="35">
        <f t="shared" si="1"/>
        <v>-8333.3333333328592</v>
      </c>
      <c r="L11" s="35">
        <f t="shared" si="1"/>
        <v>-8333.3333333328592</v>
      </c>
      <c r="M11" s="35">
        <f t="shared" si="1"/>
        <v>-8333.3333333328592</v>
      </c>
      <c r="N11" s="35">
        <f t="shared" si="1"/>
        <v>-99999.99999999431</v>
      </c>
      <c r="O11" s="35">
        <f t="shared" si="1"/>
        <v>-99999.999999994339</v>
      </c>
      <c r="P11" s="35">
        <f t="shared" si="1"/>
        <v>0</v>
      </c>
      <c r="Q11" s="35">
        <f t="shared" si="1"/>
        <v>0</v>
      </c>
    </row>
    <row r="12" spans="1:17" x14ac:dyDescent="0.25">
      <c r="A12" s="36" t="s">
        <v>5</v>
      </c>
    </row>
    <row r="13" spans="1:17" x14ac:dyDescent="0.25">
      <c r="A13" s="36" t="s">
        <v>49</v>
      </c>
    </row>
    <row r="14" spans="1:17" x14ac:dyDescent="0.25">
      <c r="A14" s="37"/>
    </row>
    <row r="15" spans="1:17" x14ac:dyDescent="0.25">
      <c r="A15" s="37"/>
    </row>
    <row r="16" spans="1:17" x14ac:dyDescent="0.25">
      <c r="A16" s="37"/>
    </row>
    <row r="17" spans="1:17" x14ac:dyDescent="0.25">
      <c r="A17" s="37"/>
    </row>
    <row r="18" spans="1:17" x14ac:dyDescent="0.25">
      <c r="A18" s="37"/>
    </row>
    <row r="19" spans="1:17" x14ac:dyDescent="0.25">
      <c r="A19" s="37"/>
    </row>
    <row r="20" spans="1:17" x14ac:dyDescent="0.25">
      <c r="A20" s="37"/>
    </row>
    <row r="21" spans="1:17" x14ac:dyDescent="0.25">
      <c r="A21" s="37"/>
    </row>
    <row r="22" spans="1:17" x14ac:dyDescent="0.25">
      <c r="A22" s="37"/>
    </row>
    <row r="23" spans="1:17" x14ac:dyDescent="0.25">
      <c r="A23" s="37"/>
    </row>
    <row r="24" spans="1:17" x14ac:dyDescent="0.25">
      <c r="A24" s="37"/>
    </row>
    <row r="25" spans="1:17" x14ac:dyDescent="0.25">
      <c r="A25" s="37"/>
    </row>
    <row r="26" spans="1:17" x14ac:dyDescent="0.25">
      <c r="A26" s="37"/>
    </row>
    <row r="27" spans="1:17" x14ac:dyDescent="0.25">
      <c r="A27" s="37"/>
    </row>
    <row r="28" spans="1:17" x14ac:dyDescent="0.25">
      <c r="A28" s="37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</sheetData>
  <mergeCells count="3">
    <mergeCell ref="B7:N7"/>
    <mergeCell ref="O7:Q7"/>
    <mergeCell ref="A7:A8"/>
  </mergeCells>
  <pageMargins left="0.39999999999999997" right="0.5" top="1" bottom="0.5" header="0.75" footer="0.5"/>
  <pageSetup scale="54" orientation="landscape" r:id="rId1"/>
  <headerFooter>
    <oddHeader>&amp;C&amp;"Arial,Regular"&amp;8FLORIDA POWER &amp;&amp; LIGHT COMPANY
ENVIRONMENTAL COST RECOVERY CLAUSE
CALCULATION OF THE PROJECTION AMOUNT&amp;R&amp;"Arial,Regular"&amp;8REVISED 10/08/2014 : FORM: 42-2P</oddHeader>
    <oddFooter>&amp;C&amp;8&amp;"Arial,"PAGE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N50"/>
  <sheetViews>
    <sheetView showGridLines="0" showZeros="0" zoomScaleNormal="100" workbookViewId="0"/>
  </sheetViews>
  <sheetFormatPr defaultColWidth="9.140625" defaultRowHeight="15" x14ac:dyDescent="0.25"/>
  <cols>
    <col min="1" max="1" width="43" style="3" customWidth="1"/>
    <col min="2" max="2" width="12.5703125" style="3" bestFit="1" customWidth="1"/>
    <col min="3" max="14" width="11.7109375" style="3" customWidth="1"/>
    <col min="15" max="16384" width="9.140625" style="3"/>
  </cols>
  <sheetData>
    <row r="1" spans="1:14" ht="21" x14ac:dyDescent="0.25">
      <c r="A1" s="88" t="s">
        <v>90</v>
      </c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1"/>
    </row>
    <row r="2" spans="1:14" x14ac:dyDescent="0.25">
      <c r="D2" s="4" t="str">
        <f>ECRC_42_1P!A2</f>
        <v>JANUARY 2022 THROUGH DECEMBER 2022</v>
      </c>
      <c r="E2" s="24"/>
      <c r="F2" s="24"/>
    </row>
    <row r="3" spans="1:14" x14ac:dyDescent="0.25">
      <c r="F3" s="38" t="s">
        <v>18</v>
      </c>
    </row>
    <row r="4" spans="1:14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39" t="s">
        <v>0</v>
      </c>
      <c r="B5" s="39" t="s">
        <v>1</v>
      </c>
      <c r="C5" s="39" t="s">
        <v>2</v>
      </c>
      <c r="D5" s="39" t="s">
        <v>3</v>
      </c>
      <c r="E5" s="39" t="s">
        <v>4</v>
      </c>
      <c r="F5" s="39" t="s">
        <v>19</v>
      </c>
      <c r="G5" s="39" t="s">
        <v>20</v>
      </c>
      <c r="H5" s="39" t="s">
        <v>21</v>
      </c>
      <c r="I5" s="39" t="s">
        <v>22</v>
      </c>
      <c r="J5" s="39" t="s">
        <v>23</v>
      </c>
      <c r="K5" s="39" t="s">
        <v>24</v>
      </c>
      <c r="L5" s="39" t="s">
        <v>25</v>
      </c>
      <c r="M5" s="39" t="s">
        <v>26</v>
      </c>
      <c r="N5" s="39" t="s">
        <v>27</v>
      </c>
    </row>
    <row r="6" spans="1:14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22.5" x14ac:dyDescent="0.25">
      <c r="A7" s="40" t="s">
        <v>5</v>
      </c>
      <c r="B7" s="40" t="s">
        <v>34</v>
      </c>
      <c r="C7" s="40" t="s">
        <v>35</v>
      </c>
      <c r="D7" s="40" t="s">
        <v>36</v>
      </c>
      <c r="E7" s="40" t="s">
        <v>37</v>
      </c>
      <c r="F7" s="40" t="s">
        <v>38</v>
      </c>
      <c r="G7" s="40" t="s">
        <v>39</v>
      </c>
      <c r="H7" s="40" t="s">
        <v>40</v>
      </c>
      <c r="I7" s="40" t="s">
        <v>41</v>
      </c>
      <c r="J7" s="40" t="s">
        <v>42</v>
      </c>
      <c r="K7" s="40" t="s">
        <v>43</v>
      </c>
      <c r="L7" s="40" t="s">
        <v>44</v>
      </c>
      <c r="M7" s="40" t="s">
        <v>45</v>
      </c>
      <c r="N7" s="40" t="s">
        <v>46</v>
      </c>
    </row>
    <row r="8" spans="1:14" x14ac:dyDescent="0.25">
      <c r="A8" s="41" t="s">
        <v>48</v>
      </c>
      <c r="B8" s="42">
        <f>ECRC_42_2P_1!B11</f>
        <v>-8333.3333333328592</v>
      </c>
      <c r="C8" s="42">
        <f>ECRC_42_2P_1!C11</f>
        <v>-8333.3333333328592</v>
      </c>
      <c r="D8" s="42">
        <f>ECRC_42_2P_1!D11</f>
        <v>-8333.3333333328592</v>
      </c>
      <c r="E8" s="42">
        <f>ECRC_42_2P_1!E11</f>
        <v>-8333.3333333328592</v>
      </c>
      <c r="F8" s="42">
        <f>ECRC_42_2P_1!F11</f>
        <v>-8333.3333333328592</v>
      </c>
      <c r="G8" s="42">
        <f>ECRC_42_2P_1!G11</f>
        <v>-8333.3333333328592</v>
      </c>
      <c r="H8" s="42">
        <f>ECRC_42_2P_1!H11</f>
        <v>-8333.3333333328592</v>
      </c>
      <c r="I8" s="42">
        <f>ECRC_42_2P_1!I11</f>
        <v>-8333.3333333328592</v>
      </c>
      <c r="J8" s="42">
        <f>ECRC_42_2P_1!J11</f>
        <v>-8333.3333333328592</v>
      </c>
      <c r="K8" s="42">
        <f>ECRC_42_2P_1!K11</f>
        <v>-8333.3333333328592</v>
      </c>
      <c r="L8" s="42">
        <f>ECRC_42_2P_1!L11</f>
        <v>-8333.3333333328592</v>
      </c>
      <c r="M8" s="42">
        <f>ECRC_42_2P_1!M11</f>
        <v>-8333.3333333328592</v>
      </c>
      <c r="N8" s="42">
        <f>SUM(B8:M8)</f>
        <v>-99999.999999994339</v>
      </c>
    </row>
    <row r="10" spans="1:14" x14ac:dyDescent="0.25">
      <c r="A10" s="41" t="s">
        <v>50</v>
      </c>
      <c r="B10" s="42">
        <f>B8</f>
        <v>-8333.3333333328592</v>
      </c>
      <c r="C10" s="42">
        <f t="shared" ref="C10:M10" si="0">C8</f>
        <v>-8333.3333333328592</v>
      </c>
      <c r="D10" s="42">
        <f t="shared" si="0"/>
        <v>-8333.3333333328592</v>
      </c>
      <c r="E10" s="42">
        <f t="shared" si="0"/>
        <v>-8333.3333333328592</v>
      </c>
      <c r="F10" s="42">
        <f t="shared" si="0"/>
        <v>-8333.3333333328592</v>
      </c>
      <c r="G10" s="42">
        <f t="shared" si="0"/>
        <v>-8333.3333333328592</v>
      </c>
      <c r="H10" s="42">
        <f t="shared" si="0"/>
        <v>-8333.3333333328592</v>
      </c>
      <c r="I10" s="42">
        <f t="shared" si="0"/>
        <v>-8333.3333333328592</v>
      </c>
      <c r="J10" s="42">
        <f t="shared" si="0"/>
        <v>-8333.3333333328592</v>
      </c>
      <c r="K10" s="42">
        <f t="shared" si="0"/>
        <v>-8333.3333333328592</v>
      </c>
      <c r="L10" s="42">
        <f t="shared" si="0"/>
        <v>-8333.3333333328592</v>
      </c>
      <c r="M10" s="42">
        <f t="shared" si="0"/>
        <v>-8333.3333333328592</v>
      </c>
      <c r="N10" s="42">
        <f>SUM(B10:M10)</f>
        <v>-99999.999999994339</v>
      </c>
    </row>
    <row r="11" spans="1:14" x14ac:dyDescent="0.25">
      <c r="A11" s="41" t="s">
        <v>51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</row>
    <row r="12" spans="1:14" x14ac:dyDescent="0.25">
      <c r="A12" s="41" t="s">
        <v>52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</row>
    <row r="14" spans="1:14" x14ac:dyDescent="0.25">
      <c r="A14" s="41" t="s">
        <v>53</v>
      </c>
      <c r="B14" s="43">
        <f>$C$28</f>
        <v>0.94891716775657542</v>
      </c>
      <c r="C14" s="43">
        <f t="shared" ref="C14:M14" si="1">$C$28</f>
        <v>0.94891716775657542</v>
      </c>
      <c r="D14" s="43">
        <f t="shared" si="1"/>
        <v>0.94891716775657542</v>
      </c>
      <c r="E14" s="43">
        <f t="shared" si="1"/>
        <v>0.94891716775657542</v>
      </c>
      <c r="F14" s="43">
        <f t="shared" si="1"/>
        <v>0.94891716775657542</v>
      </c>
      <c r="G14" s="43">
        <f t="shared" si="1"/>
        <v>0.94891716775657542</v>
      </c>
      <c r="H14" s="43">
        <f t="shared" si="1"/>
        <v>0.94891716775657542</v>
      </c>
      <c r="I14" s="43">
        <f t="shared" si="1"/>
        <v>0.94891716775657542</v>
      </c>
      <c r="J14" s="43">
        <f t="shared" si="1"/>
        <v>0.94891716775657542</v>
      </c>
      <c r="K14" s="43">
        <f t="shared" si="1"/>
        <v>0.94891716775657542</v>
      </c>
      <c r="L14" s="43">
        <f t="shared" si="1"/>
        <v>0.94891716775657542</v>
      </c>
      <c r="M14" s="43">
        <f t="shared" si="1"/>
        <v>0.94891716775657542</v>
      </c>
      <c r="N14" s="43">
        <v>0</v>
      </c>
    </row>
    <row r="15" spans="1:14" x14ac:dyDescent="0.25">
      <c r="A15" s="41" t="s">
        <v>54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>
        <v>0</v>
      </c>
    </row>
    <row r="16" spans="1:14" x14ac:dyDescent="0.25">
      <c r="A16" s="41" t="s">
        <v>55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>
        <v>0</v>
      </c>
    </row>
    <row r="18" spans="1:14" x14ac:dyDescent="0.25">
      <c r="A18" s="41" t="s">
        <v>56</v>
      </c>
      <c r="B18" s="42">
        <f>B10*B14</f>
        <v>-7907.6430646376784</v>
      </c>
      <c r="C18" s="42">
        <f t="shared" ref="C18:M18" si="2">C10*C14</f>
        <v>-7907.6430646376784</v>
      </c>
      <c r="D18" s="42">
        <f t="shared" si="2"/>
        <v>-7907.6430646376784</v>
      </c>
      <c r="E18" s="42">
        <f t="shared" si="2"/>
        <v>-7907.6430646376784</v>
      </c>
      <c r="F18" s="42">
        <f t="shared" si="2"/>
        <v>-7907.6430646376784</v>
      </c>
      <c r="G18" s="42">
        <f t="shared" si="2"/>
        <v>-7907.6430646376784</v>
      </c>
      <c r="H18" s="42">
        <f t="shared" si="2"/>
        <v>-7907.6430646376784</v>
      </c>
      <c r="I18" s="42">
        <f t="shared" si="2"/>
        <v>-7907.6430646376784</v>
      </c>
      <c r="J18" s="42">
        <f t="shared" si="2"/>
        <v>-7907.6430646376784</v>
      </c>
      <c r="K18" s="42">
        <f t="shared" si="2"/>
        <v>-7907.6430646376784</v>
      </c>
      <c r="L18" s="42">
        <f t="shared" si="2"/>
        <v>-7907.6430646376784</v>
      </c>
      <c r="M18" s="42">
        <f t="shared" si="2"/>
        <v>-7907.6430646376784</v>
      </c>
      <c r="N18" s="42">
        <f>SUM(B18:M18)</f>
        <v>-94891.716775652152</v>
      </c>
    </row>
    <row r="19" spans="1:14" x14ac:dyDescent="0.25">
      <c r="A19" s="41" t="s">
        <v>57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</row>
    <row r="20" spans="1:14" x14ac:dyDescent="0.25">
      <c r="A20" s="41" t="s">
        <v>58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</row>
    <row r="22" spans="1:14" x14ac:dyDescent="0.25">
      <c r="A22" s="41" t="s">
        <v>59</v>
      </c>
      <c r="B22" s="46">
        <f>B18</f>
        <v>-7907.6430646376784</v>
      </c>
      <c r="C22" s="46">
        <f t="shared" ref="C22:M22" si="3">C18</f>
        <v>-7907.6430646376784</v>
      </c>
      <c r="D22" s="46">
        <f t="shared" si="3"/>
        <v>-7907.6430646376784</v>
      </c>
      <c r="E22" s="46">
        <f t="shared" si="3"/>
        <v>-7907.6430646376784</v>
      </c>
      <c r="F22" s="46">
        <f t="shared" si="3"/>
        <v>-7907.6430646376784</v>
      </c>
      <c r="G22" s="46">
        <f t="shared" si="3"/>
        <v>-7907.6430646376784</v>
      </c>
      <c r="H22" s="46">
        <f t="shared" si="3"/>
        <v>-7907.6430646376784</v>
      </c>
      <c r="I22" s="46">
        <f t="shared" si="3"/>
        <v>-7907.6430646376784</v>
      </c>
      <c r="J22" s="46">
        <f t="shared" si="3"/>
        <v>-7907.6430646376784</v>
      </c>
      <c r="K22" s="46">
        <f t="shared" si="3"/>
        <v>-7907.6430646376784</v>
      </c>
      <c r="L22" s="46">
        <f t="shared" si="3"/>
        <v>-7907.6430646376784</v>
      </c>
      <c r="M22" s="46">
        <f t="shared" si="3"/>
        <v>-7907.6430646376784</v>
      </c>
      <c r="N22" s="47">
        <f>SUM(B22:M22)</f>
        <v>-94891.716775652152</v>
      </c>
    </row>
    <row r="23" spans="1:14" x14ac:dyDescent="0.25">
      <c r="A23" s="48" t="s">
        <v>5</v>
      </c>
    </row>
    <row r="24" spans="1:14" x14ac:dyDescent="0.25">
      <c r="A24" s="48" t="s">
        <v>49</v>
      </c>
    </row>
    <row r="25" spans="1:14" x14ac:dyDescent="0.25">
      <c r="A25" s="49"/>
    </row>
    <row r="26" spans="1:14" x14ac:dyDescent="0.25">
      <c r="A26" s="49"/>
    </row>
    <row r="27" spans="1:14" x14ac:dyDescent="0.25">
      <c r="A27" s="49" t="s">
        <v>85</v>
      </c>
    </row>
    <row r="28" spans="1:14" x14ac:dyDescent="0.25">
      <c r="A28" s="49" t="s">
        <v>86</v>
      </c>
      <c r="B28" s="50">
        <f>[2]LLS_Energy_Losses_by_Rate_Clas!$D$78</f>
        <v>112366840.90552633</v>
      </c>
      <c r="C28" s="51">
        <f>B28/B30</f>
        <v>0.94891716775657542</v>
      </c>
    </row>
    <row r="29" spans="1:14" x14ac:dyDescent="0.25">
      <c r="A29" s="49" t="s">
        <v>87</v>
      </c>
      <c r="B29" s="50">
        <f>[2]LLS_Energy_Losses_by_Rate_Clas!$D$118</f>
        <v>6049017.4261164386</v>
      </c>
      <c r="C29" s="51">
        <f>B29/B30</f>
        <v>5.1082832243424588E-2</v>
      </c>
    </row>
    <row r="30" spans="1:14" x14ac:dyDescent="0.25">
      <c r="A30" s="49" t="s">
        <v>9</v>
      </c>
      <c r="B30" s="50">
        <f>SUM(B28:B29)</f>
        <v>118415858.33164276</v>
      </c>
      <c r="C30" s="51">
        <f>SUM(C28:C29)</f>
        <v>1</v>
      </c>
    </row>
    <row r="31" spans="1:14" x14ac:dyDescent="0.25">
      <c r="A31" s="49"/>
    </row>
    <row r="32" spans="1:14" x14ac:dyDescent="0.25">
      <c r="A32" s="49"/>
      <c r="B32" s="50">
        <f>[2]LLS_Energy_Losses_by_Rate_Clas!$D$127</f>
        <v>118415858.33164276</v>
      </c>
    </row>
    <row r="33" spans="1:1" x14ac:dyDescent="0.25">
      <c r="A33" s="49"/>
    </row>
    <row r="34" spans="1:1" x14ac:dyDescent="0.25">
      <c r="A34" s="49"/>
    </row>
    <row r="35" spans="1:1" x14ac:dyDescent="0.25">
      <c r="A35" s="49"/>
    </row>
    <row r="36" spans="1:1" x14ac:dyDescent="0.25">
      <c r="A36" s="49"/>
    </row>
    <row r="37" spans="1:1" x14ac:dyDescent="0.25">
      <c r="A37" s="49"/>
    </row>
    <row r="38" spans="1:1" x14ac:dyDescent="0.25">
      <c r="A38" s="49"/>
    </row>
    <row r="39" spans="1:1" x14ac:dyDescent="0.25">
      <c r="A39" s="49"/>
    </row>
    <row r="40" spans="1:1" x14ac:dyDescent="0.25">
      <c r="A40" s="49"/>
    </row>
    <row r="41" spans="1:1" x14ac:dyDescent="0.25">
      <c r="A41" s="49"/>
    </row>
    <row r="42" spans="1:1" x14ac:dyDescent="0.25">
      <c r="A42" s="49"/>
    </row>
    <row r="43" spans="1:1" x14ac:dyDescent="0.25">
      <c r="A43" s="49"/>
    </row>
    <row r="44" spans="1:1" x14ac:dyDescent="0.25">
      <c r="A44" s="49"/>
    </row>
    <row r="45" spans="1:1" x14ac:dyDescent="0.25">
      <c r="A45" s="49"/>
    </row>
    <row r="46" spans="1:1" x14ac:dyDescent="0.25">
      <c r="A46" s="49"/>
    </row>
    <row r="47" spans="1:1" x14ac:dyDescent="0.25">
      <c r="A47" s="49"/>
    </row>
    <row r="48" spans="1:1" x14ac:dyDescent="0.25">
      <c r="A48" s="49"/>
    </row>
    <row r="49" spans="1:14" x14ac:dyDescent="0.25">
      <c r="A49" s="49"/>
    </row>
    <row r="50" spans="1:1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</sheetData>
  <pageMargins left="0.5" right="0.5" top="1" bottom="0.5" header="0.75" footer="0.5"/>
  <pageSetup scale="65" orientation="landscape" r:id="rId1"/>
  <headerFooter>
    <oddHeader>&amp;C&amp;"Arial,Regular"&amp;8FLORIDA POWER &amp;&amp; LIGHT COMPANY
ENVIRONMENTAL COST RECOVERY CLAUSE
CALCULATION OF THE PROJECTION AMOUNT&amp;R&amp;"Arial,Regular"&amp;8REVISED 10/08/2014 :  FORM: 42-2P</oddHeader>
    <oddFooter>&amp;C&amp;8&amp;"Arial,"PAGE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O35"/>
  <sheetViews>
    <sheetView showGridLines="0"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40625" defaultRowHeight="15" x14ac:dyDescent="0.25"/>
  <cols>
    <col min="1" max="1" width="29.28515625" style="3" customWidth="1"/>
    <col min="2" max="3" width="13.7109375" style="3" customWidth="1"/>
    <col min="4" max="4" width="19.5703125" style="3" customWidth="1"/>
    <col min="5" max="8" width="13.7109375" style="3" customWidth="1"/>
    <col min="9" max="9" width="15.5703125" style="3" bestFit="1" customWidth="1"/>
    <col min="10" max="14" width="13.7109375" style="3" customWidth="1"/>
    <col min="15" max="15" width="11.42578125" style="3" bestFit="1" customWidth="1"/>
    <col min="16" max="16384" width="9.140625" style="3"/>
  </cols>
  <sheetData>
    <row r="1" spans="1:15" ht="21.75" thickBot="1" x14ac:dyDescent="0.3">
      <c r="A1" s="88" t="s">
        <v>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x14ac:dyDescent="0.25">
      <c r="D2" s="4" t="s">
        <v>84</v>
      </c>
      <c r="E2" s="24"/>
    </row>
    <row r="3" spans="1:15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5" x14ac:dyDescent="0.25">
      <c r="A4" s="52" t="s">
        <v>0</v>
      </c>
      <c r="B4" s="52" t="s">
        <v>1</v>
      </c>
      <c r="C4" s="52" t="s">
        <v>2</v>
      </c>
      <c r="D4" s="52" t="s">
        <v>3</v>
      </c>
      <c r="E4" s="52" t="s">
        <v>4</v>
      </c>
      <c r="F4" s="52" t="s">
        <v>19</v>
      </c>
      <c r="G4" s="52" t="s">
        <v>20</v>
      </c>
      <c r="H4" s="52" t="s">
        <v>21</v>
      </c>
      <c r="I4" s="52" t="s">
        <v>22</v>
      </c>
      <c r="J4" s="52" t="s">
        <v>23</v>
      </c>
      <c r="K4" s="52" t="s">
        <v>24</v>
      </c>
      <c r="L4" s="52" t="s">
        <v>25</v>
      </c>
      <c r="M4" s="52" t="s">
        <v>26</v>
      </c>
      <c r="N4" s="52" t="s">
        <v>27</v>
      </c>
    </row>
    <row r="5" spans="1:15" ht="15.75" thickBo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5" ht="34.5" thickBot="1" x14ac:dyDescent="0.3">
      <c r="A6" s="53" t="s">
        <v>60</v>
      </c>
      <c r="B6" s="54" t="s">
        <v>80</v>
      </c>
      <c r="C6" s="54" t="s">
        <v>81</v>
      </c>
      <c r="D6" s="54" t="s">
        <v>79</v>
      </c>
      <c r="E6" s="53" t="s">
        <v>71</v>
      </c>
      <c r="F6" s="53" t="s">
        <v>72</v>
      </c>
      <c r="G6" s="54" t="s">
        <v>82</v>
      </c>
      <c r="H6" s="54" t="s">
        <v>83</v>
      </c>
      <c r="I6" s="53" t="s">
        <v>73</v>
      </c>
      <c r="J6" s="53" t="s">
        <v>74</v>
      </c>
      <c r="K6" s="53" t="s">
        <v>75</v>
      </c>
      <c r="L6" s="53" t="s">
        <v>76</v>
      </c>
      <c r="M6" s="53" t="s">
        <v>77</v>
      </c>
      <c r="N6" s="53" t="s">
        <v>78</v>
      </c>
    </row>
    <row r="7" spans="1:15" x14ac:dyDescent="0.25">
      <c r="A7" s="55" t="s">
        <v>61</v>
      </c>
      <c r="B7" s="56">
        <v>0.58600543495497959</v>
      </c>
      <c r="C7" s="56">
        <v>0.57092085069025267</v>
      </c>
      <c r="D7" s="57">
        <v>60826843406.187645</v>
      </c>
      <c r="E7" s="58">
        <v>11849213.626687087</v>
      </c>
      <c r="F7" s="58">
        <v>12162287.603940522</v>
      </c>
      <c r="G7" s="59">
        <v>1.0646691328274209</v>
      </c>
      <c r="H7" s="59">
        <v>1.0486554726996764</v>
      </c>
      <c r="I7" s="60">
        <v>63786402224.944901</v>
      </c>
      <c r="J7" s="58">
        <v>12615491.9966118</v>
      </c>
      <c r="K7" s="58">
        <v>12948812.196485046</v>
      </c>
      <c r="L7" s="61">
        <v>0.54524466239677827</v>
      </c>
      <c r="M7" s="61">
        <v>0.60199470011921929</v>
      </c>
      <c r="N7" s="61">
        <v>0.58884027287611873</v>
      </c>
      <c r="O7" s="61"/>
    </row>
    <row r="9" spans="1:15" x14ac:dyDescent="0.25">
      <c r="A9" s="55" t="s">
        <v>9</v>
      </c>
      <c r="B9" s="63" t="s">
        <v>5</v>
      </c>
      <c r="C9" s="63" t="s">
        <v>5</v>
      </c>
      <c r="D9" s="57">
        <v>111666348694.17253</v>
      </c>
      <c r="E9" s="60">
        <v>19702190.727041811</v>
      </c>
      <c r="F9" s="60">
        <v>20675463.59951729</v>
      </c>
      <c r="G9" s="63" t="s">
        <v>5</v>
      </c>
      <c r="H9" s="63" t="s">
        <v>5</v>
      </c>
      <c r="I9" s="60">
        <v>116986752230.73912</v>
      </c>
      <c r="J9" s="60">
        <v>20956151.265307523</v>
      </c>
      <c r="K9" s="60">
        <v>21990364.438285016</v>
      </c>
      <c r="L9" s="61">
        <v>1</v>
      </c>
      <c r="M9" s="61">
        <v>1.0000000000000004</v>
      </c>
      <c r="N9" s="61">
        <v>0.99999999999999978</v>
      </c>
    </row>
    <row r="10" spans="1:15" x14ac:dyDescent="0.25">
      <c r="A10" s="64" t="s">
        <v>5</v>
      </c>
      <c r="D10" s="65"/>
    </row>
    <row r="11" spans="1:15" x14ac:dyDescent="0.25">
      <c r="A11" s="64"/>
      <c r="E11" s="66"/>
      <c r="F11" s="58"/>
      <c r="H11" s="67"/>
      <c r="I11" s="58"/>
      <c r="J11" s="58"/>
      <c r="K11" s="58"/>
      <c r="N11" s="61"/>
    </row>
    <row r="12" spans="1:15" x14ac:dyDescent="0.25">
      <c r="A12" s="64"/>
      <c r="E12" s="66"/>
      <c r="F12" s="58"/>
      <c r="I12" s="66"/>
      <c r="J12" s="66"/>
      <c r="K12" s="66"/>
      <c r="N12" s="62"/>
    </row>
    <row r="13" spans="1:15" x14ac:dyDescent="0.25">
      <c r="A13" s="64"/>
      <c r="E13" s="66"/>
      <c r="F13" s="58"/>
      <c r="I13" s="66"/>
      <c r="J13" s="66"/>
      <c r="K13" s="66"/>
      <c r="N13" s="62"/>
    </row>
    <row r="14" spans="1:15" x14ac:dyDescent="0.25">
      <c r="A14" s="64"/>
      <c r="E14" s="66"/>
      <c r="F14" s="58"/>
      <c r="I14" s="66"/>
      <c r="J14" s="66"/>
      <c r="K14" s="66"/>
      <c r="N14" s="62"/>
    </row>
    <row r="15" spans="1:15" x14ac:dyDescent="0.25">
      <c r="A15" s="64"/>
      <c r="E15" s="66"/>
      <c r="F15" s="58"/>
      <c r="I15" s="66"/>
      <c r="J15" s="66"/>
      <c r="K15" s="66"/>
      <c r="N15" s="62"/>
    </row>
    <row r="16" spans="1:15" x14ac:dyDescent="0.25">
      <c r="A16" s="64"/>
      <c r="E16" s="66"/>
      <c r="F16" s="58"/>
      <c r="I16" s="66"/>
      <c r="J16" s="66"/>
      <c r="K16" s="66"/>
      <c r="N16" s="62"/>
    </row>
    <row r="17" spans="1:14" x14ac:dyDescent="0.25">
      <c r="A17" s="64"/>
      <c r="E17" s="66"/>
      <c r="F17" s="58"/>
      <c r="I17" s="66"/>
      <c r="J17" s="66"/>
      <c r="K17" s="66"/>
      <c r="N17" s="62"/>
    </row>
    <row r="18" spans="1:14" x14ac:dyDescent="0.25">
      <c r="A18" s="64"/>
      <c r="E18" s="66"/>
      <c r="F18" s="58"/>
      <c r="I18" s="66"/>
      <c r="J18" s="66"/>
      <c r="K18" s="66"/>
      <c r="N18" s="62"/>
    </row>
    <row r="19" spans="1:14" x14ac:dyDescent="0.25">
      <c r="A19" s="64"/>
      <c r="E19" s="66"/>
      <c r="F19" s="58"/>
      <c r="I19" s="66"/>
      <c r="J19" s="66"/>
      <c r="K19" s="66"/>
      <c r="N19" s="62"/>
    </row>
    <row r="20" spans="1:14" x14ac:dyDescent="0.25">
      <c r="A20" s="64"/>
      <c r="E20" s="66"/>
      <c r="F20" s="58"/>
      <c r="I20" s="66"/>
      <c r="J20" s="66"/>
      <c r="K20" s="66"/>
      <c r="N20" s="62"/>
    </row>
    <row r="21" spans="1:14" x14ac:dyDescent="0.25">
      <c r="A21" s="64"/>
      <c r="E21" s="66"/>
      <c r="F21" s="58"/>
      <c r="I21" s="66"/>
      <c r="J21" s="66"/>
      <c r="K21" s="66"/>
      <c r="N21" s="62"/>
    </row>
    <row r="22" spans="1:14" x14ac:dyDescent="0.25">
      <c r="A22" s="64"/>
      <c r="E22" s="66"/>
      <c r="F22" s="58"/>
      <c r="I22" s="66"/>
      <c r="J22" s="66"/>
      <c r="K22" s="66"/>
      <c r="N22" s="62"/>
    </row>
    <row r="23" spans="1:14" x14ac:dyDescent="0.25">
      <c r="A23" s="64"/>
      <c r="E23" s="66"/>
      <c r="F23" s="58"/>
      <c r="I23" s="66"/>
      <c r="J23" s="66"/>
      <c r="K23" s="66"/>
      <c r="N23" s="62"/>
    </row>
    <row r="24" spans="1:14" x14ac:dyDescent="0.25">
      <c r="A24" s="64"/>
      <c r="E24" s="66"/>
      <c r="F24" s="58"/>
      <c r="I24" s="66"/>
      <c r="J24" s="66"/>
      <c r="K24" s="66"/>
      <c r="N24" s="62"/>
    </row>
    <row r="25" spans="1:14" x14ac:dyDescent="0.25">
      <c r="A25" s="64"/>
    </row>
    <row r="26" spans="1:14" x14ac:dyDescent="0.25">
      <c r="A26" s="64"/>
      <c r="E26" s="66"/>
      <c r="F26" s="66"/>
    </row>
    <row r="27" spans="1:14" x14ac:dyDescent="0.25">
      <c r="A27" s="64"/>
    </row>
    <row r="28" spans="1:14" x14ac:dyDescent="0.25">
      <c r="A28" s="64"/>
    </row>
    <row r="29" spans="1:14" x14ac:dyDescent="0.25">
      <c r="A29" s="52"/>
    </row>
    <row r="30" spans="1:14" x14ac:dyDescent="0.25">
      <c r="A30" s="52"/>
    </row>
    <row r="31" spans="1:14" x14ac:dyDescent="0.25">
      <c r="A31" s="52"/>
    </row>
    <row r="32" spans="1:14" x14ac:dyDescent="0.25">
      <c r="A32" s="52"/>
    </row>
    <row r="33" spans="1:14" x14ac:dyDescent="0.25">
      <c r="A33" s="52"/>
    </row>
    <row r="34" spans="1:14" x14ac:dyDescent="0.25">
      <c r="A34" s="52"/>
    </row>
    <row r="35" spans="1:14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</sheetData>
  <pageMargins left="0.5" right="0.5" top="1" bottom="0.5" header="0.75" footer="0.5"/>
  <pageSetup scale="60" orientation="landscape" r:id="rId1"/>
  <headerFooter>
    <oddHeader>&amp;C&amp;8&amp;"Arial,"FLORIDA POWER &amp;&amp; LIGHT COMPANY
&amp;8&amp;"Arial,"ENVIRONMENTAL COST RECOVERY CLAUSE
&amp;8&amp;"Arial,"CALCULATION OF THE ENERGY &amp; DEMAND ALLOCATION % BY RATE CLASS&amp;R&amp;8&amp;"Arial,"FORM: 42-6P</oddHeader>
    <oddFooter>&amp;C&amp;8&amp;"Arial,"PAGE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L14"/>
  <sheetViews>
    <sheetView showGridLines="0" zoomScale="130" zoomScaleNormal="130" workbookViewId="0"/>
  </sheetViews>
  <sheetFormatPr defaultColWidth="9.140625" defaultRowHeight="15" x14ac:dyDescent="0.25"/>
  <cols>
    <col min="1" max="1" width="43" style="3" customWidth="1"/>
    <col min="2" max="12" width="13.7109375" style="3" customWidth="1"/>
    <col min="13" max="16384" width="9.140625" style="3"/>
  </cols>
  <sheetData>
    <row r="1" spans="1:12" ht="21" x14ac:dyDescent="0.25">
      <c r="A1" s="88" t="s">
        <v>92</v>
      </c>
      <c r="B1" s="1"/>
      <c r="C1" s="1"/>
      <c r="D1" s="1"/>
      <c r="E1" s="1"/>
      <c r="F1" s="1"/>
      <c r="G1" s="1"/>
      <c r="H1" s="2"/>
      <c r="I1" s="1"/>
      <c r="J1" s="1"/>
      <c r="K1" s="1"/>
      <c r="L1" s="1"/>
    </row>
    <row r="2" spans="1:12" x14ac:dyDescent="0.25">
      <c r="D2" s="68" t="s">
        <v>84</v>
      </c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69" t="s">
        <v>0</v>
      </c>
      <c r="B4" s="69" t="s">
        <v>1</v>
      </c>
      <c r="C4" s="69" t="s">
        <v>2</v>
      </c>
      <c r="D4" s="69" t="s">
        <v>3</v>
      </c>
      <c r="E4" s="69" t="s">
        <v>4</v>
      </c>
      <c r="F4" s="69" t="s">
        <v>19</v>
      </c>
      <c r="G4" s="69" t="s">
        <v>20</v>
      </c>
      <c r="H4" s="69" t="s">
        <v>21</v>
      </c>
      <c r="I4" s="69" t="s">
        <v>22</v>
      </c>
      <c r="J4" s="69" t="s">
        <v>23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33.75" x14ac:dyDescent="0.25">
      <c r="A6" s="70" t="s">
        <v>60</v>
      </c>
      <c r="B6" s="70" t="s">
        <v>62</v>
      </c>
      <c r="C6" s="70" t="s">
        <v>63</v>
      </c>
      <c r="D6" s="70" t="s">
        <v>64</v>
      </c>
      <c r="E6" s="70" t="s">
        <v>65</v>
      </c>
      <c r="F6" s="70" t="s">
        <v>66</v>
      </c>
      <c r="G6" s="70" t="s">
        <v>67</v>
      </c>
      <c r="H6" s="70" t="s">
        <v>68</v>
      </c>
      <c r="I6" s="70" t="s">
        <v>69</v>
      </c>
      <c r="J6" s="70" t="s">
        <v>70</v>
      </c>
    </row>
    <row r="7" spans="1:12" x14ac:dyDescent="0.25">
      <c r="A7" s="71" t="s">
        <v>61</v>
      </c>
      <c r="B7" s="72">
        <v>0.54524466239677827</v>
      </c>
      <c r="C7" s="73">
        <v>0.60199470011921929</v>
      </c>
      <c r="D7" s="74">
        <v>0.58884027287611873</v>
      </c>
      <c r="E7" s="75">
        <v>-51776.454303087026</v>
      </c>
      <c r="F7" s="75"/>
      <c r="G7" s="75"/>
      <c r="H7" s="75">
        <v>-51776.454303087026</v>
      </c>
      <c r="I7" s="75">
        <v>60826843406.187645</v>
      </c>
      <c r="J7" s="76">
        <v>-8.5121060708897545E-7</v>
      </c>
      <c r="K7" s="77"/>
      <c r="L7" s="78"/>
    </row>
    <row r="9" spans="1:12" x14ac:dyDescent="0.25">
      <c r="A9" s="79" t="s">
        <v>9</v>
      </c>
      <c r="B9" s="80" t="s">
        <v>5</v>
      </c>
      <c r="C9" s="81" t="s">
        <v>5</v>
      </c>
      <c r="D9" s="82" t="s">
        <v>5</v>
      </c>
      <c r="E9" s="83">
        <v>-94960.038811730628</v>
      </c>
      <c r="F9" s="83"/>
      <c r="G9" s="83"/>
      <c r="H9" s="83">
        <v>-94960.038811730628</v>
      </c>
      <c r="I9" s="83">
        <v>111666348694.17253</v>
      </c>
      <c r="J9" s="84">
        <v>-8.5039082876976217E-7</v>
      </c>
    </row>
    <row r="10" spans="1:12" x14ac:dyDescent="0.25">
      <c r="A10" s="85" t="s">
        <v>5</v>
      </c>
      <c r="E10" s="86"/>
    </row>
    <row r="11" spans="1:12" x14ac:dyDescent="0.25">
      <c r="A11" s="87"/>
    </row>
    <row r="12" spans="1:12" x14ac:dyDescent="0.25">
      <c r="A12" s="87"/>
    </row>
    <row r="13" spans="1:12" x14ac:dyDescent="0.25">
      <c r="A13" s="87"/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</sheetData>
  <pageMargins left="0.5" right="0.5" top="1" bottom="0.5" header="0.75" footer="0.5"/>
  <pageSetup scale="65" orientation="landscape" r:id="rId1"/>
  <headerFooter>
    <oddHeader>&amp;C&amp;"Arial,Regular"&amp;8FLORIDA POWER &amp;&amp; LIGHT COMPANY
ENVIRONMENTAL COST RECOVERY CLAUSE
CALCULATION OF ENVIRONMENTAL COST RECOVERY CLAUSE FACTORS&amp;R&amp;"Arial,Regular"&amp;8REVISED 10/08/2014 : FORM: 42-7P</oddHeader>
    <oddFooter>&amp;C&amp;8&amp;"Arial,"PAGE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ECRC_42_1P</vt:lpstr>
      <vt:lpstr>ECRC_42_2P_1</vt:lpstr>
      <vt:lpstr>ECRC_42_2P_2</vt:lpstr>
      <vt:lpstr>ECRC_42_6P</vt:lpstr>
      <vt:lpstr>ECRC_42_7P</vt:lpstr>
      <vt:lpstr>ECRC_42_1P!Print_Titles</vt:lpstr>
      <vt:lpstr>ECRC_42_2P_1!Print_Titles</vt:lpstr>
      <vt:lpstr>ECRC_42_2P_2!Print_Titles</vt:lpstr>
      <vt:lpstr>ECRC_42_6P!Print_Titles</vt:lpstr>
      <vt:lpstr>ECRC_42_7P!Print_Titles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2016-08-08T17:59:38Z</dcterms:created>
  <dcterms:modified xsi:type="dcterms:W3CDTF">2016-08-08T17:59:40Z</dcterms:modified>
</cp:coreProperties>
</file>