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28755" windowHeight="14370"/>
  </bookViews>
  <sheets>
    <sheet name="Pea Ridge Estimate" sheetId="1" r:id="rId1"/>
  </sheets>
  <definedNames>
    <definedName name="_xlnm.Print_Area" localSheetId="0">'Pea Ridge Estimate'!$A$1:$BZ$34</definedName>
    <definedName name="_xlnm.Print_Titles" localSheetId="0">'Pea Ridge Estimate'!$A:$B</definedName>
  </definedNames>
  <calcPr calcId="145621" iterate="1"/>
</workbook>
</file>

<file path=xl/calcChain.xml><?xml version="1.0" encoding="utf-8"?>
<calcChain xmlns="http://schemas.openxmlformats.org/spreadsheetml/2006/main">
  <c r="CC27" i="1" l="1"/>
  <c r="CA27" i="1"/>
  <c r="I27" i="1"/>
  <c r="CB27" i="1" s="1"/>
  <c r="CD27" i="1" s="1"/>
  <c r="BR26" i="1"/>
  <c r="BI26" i="1"/>
  <c r="AZ26" i="1"/>
  <c r="AQ26" i="1"/>
  <c r="AH26" i="1"/>
  <c r="Y26" i="1"/>
  <c r="P26" i="1"/>
  <c r="G26" i="1"/>
  <c r="CA25" i="1"/>
  <c r="BV25" i="1"/>
  <c r="BT25" i="1"/>
  <c r="BX25" i="1" s="1"/>
  <c r="BM25" i="1"/>
  <c r="BK25" i="1"/>
  <c r="BO25" i="1" s="1"/>
  <c r="BD25" i="1"/>
  <c r="BB25" i="1"/>
  <c r="BF25" i="1" s="1"/>
  <c r="AU25" i="1"/>
  <c r="AS25" i="1"/>
  <c r="AW25" i="1" s="1"/>
  <c r="AL25" i="1"/>
  <c r="AJ25" i="1"/>
  <c r="AN25" i="1" s="1"/>
  <c r="AC25" i="1"/>
  <c r="AA25" i="1"/>
  <c r="AE25" i="1" s="1"/>
  <c r="T25" i="1"/>
  <c r="R25" i="1"/>
  <c r="V25" i="1" s="1"/>
  <c r="K25" i="1"/>
  <c r="I25" i="1"/>
  <c r="M25" i="1" s="1"/>
  <c r="CB24" i="1"/>
  <c r="CA24" i="1"/>
  <c r="BV24" i="1"/>
  <c r="BT24" i="1"/>
  <c r="BX24" i="1" s="1"/>
  <c r="BM24" i="1"/>
  <c r="BK24" i="1"/>
  <c r="BO24" i="1" s="1"/>
  <c r="BD24" i="1"/>
  <c r="BB24" i="1"/>
  <c r="BF24" i="1" s="1"/>
  <c r="AU24" i="1"/>
  <c r="AS24" i="1"/>
  <c r="AW24" i="1" s="1"/>
  <c r="AL24" i="1"/>
  <c r="AJ24" i="1"/>
  <c r="AN24" i="1" s="1"/>
  <c r="AC24" i="1"/>
  <c r="AA24" i="1"/>
  <c r="AE24" i="1" s="1"/>
  <c r="T24" i="1"/>
  <c r="R24" i="1"/>
  <c r="V24" i="1" s="1"/>
  <c r="K24" i="1"/>
  <c r="I24" i="1"/>
  <c r="M24" i="1" s="1"/>
  <c r="CA22" i="1"/>
  <c r="BT22" i="1"/>
  <c r="BX22" i="1" s="1"/>
  <c r="BK22" i="1"/>
  <c r="BO22" i="1" s="1"/>
  <c r="BB22" i="1"/>
  <c r="BF22" i="1" s="1"/>
  <c r="AS22" i="1"/>
  <c r="AW22" i="1" s="1"/>
  <c r="AJ22" i="1"/>
  <c r="AN22" i="1" s="1"/>
  <c r="AA22" i="1"/>
  <c r="AE22" i="1" s="1"/>
  <c r="R22" i="1"/>
  <c r="V22" i="1" s="1"/>
  <c r="I22" i="1"/>
  <c r="M22" i="1" s="1"/>
  <c r="CA21" i="1"/>
  <c r="CA17" i="1"/>
  <c r="BT17" i="1"/>
  <c r="BK17" i="1"/>
  <c r="BB17" i="1"/>
  <c r="AS17" i="1"/>
  <c r="AJ17" i="1"/>
  <c r="AA17" i="1"/>
  <c r="R17" i="1"/>
  <c r="I17" i="1"/>
  <c r="CA15" i="1"/>
  <c r="AS15" i="1"/>
  <c r="AA15" i="1"/>
  <c r="I15" i="1"/>
  <c r="O15" i="1" s="1"/>
  <c r="BT15" i="1"/>
  <c r="CA14" i="1"/>
  <c r="BT14" i="1"/>
  <c r="BV14" i="1" s="1"/>
  <c r="BK14" i="1"/>
  <c r="BM14" i="1" s="1"/>
  <c r="BB14" i="1"/>
  <c r="BD14" i="1" s="1"/>
  <c r="AS14" i="1"/>
  <c r="AU14" i="1" s="1"/>
  <c r="AJ14" i="1"/>
  <c r="AL14" i="1" s="1"/>
  <c r="AA14" i="1"/>
  <c r="AC14" i="1" s="1"/>
  <c r="R14" i="1"/>
  <c r="T14" i="1" s="1"/>
  <c r="I14" i="1"/>
  <c r="K14" i="1" s="1"/>
  <c r="CA13" i="1"/>
  <c r="CA11" i="1"/>
  <c r="BK11" i="1"/>
  <c r="AS11" i="1"/>
  <c r="AY11" i="1" s="1"/>
  <c r="AA11" i="1"/>
  <c r="I11" i="1"/>
  <c r="O11" i="1" s="1"/>
  <c r="AJ11" i="1"/>
  <c r="CA10" i="1"/>
  <c r="BT10" i="1"/>
  <c r="BV10" i="1" s="1"/>
  <c r="BK10" i="1"/>
  <c r="BM10" i="1" s="1"/>
  <c r="BB10" i="1"/>
  <c r="BD10" i="1" s="1"/>
  <c r="AS10" i="1"/>
  <c r="AU10" i="1" s="1"/>
  <c r="AJ10" i="1"/>
  <c r="AL10" i="1" s="1"/>
  <c r="AA10" i="1"/>
  <c r="AC10" i="1" s="1"/>
  <c r="R10" i="1"/>
  <c r="T10" i="1" s="1"/>
  <c r="I10" i="1"/>
  <c r="K10" i="1" s="1"/>
  <c r="CA9" i="1"/>
  <c r="CA7" i="1"/>
  <c r="BT7" i="1"/>
  <c r="BZ7" i="1" s="1"/>
  <c r="BK7" i="1"/>
  <c r="BQ7" i="1" s="1"/>
  <c r="BB7" i="1"/>
  <c r="BH7" i="1" s="1"/>
  <c r="AS7" i="1"/>
  <c r="AJ7" i="1"/>
  <c r="AP7" i="1" s="1"/>
  <c r="AA7" i="1"/>
  <c r="AG7" i="1" s="1"/>
  <c r="R7" i="1"/>
  <c r="X7" i="1" s="1"/>
  <c r="I7" i="1"/>
  <c r="CA6" i="1"/>
  <c r="BT6" i="1"/>
  <c r="BZ6" i="1" s="1"/>
  <c r="BQ6" i="1"/>
  <c r="BK6" i="1"/>
  <c r="BB6" i="1"/>
  <c r="AS6" i="1"/>
  <c r="AY6" i="1" s="1"/>
  <c r="AJ6" i="1"/>
  <c r="AA6" i="1"/>
  <c r="AG6" i="1" s="1"/>
  <c r="R6" i="1"/>
  <c r="X6" i="1" s="1"/>
  <c r="O6" i="1"/>
  <c r="I6" i="1"/>
  <c r="CA5" i="1"/>
  <c r="BT5" i="1"/>
  <c r="BV5" i="1" s="1"/>
  <c r="BK5" i="1"/>
  <c r="BM5" i="1" s="1"/>
  <c r="BB5" i="1"/>
  <c r="BD5" i="1" s="1"/>
  <c r="AS5" i="1"/>
  <c r="AU5" i="1" s="1"/>
  <c r="AJ5" i="1"/>
  <c r="AL5" i="1" s="1"/>
  <c r="AA5" i="1"/>
  <c r="AC5" i="1" s="1"/>
  <c r="T5" i="1"/>
  <c r="R5" i="1"/>
  <c r="I5" i="1"/>
  <c r="CA4" i="1"/>
  <c r="CB5" i="1" l="1"/>
  <c r="T22" i="1"/>
  <c r="AL22" i="1"/>
  <c r="BD22" i="1"/>
  <c r="BV22" i="1"/>
  <c r="K22" i="1"/>
  <c r="AC22" i="1"/>
  <c r="AU22" i="1"/>
  <c r="BM22" i="1"/>
  <c r="CB22" i="1"/>
  <c r="K5" i="1"/>
  <c r="CB25" i="1"/>
  <c r="BV15" i="1"/>
  <c r="BZ15" i="1"/>
  <c r="BX15" i="1"/>
  <c r="AL11" i="1"/>
  <c r="AN11" i="1"/>
  <c r="AP11" i="1"/>
  <c r="AL6" i="1"/>
  <c r="AN6" i="1"/>
  <c r="BD6" i="1"/>
  <c r="BF6" i="1"/>
  <c r="CB7" i="1"/>
  <c r="K7" i="1"/>
  <c r="M7" i="1"/>
  <c r="AU7" i="1"/>
  <c r="AW7" i="1"/>
  <c r="AC11" i="1"/>
  <c r="AE11" i="1"/>
  <c r="BM11" i="1"/>
  <c r="BO11" i="1"/>
  <c r="AC15" i="1"/>
  <c r="AE15" i="1"/>
  <c r="AL17" i="1"/>
  <c r="AP17" i="1"/>
  <c r="AN17" i="1"/>
  <c r="BV17" i="1"/>
  <c r="BZ17" i="1"/>
  <c r="BX17" i="1"/>
  <c r="M5" i="1"/>
  <c r="O5" i="1"/>
  <c r="AW5" i="1"/>
  <c r="AY5" i="1"/>
  <c r="V10" i="1"/>
  <c r="X10" i="1"/>
  <c r="AN10" i="1"/>
  <c r="AP10" i="1"/>
  <c r="BX10" i="1"/>
  <c r="BZ10" i="1"/>
  <c r="V14" i="1"/>
  <c r="X14" i="1"/>
  <c r="BF14" i="1"/>
  <c r="BH14" i="1"/>
  <c r="AC17" i="1"/>
  <c r="AE17" i="1"/>
  <c r="AG17" i="1"/>
  <c r="AC6" i="1"/>
  <c r="AE6" i="1"/>
  <c r="AU6" i="1"/>
  <c r="AW6" i="1"/>
  <c r="BM6" i="1"/>
  <c r="BO6" i="1"/>
  <c r="AL7" i="1"/>
  <c r="AN7" i="1"/>
  <c r="BD7" i="1"/>
  <c r="BF7" i="1"/>
  <c r="BV7" i="1"/>
  <c r="BX7" i="1"/>
  <c r="CA8" i="1"/>
  <c r="BT8" i="1"/>
  <c r="BK8" i="1"/>
  <c r="BB8" i="1"/>
  <c r="AS8" i="1"/>
  <c r="AJ8" i="1"/>
  <c r="AA8" i="1"/>
  <c r="R8" i="1"/>
  <c r="I8" i="1"/>
  <c r="CA12" i="1"/>
  <c r="BT12" i="1"/>
  <c r="BK12" i="1"/>
  <c r="BB12" i="1"/>
  <c r="AS12" i="1"/>
  <c r="AJ12" i="1"/>
  <c r="AA12" i="1"/>
  <c r="R12" i="1"/>
  <c r="I12" i="1"/>
  <c r="T17" i="1"/>
  <c r="X17" i="1"/>
  <c r="V17" i="1"/>
  <c r="BD17" i="1"/>
  <c r="BH17" i="1"/>
  <c r="BF17" i="1"/>
  <c r="CA18" i="1"/>
  <c r="BT18" i="1"/>
  <c r="BK18" i="1"/>
  <c r="BB18" i="1"/>
  <c r="AS18" i="1"/>
  <c r="AJ18" i="1"/>
  <c r="AA18" i="1"/>
  <c r="R18" i="1"/>
  <c r="I18" i="1"/>
  <c r="CA23" i="1"/>
  <c r="BT23" i="1"/>
  <c r="BK23" i="1"/>
  <c r="BB23" i="1"/>
  <c r="AS23" i="1"/>
  <c r="AJ23" i="1"/>
  <c r="AA23" i="1"/>
  <c r="R23" i="1"/>
  <c r="I23" i="1"/>
  <c r="V5" i="1"/>
  <c r="X5" i="1"/>
  <c r="AN5" i="1"/>
  <c r="AP5" i="1"/>
  <c r="BF5" i="1"/>
  <c r="BH5" i="1"/>
  <c r="BX5" i="1"/>
  <c r="BZ5" i="1"/>
  <c r="M10" i="1"/>
  <c r="O10" i="1"/>
  <c r="AE10" i="1"/>
  <c r="AG10" i="1"/>
  <c r="AW10" i="1"/>
  <c r="AY10" i="1"/>
  <c r="BO10" i="1"/>
  <c r="BQ10" i="1"/>
  <c r="M14" i="1"/>
  <c r="O14" i="1"/>
  <c r="AE14" i="1"/>
  <c r="AG14" i="1"/>
  <c r="AW14" i="1"/>
  <c r="AY14" i="1"/>
  <c r="BO14" i="1"/>
  <c r="BQ14" i="1"/>
  <c r="CB17" i="1"/>
  <c r="K17" i="1"/>
  <c r="M17" i="1"/>
  <c r="O17" i="1"/>
  <c r="AU17" i="1"/>
  <c r="AW17" i="1"/>
  <c r="AY17" i="1"/>
  <c r="CB10" i="1"/>
  <c r="R11" i="1"/>
  <c r="CB11" i="1" s="1"/>
  <c r="BB11" i="1"/>
  <c r="BT11" i="1"/>
  <c r="CB14" i="1"/>
  <c r="R15" i="1"/>
  <c r="AJ15" i="1"/>
  <c r="BK15" i="1"/>
  <c r="F26" i="1"/>
  <c r="CA26" i="1" s="1"/>
  <c r="AP6" i="1"/>
  <c r="BH6" i="1"/>
  <c r="O7" i="1"/>
  <c r="AY7" i="1"/>
  <c r="AG11" i="1"/>
  <c r="BQ11" i="1"/>
  <c r="AG15" i="1"/>
  <c r="BB15" i="1"/>
  <c r="T6" i="1"/>
  <c r="V6" i="1"/>
  <c r="BV6" i="1"/>
  <c r="BX6" i="1"/>
  <c r="AC7" i="1"/>
  <c r="AE7" i="1"/>
  <c r="BM7" i="1"/>
  <c r="BO7" i="1"/>
  <c r="K11" i="1"/>
  <c r="M11" i="1"/>
  <c r="AU11" i="1"/>
  <c r="AW11" i="1"/>
  <c r="CB15" i="1"/>
  <c r="K15" i="1"/>
  <c r="M15" i="1"/>
  <c r="AU15" i="1"/>
  <c r="AW15" i="1"/>
  <c r="AY15" i="1"/>
  <c r="AE5" i="1"/>
  <c r="AG5" i="1"/>
  <c r="BO5" i="1"/>
  <c r="BQ5" i="1"/>
  <c r="BF10" i="1"/>
  <c r="BH10" i="1"/>
  <c r="AN14" i="1"/>
  <c r="AP14" i="1"/>
  <c r="BX14" i="1"/>
  <c r="BZ14" i="1"/>
  <c r="BM17" i="1"/>
  <c r="BO17" i="1"/>
  <c r="BQ17" i="1"/>
  <c r="CB6" i="1"/>
  <c r="K6" i="1"/>
  <c r="M6" i="1"/>
  <c r="T7" i="1"/>
  <c r="V7" i="1"/>
  <c r="CA20" i="1"/>
  <c r="BT20" i="1"/>
  <c r="BK20" i="1"/>
  <c r="BB20" i="1"/>
  <c r="AS20" i="1"/>
  <c r="AJ20" i="1"/>
  <c r="AA20" i="1"/>
  <c r="R20" i="1"/>
  <c r="I20" i="1"/>
  <c r="I4" i="1"/>
  <c r="R4" i="1"/>
  <c r="AA4" i="1"/>
  <c r="AJ4" i="1"/>
  <c r="AS4" i="1"/>
  <c r="BB4" i="1"/>
  <c r="BK4" i="1"/>
  <c r="BT4" i="1"/>
  <c r="I9" i="1"/>
  <c r="R9" i="1"/>
  <c r="AA9" i="1"/>
  <c r="AJ9" i="1"/>
  <c r="AS9" i="1"/>
  <c r="BB9" i="1"/>
  <c r="BK9" i="1"/>
  <c r="BT9" i="1"/>
  <c r="I13" i="1"/>
  <c r="R13" i="1"/>
  <c r="AA13" i="1"/>
  <c r="AJ13" i="1"/>
  <c r="AS13" i="1"/>
  <c r="BB13" i="1"/>
  <c r="BK13" i="1"/>
  <c r="BT13" i="1"/>
  <c r="I21" i="1"/>
  <c r="R21" i="1"/>
  <c r="AA21" i="1"/>
  <c r="AJ21" i="1"/>
  <c r="AS21" i="1"/>
  <c r="BB21" i="1"/>
  <c r="BK21" i="1"/>
  <c r="BT21" i="1"/>
  <c r="O22" i="1"/>
  <c r="X22" i="1"/>
  <c r="AG22" i="1"/>
  <c r="AP22" i="1"/>
  <c r="AY22" i="1"/>
  <c r="BH22" i="1"/>
  <c r="BQ22" i="1"/>
  <c r="BZ22" i="1"/>
  <c r="CC22" i="1" s="1"/>
  <c r="CD22" i="1" s="1"/>
  <c r="O24" i="1"/>
  <c r="X24" i="1"/>
  <c r="AG24" i="1"/>
  <c r="AP24" i="1"/>
  <c r="AY24" i="1"/>
  <c r="BH24" i="1"/>
  <c r="BQ24" i="1"/>
  <c r="BZ24" i="1"/>
  <c r="CC24" i="1" s="1"/>
  <c r="CD24" i="1" s="1"/>
  <c r="O25" i="1"/>
  <c r="X25" i="1"/>
  <c r="AG25" i="1"/>
  <c r="AP25" i="1"/>
  <c r="AY25" i="1"/>
  <c r="BH25" i="1"/>
  <c r="BQ25" i="1"/>
  <c r="BZ25" i="1"/>
  <c r="CC25" i="1" s="1"/>
  <c r="CD25" i="1" s="1"/>
  <c r="CC7" i="1" l="1"/>
  <c r="CD7" i="1" s="1"/>
  <c r="CC6" i="1"/>
  <c r="BZ21" i="1"/>
  <c r="BV21" i="1"/>
  <c r="BX21" i="1"/>
  <c r="BZ13" i="1"/>
  <c r="BV13" i="1"/>
  <c r="BX13" i="1"/>
  <c r="BZ9" i="1"/>
  <c r="BX9" i="1"/>
  <c r="BV9" i="1"/>
  <c r="AP9" i="1"/>
  <c r="AN9" i="1"/>
  <c r="AL9" i="1"/>
  <c r="AP4" i="1"/>
  <c r="AL4" i="1"/>
  <c r="AN4" i="1"/>
  <c r="M20" i="1"/>
  <c r="CB20" i="1"/>
  <c r="K20" i="1"/>
  <c r="O20" i="1"/>
  <c r="AW20" i="1"/>
  <c r="AU20" i="1"/>
  <c r="AY20" i="1"/>
  <c r="BD15" i="1"/>
  <c r="BH15" i="1"/>
  <c r="BF15" i="1"/>
  <c r="AP23" i="1"/>
  <c r="AL23" i="1"/>
  <c r="AN23" i="1"/>
  <c r="AE18" i="1"/>
  <c r="AC18" i="1"/>
  <c r="AG18" i="1"/>
  <c r="AL12" i="1"/>
  <c r="AN12" i="1"/>
  <c r="AP12" i="1"/>
  <c r="BV12" i="1"/>
  <c r="BX12" i="1"/>
  <c r="BZ12" i="1"/>
  <c r="BM8" i="1"/>
  <c r="BO8" i="1"/>
  <c r="BQ8" i="1"/>
  <c r="AY21" i="1"/>
  <c r="AU21" i="1"/>
  <c r="AW21" i="1"/>
  <c r="AY13" i="1"/>
  <c r="AU13" i="1"/>
  <c r="AW13" i="1"/>
  <c r="O13" i="1"/>
  <c r="CB13" i="1"/>
  <c r="K13" i="1"/>
  <c r="M13" i="1"/>
  <c r="O9" i="1"/>
  <c r="CB9" i="1"/>
  <c r="K9" i="1"/>
  <c r="M9" i="1"/>
  <c r="O4" i="1"/>
  <c r="K4" i="1"/>
  <c r="M4" i="1"/>
  <c r="CB4" i="1"/>
  <c r="AN20" i="1"/>
  <c r="AL20" i="1"/>
  <c r="AP20" i="1"/>
  <c r="T15" i="1"/>
  <c r="V15" i="1"/>
  <c r="X15" i="1"/>
  <c r="BT16" i="1"/>
  <c r="BT26" i="1" s="1"/>
  <c r="BB16" i="1"/>
  <c r="AJ16" i="1"/>
  <c r="R16" i="1"/>
  <c r="CA16" i="1"/>
  <c r="BK16" i="1"/>
  <c r="AS16" i="1"/>
  <c r="AA16" i="1"/>
  <c r="I16" i="1"/>
  <c r="AG23" i="1"/>
  <c r="AC23" i="1"/>
  <c r="AE23" i="1"/>
  <c r="BQ23" i="1"/>
  <c r="BM23" i="1"/>
  <c r="BO23" i="1"/>
  <c r="T18" i="1"/>
  <c r="V18" i="1"/>
  <c r="X18" i="1"/>
  <c r="BF18" i="1"/>
  <c r="BD18" i="1"/>
  <c r="BH18" i="1"/>
  <c r="AC12" i="1"/>
  <c r="AG12" i="1"/>
  <c r="AE12" i="1"/>
  <c r="BM12" i="1"/>
  <c r="BO12" i="1"/>
  <c r="BQ12" i="1"/>
  <c r="T8" i="1"/>
  <c r="X8" i="1"/>
  <c r="V8" i="1"/>
  <c r="BD8" i="1"/>
  <c r="BF8" i="1"/>
  <c r="BH8" i="1"/>
  <c r="BH21" i="1"/>
  <c r="BD21" i="1"/>
  <c r="BF21" i="1"/>
  <c r="X21" i="1"/>
  <c r="T21" i="1"/>
  <c r="V21" i="1"/>
  <c r="BH13" i="1"/>
  <c r="BF13" i="1"/>
  <c r="BD13" i="1"/>
  <c r="X13" i="1"/>
  <c r="V13" i="1"/>
  <c r="T13" i="1"/>
  <c r="BH9" i="1"/>
  <c r="BD9" i="1"/>
  <c r="BF9" i="1"/>
  <c r="X9" i="1"/>
  <c r="T9" i="1"/>
  <c r="V9" i="1"/>
  <c r="X4" i="1"/>
  <c r="V4" i="1"/>
  <c r="T4" i="1"/>
  <c r="AE20" i="1"/>
  <c r="AC20" i="1"/>
  <c r="AG20" i="1"/>
  <c r="BO20" i="1"/>
  <c r="BM20" i="1"/>
  <c r="BQ20" i="1"/>
  <c r="AL15" i="1"/>
  <c r="AN15" i="1"/>
  <c r="AP15" i="1"/>
  <c r="BD11" i="1"/>
  <c r="BF11" i="1"/>
  <c r="BH11" i="1"/>
  <c r="X23" i="1"/>
  <c r="T23" i="1"/>
  <c r="V23" i="1"/>
  <c r="BH23" i="1"/>
  <c r="BD23" i="1"/>
  <c r="BF23" i="1"/>
  <c r="M18" i="1"/>
  <c r="CB18" i="1"/>
  <c r="K18" i="1"/>
  <c r="O18" i="1"/>
  <c r="AW18" i="1"/>
  <c r="AU18" i="1"/>
  <c r="AY18" i="1"/>
  <c r="T12" i="1"/>
  <c r="V12" i="1"/>
  <c r="X12" i="1"/>
  <c r="BD12" i="1"/>
  <c r="BH12" i="1"/>
  <c r="BF12" i="1"/>
  <c r="CB8" i="1"/>
  <c r="K8" i="1"/>
  <c r="O8" i="1"/>
  <c r="M8" i="1"/>
  <c r="AU8" i="1"/>
  <c r="AY8" i="1"/>
  <c r="AW8" i="1"/>
  <c r="BQ21" i="1"/>
  <c r="BM21" i="1"/>
  <c r="BO21" i="1"/>
  <c r="AG21" i="1"/>
  <c r="AC21" i="1"/>
  <c r="AE21" i="1"/>
  <c r="BQ13" i="1"/>
  <c r="BM13" i="1"/>
  <c r="BO13" i="1"/>
  <c r="AG13" i="1"/>
  <c r="AC13" i="1"/>
  <c r="AE13" i="1"/>
  <c r="BQ9" i="1"/>
  <c r="BM9" i="1"/>
  <c r="BO9" i="1"/>
  <c r="AG9" i="1"/>
  <c r="AC9" i="1"/>
  <c r="AE9" i="1"/>
  <c r="BQ4" i="1"/>
  <c r="BO4" i="1"/>
  <c r="BM4" i="1"/>
  <c r="AG4" i="1"/>
  <c r="AE4" i="1"/>
  <c r="AC4" i="1"/>
  <c r="T20" i="1"/>
  <c r="V20" i="1"/>
  <c r="X20" i="1"/>
  <c r="BF20" i="1"/>
  <c r="BD20" i="1"/>
  <c r="BH20" i="1"/>
  <c r="BM15" i="1"/>
  <c r="BO15" i="1"/>
  <c r="BQ15" i="1"/>
  <c r="BV11" i="1"/>
  <c r="BX11" i="1"/>
  <c r="BZ11" i="1"/>
  <c r="O23" i="1"/>
  <c r="K23" i="1"/>
  <c r="CB23" i="1"/>
  <c r="M23" i="1"/>
  <c r="AY23" i="1"/>
  <c r="AU23" i="1"/>
  <c r="AW23" i="1"/>
  <c r="AL18" i="1"/>
  <c r="AN18" i="1"/>
  <c r="AP18" i="1"/>
  <c r="BX18" i="1"/>
  <c r="BV18" i="1"/>
  <c r="BZ18" i="1"/>
  <c r="CB12" i="1"/>
  <c r="K12" i="1"/>
  <c r="M12" i="1"/>
  <c r="O12" i="1"/>
  <c r="AU12" i="1"/>
  <c r="AW12" i="1"/>
  <c r="AY12" i="1"/>
  <c r="AL8" i="1"/>
  <c r="AN8" i="1"/>
  <c r="AP8" i="1"/>
  <c r="BV8" i="1"/>
  <c r="BX8" i="1"/>
  <c r="BZ8" i="1"/>
  <c r="CC10" i="1"/>
  <c r="CD10" i="1" s="1"/>
  <c r="CD6" i="1"/>
  <c r="CC14" i="1"/>
  <c r="CD14" i="1" s="1"/>
  <c r="CC5" i="1"/>
  <c r="CD5" i="1" s="1"/>
  <c r="CC17" i="1"/>
  <c r="CD17" i="1" s="1"/>
  <c r="AP21" i="1"/>
  <c r="AL21" i="1"/>
  <c r="AN21" i="1"/>
  <c r="AP13" i="1"/>
  <c r="AL13" i="1"/>
  <c r="AN13" i="1"/>
  <c r="BZ4" i="1"/>
  <c r="BV4" i="1"/>
  <c r="BX4" i="1"/>
  <c r="AA19" i="1"/>
  <c r="AA26" i="1" s="1"/>
  <c r="AJ19" i="1"/>
  <c r="CA19" i="1"/>
  <c r="AS19" i="1"/>
  <c r="I19" i="1"/>
  <c r="BB19" i="1"/>
  <c r="R19" i="1"/>
  <c r="BK19" i="1"/>
  <c r="BT19" i="1"/>
  <c r="BZ23" i="1"/>
  <c r="BV23" i="1"/>
  <c r="BX23" i="1"/>
  <c r="BO18" i="1"/>
  <c r="BM18" i="1"/>
  <c r="BQ18" i="1"/>
  <c r="AC8" i="1"/>
  <c r="AE8" i="1"/>
  <c r="AG8" i="1"/>
  <c r="O21" i="1"/>
  <c r="CB21" i="1"/>
  <c r="K21" i="1"/>
  <c r="M21" i="1"/>
  <c r="AY9" i="1"/>
  <c r="AU9" i="1"/>
  <c r="AW9" i="1"/>
  <c r="AY4" i="1"/>
  <c r="AU4" i="1"/>
  <c r="AW4" i="1"/>
  <c r="BX20" i="1"/>
  <c r="BV20" i="1"/>
  <c r="BZ20" i="1"/>
  <c r="T11" i="1"/>
  <c r="V11" i="1"/>
  <c r="X11" i="1"/>
  <c r="BH4" i="1"/>
  <c r="BD4" i="1"/>
  <c r="BF4" i="1"/>
  <c r="CC15" i="1" l="1"/>
  <c r="CD15" i="1" s="1"/>
  <c r="BB26" i="1"/>
  <c r="R26" i="1"/>
  <c r="CC20" i="1"/>
  <c r="CD20" i="1" s="1"/>
  <c r="CC9" i="1"/>
  <c r="AS26" i="1"/>
  <c r="CC13" i="1"/>
  <c r="CD13" i="1" s="1"/>
  <c r="M16" i="1"/>
  <c r="O16" i="1"/>
  <c r="CB16" i="1"/>
  <c r="K16" i="1"/>
  <c r="BX16" i="1"/>
  <c r="BZ16" i="1"/>
  <c r="BV16" i="1"/>
  <c r="CB19" i="1"/>
  <c r="K19" i="1"/>
  <c r="M19" i="1"/>
  <c r="M26" i="1" s="1"/>
  <c r="O19" i="1"/>
  <c r="BF16" i="1"/>
  <c r="BH16" i="1"/>
  <c r="BD16" i="1"/>
  <c r="BD19" i="1"/>
  <c r="BH19" i="1"/>
  <c r="BF19" i="1"/>
  <c r="AL19" i="1"/>
  <c r="AP19" i="1"/>
  <c r="AN19" i="1"/>
  <c r="AW16" i="1"/>
  <c r="AY16" i="1"/>
  <c r="AU16" i="1"/>
  <c r="AN16" i="1"/>
  <c r="AN26" i="1" s="1"/>
  <c r="AP16" i="1"/>
  <c r="AL16" i="1"/>
  <c r="AL26" i="1" s="1"/>
  <c r="CD4" i="1"/>
  <c r="CC23" i="1"/>
  <c r="CD23" i="1" s="1"/>
  <c r="CC11" i="1"/>
  <c r="CD11" i="1" s="1"/>
  <c r="CD9" i="1"/>
  <c r="CC21" i="1"/>
  <c r="CD21" i="1" s="1"/>
  <c r="BM19" i="1"/>
  <c r="BO19" i="1"/>
  <c r="BQ19" i="1"/>
  <c r="AU19" i="1"/>
  <c r="AU26" i="1" s="1"/>
  <c r="AW19" i="1"/>
  <c r="AY19" i="1"/>
  <c r="BV19" i="1"/>
  <c r="BZ19" i="1"/>
  <c r="BX19" i="1"/>
  <c r="AC19" i="1"/>
  <c r="AE19" i="1"/>
  <c r="AG19" i="1"/>
  <c r="AG26" i="1" s="1"/>
  <c r="CC4" i="1"/>
  <c r="BO16" i="1"/>
  <c r="BQ16" i="1"/>
  <c r="BQ26" i="1" s="1"/>
  <c r="BM16" i="1"/>
  <c r="BM26" i="1" s="1"/>
  <c r="T19" i="1"/>
  <c r="X19" i="1"/>
  <c r="V19" i="1"/>
  <c r="AE16" i="1"/>
  <c r="AE26" i="1" s="1"/>
  <c r="AG16" i="1"/>
  <c r="AC16" i="1"/>
  <c r="AC26" i="1" s="1"/>
  <c r="V16" i="1"/>
  <c r="V26" i="1" s="1"/>
  <c r="X16" i="1"/>
  <c r="T16" i="1"/>
  <c r="T26" i="1" s="1"/>
  <c r="CC8" i="1"/>
  <c r="CD8" i="1" s="1"/>
  <c r="BK26" i="1"/>
  <c r="I26" i="1"/>
  <c r="CC18" i="1"/>
  <c r="CD18" i="1" s="1"/>
  <c r="CC12" i="1"/>
  <c r="CD12" i="1" s="1"/>
  <c r="AJ26" i="1"/>
  <c r="AY26" i="1" l="1"/>
  <c r="BD26" i="1"/>
  <c r="O26" i="1"/>
  <c r="BO26" i="1"/>
  <c r="BV26" i="1"/>
  <c r="X26" i="1"/>
  <c r="CC19" i="1"/>
  <c r="CD19" i="1" s="1"/>
  <c r="AP26" i="1"/>
  <c r="AW26" i="1"/>
  <c r="BF26" i="1"/>
  <c r="BH26" i="1"/>
  <c r="K26" i="1"/>
  <c r="BX26" i="1"/>
  <c r="BZ26" i="1"/>
  <c r="CC16" i="1"/>
  <c r="CD16" i="1" s="1"/>
  <c r="CB26" i="1"/>
  <c r="CC26" i="1" l="1"/>
  <c r="CD26" i="1" s="1"/>
</calcChain>
</file>

<file path=xl/sharedStrings.xml><?xml version="1.0" encoding="utf-8"?>
<sst xmlns="http://schemas.openxmlformats.org/spreadsheetml/2006/main" count="151" uniqueCount="56">
  <si>
    <t>Total</t>
  </si>
  <si>
    <t>308 Engineering</t>
  </si>
  <si>
    <t>310 Land and Land Rights</t>
  </si>
  <si>
    <t>311 Structure and Imporvements</t>
  </si>
  <si>
    <t>312 Boiler Plant Equipment</t>
  </si>
  <si>
    <t>314 Turbogenerator Units</t>
  </si>
  <si>
    <t>315 Accesory Electric Equipment</t>
  </si>
  <si>
    <t>316 Miscellaneous Power Plant Equipment</t>
  </si>
  <si>
    <t>343 Prime Movers</t>
  </si>
  <si>
    <t xml:space="preserve">Unit 1 </t>
  </si>
  <si>
    <t>Unit 2</t>
  </si>
  <si>
    <t>Unit 3</t>
  </si>
  <si>
    <t>Unit 1</t>
  </si>
  <si>
    <t>Tasks</t>
  </si>
  <si>
    <t>Units</t>
  </si>
  <si>
    <t>Quantity</t>
  </si>
  <si>
    <t>Unit Cost</t>
  </si>
  <si>
    <t>Cost</t>
  </si>
  <si>
    <t>%</t>
  </si>
  <si>
    <t xml:space="preserve"> wenada
Total</t>
  </si>
  <si>
    <t>FERC 
Totals</t>
  </si>
  <si>
    <t>Unit Totals</t>
  </si>
  <si>
    <t>check</t>
  </si>
  <si>
    <t>Engineering, Design and Survey Work</t>
  </si>
  <si>
    <t>Perform environmental survey of above grade structures</t>
  </si>
  <si>
    <t>ls</t>
  </si>
  <si>
    <t>Storm Water Prevention Plan</t>
  </si>
  <si>
    <t>General</t>
  </si>
  <si>
    <t>Mob./Demob.</t>
  </si>
  <si>
    <t>Pavement Repairs</t>
  </si>
  <si>
    <t>sf</t>
  </si>
  <si>
    <t>Utility Disconnects</t>
  </si>
  <si>
    <t>Install Electrical for Decommisioning Work</t>
  </si>
  <si>
    <t>3 - 5 MW Cogens</t>
  </si>
  <si>
    <t>Demo FE</t>
  </si>
  <si>
    <t>nt</t>
  </si>
  <si>
    <t>Fe Sales</t>
  </si>
  <si>
    <t>Transport &amp;  Dispose of Combustibles</t>
  </si>
  <si>
    <t>Unit &amp; Service Transformers</t>
  </si>
  <si>
    <t>CU Sales</t>
  </si>
  <si>
    <t>lbs</t>
  </si>
  <si>
    <t>Ancillary Buildings</t>
  </si>
  <si>
    <t xml:space="preserve">Demo </t>
  </si>
  <si>
    <t>Sales</t>
  </si>
  <si>
    <t xml:space="preserve">Unit </t>
  </si>
  <si>
    <t>Price</t>
  </si>
  <si>
    <t>* FE is based on the Aug. 7, 2015 Metal Prices Birmingham P&amp;S 5' &amp; under = $245 / GT</t>
  </si>
  <si>
    <t>* AL is based on Aug. 18, 2015 LME Cash Official = $0.69/lb</t>
  </si>
  <si>
    <t>* CU is baesd on Aug. 18, 2015 LME Cash Official =  $2.27/lb</t>
  </si>
  <si>
    <t>* SS is based on Aug. 17, 2015 LME 304 (18-8) Scrap Solids Processor = $0.50 / lb</t>
  </si>
  <si>
    <t>*305 SS - is based on Aug. 17, 2014 LME 304 (18-8) Scrap Solids Processor = $0.50 / lb</t>
  </si>
  <si>
    <t>* Transformers is based on Aug. 18, 2015 LME Cash official for CU = $2.27</t>
  </si>
  <si>
    <t>*Ti is based on Aug. 13, 2015 Secondary Market Tin Bearing &gt;85%  = $0.55 / lb</t>
  </si>
  <si>
    <t>* Ad Brass is based of Aug. 14, 2015 Secondary Market Yellow Brass = $1.66</t>
  </si>
  <si>
    <t>* 90-10 CU-NI is based on Aug. 18, 2015 Secondary Market Cupro-Nickel Scrap 90-10 = $2.07</t>
  </si>
  <si>
    <t>*304 SS - is based on Aug. 17, 2015 LME 304 (18-8) Scrap Solids Processor = $0.50 / 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</si>
</sst>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#,##0;[Red]\-#,##0"/>
    <numFmt numFmtId="166" formatCode="&quot;$&quot;#,##0;[Red]\-&quot;$&quot;#,##0"/>
    <numFmt numFmtId="167" formatCode="&quot;$&quot;#,##0;[Red]&quot;$&quot;#,##0"/>
    <numFmt numFmtId="168" formatCode="#,##0;[Red]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b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165" fontId="4" fillId="0" borderId="9">
      <alignment horizontal="right" vertical="top" wrapText="1"/>
    </xf>
    <xf numFmtId="165" fontId="4" fillId="4" borderId="9">
      <alignment horizontal="right" vertical="top" wrapTex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4" fillId="5" borderId="9">
      <alignment horizontal="right" vertical="top" wrapText="1"/>
    </xf>
    <xf numFmtId="166" fontId="4" fillId="0" borderId="9">
      <alignment horizontal="right" vertical="top" wrapText="1"/>
    </xf>
    <xf numFmtId="166" fontId="4" fillId="0" borderId="7">
      <alignment vertical="top"/>
      <protection locked="0"/>
    </xf>
    <xf numFmtId="44" fontId="1" fillId="0" borderId="0" applyFont="0" applyFill="0" applyBorder="0" applyAlignment="0" applyProtection="0"/>
    <xf numFmtId="8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4" fillId="0" borderId="7">
      <alignment vertical="top"/>
      <protection locked="0"/>
    </xf>
    <xf numFmtId="165" fontId="4" fillId="6" borderId="7">
      <alignment vertical="top"/>
      <protection locked="0"/>
    </xf>
    <xf numFmtId="165" fontId="4" fillId="0" borderId="9">
      <alignment vertical="top"/>
    </xf>
    <xf numFmtId="165" fontId="4" fillId="7" borderId="9">
      <alignment vertical="top"/>
    </xf>
    <xf numFmtId="165" fontId="4" fillId="0" borderId="9">
      <alignment vertical="top"/>
    </xf>
    <xf numFmtId="165" fontId="4" fillId="0" borderId="7">
      <alignment vertical="top" wrapText="1"/>
      <protection locked="0"/>
    </xf>
    <xf numFmtId="0" fontId="1" fillId="0" borderId="0"/>
    <xf numFmtId="0" fontId="1" fillId="0" borderId="0"/>
    <xf numFmtId="0" fontId="7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165" fontId="8" fillId="0" borderId="0">
      <alignment vertical="top"/>
    </xf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167" fontId="8" fillId="8" borderId="10">
      <alignment horizontal="right"/>
      <protection locked="0"/>
    </xf>
    <xf numFmtId="168" fontId="4" fillId="9" borderId="9">
      <alignment horizontal="right" vertical="top" wrapText="1"/>
    </xf>
    <xf numFmtId="168" fontId="4" fillId="0" borderId="9">
      <alignment horizontal="right" vertical="top" wrapText="1"/>
    </xf>
    <xf numFmtId="165" fontId="4" fillId="0" borderId="7">
      <alignment vertical="top"/>
      <protection locked="0"/>
    </xf>
    <xf numFmtId="166" fontId="4" fillId="10" borderId="9">
      <alignment horizontal="right" vertical="top" wrapText="1"/>
    </xf>
    <xf numFmtId="166" fontId="4" fillId="0" borderId="9">
      <alignment horizontal="right" vertical="top" wrapText="1"/>
    </xf>
    <xf numFmtId="166" fontId="4" fillId="0" borderId="7">
      <alignment vertical="top"/>
      <protection locked="0"/>
    </xf>
  </cellStyleXfs>
  <cellXfs count="93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2" fillId="2" borderId="0" xfId="0" applyFont="1" applyFill="1" applyBorder="1" applyAlignment="1"/>
    <xf numFmtId="0" fontId="2" fillId="2" borderId="2" xfId="0" applyFont="1" applyFill="1" applyBorder="1" applyAlignment="1">
      <alignment horizontal="center"/>
    </xf>
    <xf numFmtId="6" fontId="0" fillId="0" borderId="0" xfId="0" applyNumberFormat="1" applyAlignment="1">
      <alignment horizontal="right"/>
    </xf>
    <xf numFmtId="0" fontId="0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0" fontId="0" fillId="2" borderId="0" xfId="0" applyFill="1" applyBorder="1" applyAlignment="1">
      <alignment wrapText="1"/>
    </xf>
    <xf numFmtId="0" fontId="2" fillId="0" borderId="4" xfId="0" quotePrefix="1" applyFont="1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6" fontId="0" fillId="0" borderId="0" xfId="0" applyNumberFormat="1" applyFont="1" applyAlignment="1" applyProtection="1">
      <alignment horizontal="right" wrapText="1"/>
      <protection locked="0"/>
    </xf>
    <xf numFmtId="0" fontId="0" fillId="0" borderId="0" xfId="0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3" fontId="2" fillId="0" borderId="7" xfId="0" applyNumberFormat="1" applyFont="1" applyBorder="1" applyAlignment="1" applyProtection="1">
      <alignment horizontal="center" wrapText="1"/>
      <protection locked="0"/>
    </xf>
    <xf numFmtId="164" fontId="2" fillId="0" borderId="7" xfId="0" applyNumberFormat="1" applyFont="1" applyBorder="1" applyAlignment="1" applyProtection="1">
      <alignment horizontal="center" wrapText="1"/>
      <protection locked="0"/>
    </xf>
    <xf numFmtId="6" fontId="2" fillId="0" borderId="7" xfId="0" applyNumberFormat="1" applyFont="1" applyBorder="1" applyAlignment="1" applyProtection="1">
      <alignment horizontal="center" wrapText="1"/>
      <protection locked="0"/>
    </xf>
    <xf numFmtId="6" fontId="2" fillId="2" borderId="3" xfId="0" applyNumberFormat="1" applyFont="1" applyFill="1" applyBorder="1" applyAlignment="1" applyProtection="1">
      <alignment horizontal="center" wrapText="1"/>
      <protection locked="0"/>
    </xf>
    <xf numFmtId="9" fontId="2" fillId="0" borderId="3" xfId="0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9" fontId="2" fillId="0" borderId="3" xfId="0" applyNumberFormat="1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2" fillId="0" borderId="3" xfId="0" applyFont="1" applyBorder="1" applyAlignment="1" applyProtection="1">
      <alignment horizontal="center" wrapText="1"/>
      <protection locked="0"/>
    </xf>
    <xf numFmtId="0" fontId="2" fillId="2" borderId="0" xfId="0" applyFont="1" applyFill="1" applyBorder="1" applyAlignment="1" applyProtection="1">
      <alignment horizontal="center" wrapText="1"/>
      <protection locked="0"/>
    </xf>
    <xf numFmtId="6" fontId="2" fillId="0" borderId="0" xfId="0" applyNumberFormat="1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center" wrapText="1"/>
      <protection locked="0"/>
    </xf>
    <xf numFmtId="3" fontId="0" fillId="0" borderId="9" xfId="0" applyNumberFormat="1" applyFont="1" applyBorder="1" applyAlignment="1" applyProtection="1">
      <alignment horizontal="right" wrapText="1"/>
      <protection locked="0"/>
    </xf>
    <xf numFmtId="164" fontId="0" fillId="0" borderId="9" xfId="0" applyNumberFormat="1" applyFont="1" applyBorder="1" applyAlignment="1" applyProtection="1">
      <alignment horizontal="center" wrapText="1"/>
      <protection locked="0"/>
    </xf>
    <xf numFmtId="6" fontId="0" fillId="0" borderId="9" xfId="0" applyNumberFormat="1" applyFont="1" applyBorder="1" applyProtection="1">
      <protection locked="0"/>
    </xf>
    <xf numFmtId="6" fontId="0" fillId="2" borderId="3" xfId="0" applyNumberFormat="1" applyFont="1" applyFill="1" applyBorder="1" applyAlignment="1" applyProtection="1">
      <alignment horizontal="right" wrapText="1"/>
      <protection locked="0"/>
    </xf>
    <xf numFmtId="9" fontId="0" fillId="0" borderId="3" xfId="0" applyNumberFormat="1" applyFont="1" applyBorder="1" applyAlignment="1" applyProtection="1">
      <alignment horizontal="center" wrapText="1"/>
      <protection locked="0"/>
    </xf>
    <xf numFmtId="6" fontId="0" fillId="0" borderId="9" xfId="0" applyNumberFormat="1" applyFont="1" applyBorder="1" applyAlignment="1" applyProtection="1">
      <alignment horizontal="center"/>
      <protection locked="0"/>
    </xf>
    <xf numFmtId="9" fontId="0" fillId="0" borderId="3" xfId="0" applyNumberFormat="1" applyFont="1" applyBorder="1" applyAlignment="1" applyProtection="1">
      <alignment horizontal="center" wrapText="1"/>
    </xf>
    <xf numFmtId="6" fontId="0" fillId="0" borderId="9" xfId="0" applyNumberFormat="1" applyFont="1" applyBorder="1" applyAlignment="1" applyProtection="1">
      <alignment horizontal="right"/>
      <protection locked="0"/>
    </xf>
    <xf numFmtId="6" fontId="0" fillId="2" borderId="3" xfId="0" applyNumberFormat="1" applyFont="1" applyFill="1" applyBorder="1" applyAlignment="1" applyProtection="1">
      <alignment horizontal="right"/>
      <protection locked="0"/>
    </xf>
    <xf numFmtId="6" fontId="2" fillId="0" borderId="0" xfId="0" applyNumberFormat="1" applyFont="1" applyAlignment="1" applyProtection="1">
      <alignment horizontal="right" wrapText="1"/>
      <protection locked="0"/>
    </xf>
    <xf numFmtId="0" fontId="0" fillId="0" borderId="9" xfId="0" applyBorder="1" applyAlignment="1" applyProtection="1">
      <alignment horizontal="center"/>
      <protection locked="0"/>
    </xf>
    <xf numFmtId="3" fontId="0" fillId="0" borderId="9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0" fillId="0" borderId="9" xfId="0" applyFont="1" applyBorder="1" applyAlignment="1" applyProtection="1">
      <alignment horizontal="center"/>
      <protection locked="0"/>
    </xf>
    <xf numFmtId="3" fontId="0" fillId="0" borderId="9" xfId="0" applyNumberFormat="1" applyFont="1" applyFill="1" applyBorder="1" applyProtection="1">
      <protection locked="0"/>
    </xf>
    <xf numFmtId="9" fontId="0" fillId="0" borderId="3" xfId="0" applyNumberFormat="1" applyBorder="1" applyAlignment="1" applyProtection="1">
      <alignment horizontal="center" wrapText="1"/>
    </xf>
    <xf numFmtId="0" fontId="0" fillId="0" borderId="0" xfId="0" applyAlignment="1" applyProtection="1">
      <alignment horizontal="left"/>
      <protection locked="0"/>
    </xf>
    <xf numFmtId="8" fontId="0" fillId="0" borderId="9" xfId="0" applyNumberFormat="1" applyFont="1" applyBorder="1" applyProtection="1">
      <protection locked="0"/>
    </xf>
    <xf numFmtId="164" fontId="0" fillId="0" borderId="9" xfId="0" applyNumberFormat="1" applyFont="1" applyBorder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Border="1" applyAlignment="1" applyProtection="1">
      <alignment horizontal="center"/>
      <protection locked="0"/>
    </xf>
    <xf numFmtId="6" fontId="0" fillId="2" borderId="0" xfId="0" applyNumberFormat="1" applyFont="1" applyFill="1" applyBorder="1" applyAlignment="1" applyProtection="1">
      <alignment horizontal="right"/>
      <protection locked="0"/>
    </xf>
    <xf numFmtId="9" fontId="0" fillId="0" borderId="0" xfId="0" applyNumberFormat="1" applyFont="1" applyBorder="1" applyAlignment="1" applyProtection="1">
      <alignment horizontal="center" wrapText="1"/>
      <protection locked="0"/>
    </xf>
    <xf numFmtId="9" fontId="0" fillId="0" borderId="0" xfId="0" applyNumberFormat="1" applyFont="1" applyBorder="1" applyAlignment="1" applyProtection="1">
      <alignment horizontal="center" wrapText="1"/>
    </xf>
    <xf numFmtId="3" fontId="0" fillId="0" borderId="9" xfId="0" applyNumberFormat="1" applyFill="1" applyBorder="1" applyProtection="1">
      <protection locked="0"/>
    </xf>
    <xf numFmtId="9" fontId="0" fillId="0" borderId="0" xfId="0" applyNumberFormat="1" applyBorder="1" applyAlignment="1" applyProtection="1">
      <alignment horizontal="center" wrapText="1"/>
    </xf>
    <xf numFmtId="0" fontId="2" fillId="3" borderId="0" xfId="0" applyFont="1" applyFill="1" applyProtection="1">
      <protection locked="0"/>
    </xf>
    <xf numFmtId="0" fontId="0" fillId="3" borderId="0" xfId="0" applyFont="1" applyFill="1" applyAlignment="1" applyProtection="1">
      <alignment horizontal="center"/>
      <protection locked="0"/>
    </xf>
    <xf numFmtId="3" fontId="0" fillId="3" borderId="9" xfId="0" applyNumberFormat="1" applyFont="1" applyFill="1" applyBorder="1" applyAlignment="1" applyProtection="1">
      <alignment horizontal="right" wrapText="1"/>
      <protection locked="0"/>
    </xf>
    <xf numFmtId="164" fontId="0" fillId="3" borderId="9" xfId="0" applyNumberFormat="1" applyFont="1" applyFill="1" applyBorder="1" applyAlignment="1" applyProtection="1">
      <alignment horizontal="center" wrapText="1"/>
      <protection locked="0"/>
    </xf>
    <xf numFmtId="6" fontId="2" fillId="3" borderId="9" xfId="0" applyNumberFormat="1" applyFont="1" applyFill="1" applyBorder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3" fontId="0" fillId="0" borderId="0" xfId="0" applyNumberFormat="1" applyFont="1" applyProtection="1">
      <protection locked="0"/>
    </xf>
    <xf numFmtId="164" fontId="0" fillId="0" borderId="0" xfId="0" applyNumberFormat="1" applyFont="1" applyProtection="1">
      <protection locked="0"/>
    </xf>
    <xf numFmtId="6" fontId="0" fillId="0" borderId="0" xfId="0" applyNumberFormat="1" applyFont="1" applyProtection="1">
      <protection locked="0"/>
    </xf>
    <xf numFmtId="6" fontId="0" fillId="2" borderId="0" xfId="0" applyNumberFormat="1" applyFont="1" applyFill="1" applyAlignment="1" applyProtection="1">
      <alignment horizontal="right"/>
      <protection locked="0"/>
    </xf>
    <xf numFmtId="9" fontId="0" fillId="0" borderId="0" xfId="0" applyNumberFormat="1" applyFont="1" applyFill="1" applyProtection="1">
      <protection locked="0"/>
    </xf>
    <xf numFmtId="9" fontId="0" fillId="0" borderId="0" xfId="0" applyNumberFormat="1" applyFont="1" applyAlignment="1" applyProtection="1">
      <alignment horizontal="center"/>
      <protection locked="0"/>
    </xf>
    <xf numFmtId="0" fontId="0" fillId="2" borderId="0" xfId="0" applyFont="1" applyFill="1" applyProtection="1">
      <protection locked="0"/>
    </xf>
    <xf numFmtId="3" fontId="0" fillId="0" borderId="0" xfId="0" applyNumberFormat="1" applyFont="1" applyBorder="1" applyProtection="1">
      <protection locked="0"/>
    </xf>
    <xf numFmtId="6" fontId="0" fillId="0" borderId="0" xfId="0" applyNumberFormat="1" applyFont="1" applyBorder="1" applyProtection="1">
      <protection locked="0"/>
    </xf>
    <xf numFmtId="6" fontId="0" fillId="0" borderId="0" xfId="0" applyNumberFormat="1" applyFont="1" applyBorder="1" applyAlignment="1" applyProtection="1">
      <alignment horizontal="center"/>
      <protection locked="0"/>
    </xf>
    <xf numFmtId="6" fontId="0" fillId="0" borderId="0" xfId="0" applyNumberFormat="1" applyFont="1" applyBorder="1" applyAlignment="1" applyProtection="1">
      <alignment horizontal="right"/>
      <protection locked="0"/>
    </xf>
    <xf numFmtId="6" fontId="2" fillId="0" borderId="0" xfId="0" applyNumberFormat="1" applyFont="1" applyBorder="1" applyAlignment="1" applyProtection="1">
      <alignment horizontal="center"/>
      <protection locked="0"/>
    </xf>
    <xf numFmtId="16" fontId="0" fillId="0" borderId="0" xfId="0" applyNumberFormat="1" applyFont="1" applyBorder="1" applyAlignment="1" applyProtection="1">
      <alignment horizontal="center" wrapText="1"/>
    </xf>
    <xf numFmtId="6" fontId="0" fillId="0" borderId="0" xfId="0" applyNumberForma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9" fontId="0" fillId="0" borderId="0" xfId="0" applyNumberForma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right"/>
      <protection locked="0"/>
    </xf>
    <xf numFmtId="0" fontId="3" fillId="0" borderId="0" xfId="0" applyFont="1"/>
    <xf numFmtId="8" fontId="0" fillId="0" borderId="0" xfId="0" applyNumberFormat="1" applyFont="1" applyBorder="1" applyProtection="1">
      <protection locked="0"/>
    </xf>
    <xf numFmtId="9" fontId="0" fillId="0" borderId="0" xfId="0" applyNumberFormat="1" applyFont="1" applyBorder="1" applyAlignment="1" applyProtection="1">
      <alignment horizontal="center"/>
      <protection locked="0"/>
    </xf>
    <xf numFmtId="0" fontId="0" fillId="0" borderId="0" xfId="0" applyFont="1" applyBorder="1" applyProtection="1"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9" fontId="2" fillId="0" borderId="1" xfId="0" applyNumberFormat="1" applyFont="1" applyFill="1" applyBorder="1" applyAlignment="1" applyProtection="1">
      <alignment horizontal="center"/>
      <protection locked="0"/>
    </xf>
    <xf numFmtId="0" fontId="0" fillId="0" borderId="2" xfId="0" applyBorder="1"/>
    <xf numFmtId="0" fontId="0" fillId="0" borderId="3" xfId="0" applyFont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/>
  </cellXfs>
  <cellStyles count="49">
    <cellStyle name="Analysis-" xfId="1"/>
    <cellStyle name="Analysis_" xfId="2"/>
    <cellStyle name="Comma 2" xfId="3"/>
    <cellStyle name="Comma 2 2" xfId="4"/>
    <cellStyle name="Comma 3" xfId="5"/>
    <cellStyle name="Cost_Display" xfId="6"/>
    <cellStyle name="Cost-Display" xfId="7"/>
    <cellStyle name="Cost-Entry" xfId="8"/>
    <cellStyle name="Currency 2" xfId="9"/>
    <cellStyle name="Currency 2 2" xfId="10"/>
    <cellStyle name="Currency 3" xfId="11"/>
    <cellStyle name="Days-" xfId="12"/>
    <cellStyle name="Days_" xfId="13"/>
    <cellStyle name="Days-Display" xfId="14"/>
    <cellStyle name="Info_Display" xfId="15"/>
    <cellStyle name="Info-Display" xfId="16"/>
    <cellStyle name="Info-Entry" xfId="17"/>
    <cellStyle name="Normal" xfId="0" builtinId="0"/>
    <cellStyle name="Normal 10" xfId="18"/>
    <cellStyle name="Normal 11" xfId="19"/>
    <cellStyle name="Normal 2" xfId="20"/>
    <cellStyle name="Normal 2 2" xfId="21"/>
    <cellStyle name="Normal 2 3" xfId="22"/>
    <cellStyle name="Normal 3" xfId="23"/>
    <cellStyle name="Normal 3 2" xfId="24"/>
    <cellStyle name="Normal 3 2 2" xfId="25"/>
    <cellStyle name="Normal 3 3" xfId="26"/>
    <cellStyle name="Normal 3 4" xfId="27"/>
    <cellStyle name="Normal 3 5" xfId="28"/>
    <cellStyle name="Normal 4" xfId="29"/>
    <cellStyle name="Normal 4 2" xfId="30"/>
    <cellStyle name="Normal 4 2 2" xfId="31"/>
    <cellStyle name="Normal 4 3" xfId="32"/>
    <cellStyle name="Normal 4 4" xfId="33"/>
    <cellStyle name="Normal 4 5" xfId="34"/>
    <cellStyle name="Normal 5" xfId="35"/>
    <cellStyle name="Normal 6" xfId="36"/>
    <cellStyle name="Normal 6 2" xfId="37"/>
    <cellStyle name="Normal 7" xfId="38"/>
    <cellStyle name="Normal 7 2" xfId="39"/>
    <cellStyle name="Normal 8" xfId="40"/>
    <cellStyle name="Normal 9" xfId="41"/>
    <cellStyle name="Price" xfId="42"/>
    <cellStyle name="Quant_Display" xfId="43"/>
    <cellStyle name="Quant-Display" xfId="44"/>
    <cellStyle name="Quant-Entry" xfId="45"/>
    <cellStyle name="Revenue_Display" xfId="46"/>
    <cellStyle name="Revenue-Display" xfId="47"/>
    <cellStyle name="Revenue-Entry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D43"/>
  <sheetViews>
    <sheetView showZeros="0" tabSelected="1" zoomScale="85" zoomScaleNormal="85" zoomScaleSheetLayoutView="100" workbookViewId="0">
      <pane xSplit="2" ySplit="3" topLeftCell="C4" activePane="bottomRight" state="frozen"/>
      <selection activeCell="I2" sqref="I2:I3"/>
      <selection pane="topRight" activeCell="I2" sqref="I2:I3"/>
      <selection pane="bottomLeft" activeCell="I2" sqref="I2:I3"/>
      <selection pane="bottomRight" activeCell="F22" sqref="F21:F22"/>
    </sheetView>
  </sheetViews>
  <sheetFormatPr defaultRowHeight="15" x14ac:dyDescent="0.25"/>
  <cols>
    <col min="1" max="1" width="8.5703125" style="1" customWidth="1"/>
    <col min="2" max="2" width="51.7109375" style="2" customWidth="1"/>
    <col min="3" max="3" width="4.85546875" style="62" bestFit="1" customWidth="1"/>
    <col min="4" max="4" width="10.140625" style="63" bestFit="1" customWidth="1"/>
    <col min="5" max="5" width="11.85546875" style="64" bestFit="1" customWidth="1"/>
    <col min="6" max="6" width="12.5703125" style="65" bestFit="1" customWidth="1"/>
    <col min="7" max="7" width="1.85546875" style="66" customWidth="1"/>
    <col min="8" max="8" width="5.5703125" style="67" bestFit="1" customWidth="1"/>
    <col min="9" max="9" width="9.28515625" style="62" bestFit="1" customWidth="1"/>
    <col min="10" max="10" width="7.7109375" style="68" bestFit="1" customWidth="1"/>
    <col min="11" max="11" width="10" style="6" customWidth="1"/>
    <col min="12" max="12" width="4.7109375" style="6" bestFit="1" customWidth="1"/>
    <col min="13" max="13" width="9.28515625" style="2" customWidth="1"/>
    <col min="14" max="14" width="4.7109375" style="6" bestFit="1" customWidth="1"/>
    <col min="15" max="15" width="9.28515625" style="6" bestFit="1" customWidth="1"/>
    <col min="16" max="16" width="2" style="66" customWidth="1"/>
    <col min="17" max="17" width="5.7109375" style="67" bestFit="1" customWidth="1"/>
    <col min="18" max="18" width="10.85546875" style="6" bestFit="1" customWidth="1"/>
    <col min="19" max="19" width="5.5703125" style="68" bestFit="1" customWidth="1"/>
    <col min="20" max="20" width="10.85546875" style="6" bestFit="1" customWidth="1"/>
    <col min="21" max="21" width="5.5703125" style="6" bestFit="1" customWidth="1"/>
    <col min="22" max="22" width="10.85546875" style="2" bestFit="1" customWidth="1"/>
    <col min="23" max="23" width="5.5703125" style="6" bestFit="1" customWidth="1"/>
    <col min="24" max="24" width="10.85546875" style="6" bestFit="1" customWidth="1"/>
    <col min="25" max="25" width="1.42578125" style="69" customWidth="1"/>
    <col min="26" max="26" width="5.5703125" style="67" bestFit="1" customWidth="1"/>
    <col min="27" max="27" width="12.5703125" style="6" bestFit="1" customWidth="1"/>
    <col min="28" max="28" width="5.5703125" style="68" bestFit="1" customWidth="1"/>
    <col min="29" max="29" width="11.5703125" style="6" bestFit="1" customWidth="1"/>
    <col min="30" max="30" width="5.5703125" style="6" bestFit="1" customWidth="1"/>
    <col min="31" max="31" width="11.5703125" style="2" bestFit="1" customWidth="1"/>
    <col min="32" max="32" width="5.5703125" style="6" bestFit="1" customWidth="1"/>
    <col min="33" max="33" width="11.5703125" style="6" customWidth="1"/>
    <col min="34" max="34" width="1.28515625" style="69" customWidth="1"/>
    <col min="35" max="35" width="5.5703125" style="67" bestFit="1" customWidth="1"/>
    <col min="36" max="36" width="11.5703125" style="6" customWidth="1"/>
    <col min="37" max="37" width="5.7109375" style="68" bestFit="1" customWidth="1"/>
    <col min="38" max="38" width="11.5703125" style="6" bestFit="1" customWidth="1"/>
    <col min="39" max="39" width="5.7109375" style="6" bestFit="1" customWidth="1"/>
    <col min="40" max="40" width="11.5703125" style="2" bestFit="1" customWidth="1"/>
    <col min="41" max="41" width="5.7109375" style="6" bestFit="1" customWidth="1"/>
    <col min="42" max="42" width="11.5703125" style="6" customWidth="1"/>
    <col min="43" max="43" width="1.7109375" style="69" customWidth="1"/>
    <col min="44" max="44" width="5.5703125" style="67" bestFit="1" customWidth="1"/>
    <col min="45" max="45" width="11.5703125" style="6" customWidth="1"/>
    <col min="46" max="46" width="5.5703125" style="68" bestFit="1" customWidth="1"/>
    <col min="47" max="47" width="11.5703125" style="6" bestFit="1" customWidth="1"/>
    <col min="48" max="48" width="5.5703125" style="6" bestFit="1" customWidth="1"/>
    <col min="49" max="49" width="11.5703125" style="2" bestFit="1" customWidth="1"/>
    <col min="50" max="50" width="5.5703125" style="6" bestFit="1" customWidth="1"/>
    <col min="51" max="51" width="11.5703125" style="6" customWidth="1"/>
    <col min="52" max="52" width="1.28515625" style="69" customWidth="1"/>
    <col min="53" max="53" width="5.7109375" style="67" bestFit="1" customWidth="1"/>
    <col min="54" max="54" width="11.5703125" style="6" customWidth="1"/>
    <col min="55" max="55" width="5.5703125" style="68" bestFit="1" customWidth="1"/>
    <col min="56" max="56" width="11.5703125" style="6" bestFit="1" customWidth="1"/>
    <col min="57" max="57" width="5.5703125" style="6" bestFit="1" customWidth="1"/>
    <col min="58" max="58" width="11.5703125" style="2" bestFit="1" customWidth="1"/>
    <col min="59" max="59" width="5.5703125" style="6" bestFit="1" customWidth="1"/>
    <col min="60" max="60" width="11.5703125" style="6" customWidth="1"/>
    <col min="61" max="61" width="2.42578125" style="69" customWidth="1"/>
    <col min="62" max="62" width="4.7109375" style="67" bestFit="1" customWidth="1"/>
    <col min="63" max="63" width="11.85546875" style="6" bestFit="1" customWidth="1"/>
    <col min="64" max="64" width="5.5703125" style="68" bestFit="1" customWidth="1"/>
    <col min="65" max="65" width="8.28515625" style="6" bestFit="1" customWidth="1"/>
    <col min="66" max="66" width="6.5703125" style="6" bestFit="1" customWidth="1"/>
    <col min="67" max="67" width="8.28515625" style="2" bestFit="1" customWidth="1"/>
    <col min="68" max="68" width="5.5703125" style="6" bestFit="1" customWidth="1"/>
    <col min="69" max="69" width="8.28515625" style="6" bestFit="1" customWidth="1"/>
    <col min="70" max="70" width="1.85546875" style="69" customWidth="1"/>
    <col min="71" max="71" width="5.5703125" style="67" bestFit="1" customWidth="1"/>
    <col min="72" max="72" width="11.5703125" style="6" customWidth="1"/>
    <col min="73" max="73" width="5.5703125" style="68" bestFit="1" customWidth="1"/>
    <col min="74" max="74" width="11.5703125" style="6" bestFit="1" customWidth="1"/>
    <col min="75" max="75" width="5.5703125" style="6" bestFit="1" customWidth="1"/>
    <col min="76" max="76" width="11.5703125" style="2" bestFit="1" customWidth="1"/>
    <col min="77" max="77" width="5.5703125" style="6" bestFit="1" customWidth="1"/>
    <col min="78" max="78" width="11.5703125" style="6" customWidth="1"/>
    <col min="79" max="79" width="14.28515625" style="5" bestFit="1" customWidth="1"/>
    <col min="80" max="80" width="13.28515625" style="6" customWidth="1"/>
    <col min="81" max="81" width="12.42578125" style="6" customWidth="1"/>
    <col min="82" max="16384" width="9.140625" style="2"/>
  </cols>
  <sheetData>
    <row r="1" spans="1:82" x14ac:dyDescent="0.25">
      <c r="C1" s="91" t="s">
        <v>0</v>
      </c>
      <c r="D1" s="92"/>
      <c r="E1" s="92"/>
      <c r="F1" s="92"/>
      <c r="G1" s="3"/>
      <c r="H1" s="87" t="s">
        <v>1</v>
      </c>
      <c r="I1" s="88"/>
      <c r="J1" s="88"/>
      <c r="K1" s="88"/>
      <c r="L1" s="88"/>
      <c r="M1" s="88"/>
      <c r="N1" s="88"/>
      <c r="O1" s="88"/>
      <c r="P1" s="3"/>
      <c r="Q1" s="87" t="s">
        <v>2</v>
      </c>
      <c r="R1" s="88"/>
      <c r="S1" s="88"/>
      <c r="T1" s="88"/>
      <c r="U1" s="88"/>
      <c r="V1" s="88"/>
      <c r="W1" s="88"/>
      <c r="X1" s="88"/>
      <c r="Y1" s="4"/>
      <c r="Z1" s="87" t="s">
        <v>3</v>
      </c>
      <c r="AA1" s="88"/>
      <c r="AB1" s="88"/>
      <c r="AC1" s="88"/>
      <c r="AD1" s="88"/>
      <c r="AE1" s="88"/>
      <c r="AF1" s="88"/>
      <c r="AG1" s="88"/>
      <c r="AH1" s="4"/>
      <c r="AI1" s="87" t="s">
        <v>4</v>
      </c>
      <c r="AJ1" s="88"/>
      <c r="AK1" s="88"/>
      <c r="AL1" s="88"/>
      <c r="AM1" s="88"/>
      <c r="AN1" s="88"/>
      <c r="AO1" s="88"/>
      <c r="AP1" s="88"/>
      <c r="AQ1" s="4"/>
      <c r="AR1" s="87" t="s">
        <v>5</v>
      </c>
      <c r="AS1" s="88"/>
      <c r="AT1" s="88"/>
      <c r="AU1" s="88"/>
      <c r="AV1" s="88"/>
      <c r="AW1" s="88"/>
      <c r="AX1" s="88"/>
      <c r="AY1" s="88"/>
      <c r="AZ1" s="4"/>
      <c r="BA1" s="87" t="s">
        <v>6</v>
      </c>
      <c r="BB1" s="88"/>
      <c r="BC1" s="88"/>
      <c r="BD1" s="88"/>
      <c r="BE1" s="88"/>
      <c r="BF1" s="88"/>
      <c r="BG1" s="88"/>
      <c r="BH1" s="88"/>
      <c r="BI1" s="4"/>
      <c r="BJ1" s="87" t="s">
        <v>7</v>
      </c>
      <c r="BK1" s="88"/>
      <c r="BL1" s="88"/>
      <c r="BM1" s="88"/>
      <c r="BN1" s="88"/>
      <c r="BO1" s="88"/>
      <c r="BP1" s="88"/>
      <c r="BQ1" s="88"/>
      <c r="BR1" s="4"/>
      <c r="BS1" s="87" t="s">
        <v>8</v>
      </c>
      <c r="BT1" s="88"/>
      <c r="BU1" s="88"/>
      <c r="BV1" s="88"/>
      <c r="BW1" s="88"/>
      <c r="BX1" s="88"/>
      <c r="BY1" s="88"/>
      <c r="BZ1" s="88"/>
    </row>
    <row r="2" spans="1:82" s="8" customFormat="1" ht="57.75" customHeight="1" x14ac:dyDescent="0.25">
      <c r="A2" s="7"/>
      <c r="C2" s="89"/>
      <c r="D2" s="90"/>
      <c r="E2" s="90"/>
      <c r="F2" s="90"/>
      <c r="G2" s="9"/>
      <c r="H2" s="10"/>
      <c r="I2" s="11"/>
      <c r="J2" s="85" t="s">
        <v>9</v>
      </c>
      <c r="K2" s="86"/>
      <c r="L2" s="85" t="s">
        <v>10</v>
      </c>
      <c r="M2" s="86"/>
      <c r="N2" s="85" t="s">
        <v>11</v>
      </c>
      <c r="O2" s="86"/>
      <c r="P2" s="9"/>
      <c r="Q2" s="10"/>
      <c r="R2" s="11"/>
      <c r="S2" s="85" t="s">
        <v>9</v>
      </c>
      <c r="T2" s="86"/>
      <c r="U2" s="85" t="s">
        <v>10</v>
      </c>
      <c r="V2" s="86"/>
      <c r="W2" s="85" t="s">
        <v>11</v>
      </c>
      <c r="X2" s="86"/>
      <c r="Y2" s="12"/>
      <c r="Z2" s="10"/>
      <c r="AA2" s="11"/>
      <c r="AB2" s="85" t="s">
        <v>12</v>
      </c>
      <c r="AC2" s="86"/>
      <c r="AD2" s="85" t="s">
        <v>10</v>
      </c>
      <c r="AE2" s="86"/>
      <c r="AF2" s="85" t="s">
        <v>11</v>
      </c>
      <c r="AG2" s="86"/>
      <c r="AH2" s="12"/>
      <c r="AI2" s="10"/>
      <c r="AJ2" s="11"/>
      <c r="AK2" s="85" t="s">
        <v>12</v>
      </c>
      <c r="AL2" s="86"/>
      <c r="AM2" s="85" t="s">
        <v>10</v>
      </c>
      <c r="AN2" s="86"/>
      <c r="AO2" s="85" t="s">
        <v>11</v>
      </c>
      <c r="AP2" s="86"/>
      <c r="AQ2" s="12"/>
      <c r="AR2" s="10"/>
      <c r="AS2" s="11"/>
      <c r="AT2" s="85" t="s">
        <v>12</v>
      </c>
      <c r="AU2" s="86"/>
      <c r="AV2" s="85" t="s">
        <v>10</v>
      </c>
      <c r="AW2" s="86"/>
      <c r="AX2" s="85" t="s">
        <v>11</v>
      </c>
      <c r="AY2" s="86"/>
      <c r="AZ2" s="12"/>
      <c r="BA2" s="10"/>
      <c r="BB2" s="11"/>
      <c r="BC2" s="85" t="s">
        <v>12</v>
      </c>
      <c r="BD2" s="86"/>
      <c r="BE2" s="85" t="s">
        <v>10</v>
      </c>
      <c r="BF2" s="86"/>
      <c r="BG2" s="85" t="s">
        <v>11</v>
      </c>
      <c r="BH2" s="86"/>
      <c r="BI2" s="12"/>
      <c r="BJ2" s="10"/>
      <c r="BK2" s="11"/>
      <c r="BL2" s="85" t="s">
        <v>12</v>
      </c>
      <c r="BM2" s="86"/>
      <c r="BN2" s="85" t="s">
        <v>10</v>
      </c>
      <c r="BO2" s="86"/>
      <c r="BP2" s="85" t="s">
        <v>11</v>
      </c>
      <c r="BQ2" s="86"/>
      <c r="BR2" s="12"/>
      <c r="BS2" s="10"/>
      <c r="BT2" s="11"/>
      <c r="BU2" s="85" t="s">
        <v>12</v>
      </c>
      <c r="BV2" s="86"/>
      <c r="BW2" s="85" t="s">
        <v>10</v>
      </c>
      <c r="BX2" s="86"/>
      <c r="BY2" s="85" t="s">
        <v>11</v>
      </c>
      <c r="BZ2" s="86"/>
      <c r="CA2" s="13"/>
      <c r="CB2" s="14"/>
      <c r="CC2" s="14"/>
    </row>
    <row r="3" spans="1:82" s="15" customFormat="1" ht="30" x14ac:dyDescent="0.25">
      <c r="B3" s="15" t="s">
        <v>13</v>
      </c>
      <c r="C3" s="16" t="s">
        <v>14</v>
      </c>
      <c r="D3" s="17" t="s">
        <v>15</v>
      </c>
      <c r="E3" s="18" t="s">
        <v>16</v>
      </c>
      <c r="F3" s="19" t="s">
        <v>17</v>
      </c>
      <c r="G3" s="20"/>
      <c r="H3" s="21" t="s">
        <v>18</v>
      </c>
      <c r="I3" s="22" t="s">
        <v>0</v>
      </c>
      <c r="J3" s="23" t="s">
        <v>18</v>
      </c>
      <c r="K3" s="24" t="s">
        <v>17</v>
      </c>
      <c r="L3" s="25" t="s">
        <v>18</v>
      </c>
      <c r="M3" s="24" t="s">
        <v>17</v>
      </c>
      <c r="N3" s="25" t="s">
        <v>18</v>
      </c>
      <c r="O3" s="24" t="s">
        <v>17</v>
      </c>
      <c r="P3" s="20"/>
      <c r="Q3" s="21" t="s">
        <v>18</v>
      </c>
      <c r="R3" s="22" t="s">
        <v>0</v>
      </c>
      <c r="S3" s="23" t="s">
        <v>18</v>
      </c>
      <c r="T3" s="24" t="s">
        <v>17</v>
      </c>
      <c r="U3" s="25" t="s">
        <v>18</v>
      </c>
      <c r="V3" s="24" t="s">
        <v>17</v>
      </c>
      <c r="W3" s="25" t="s">
        <v>18</v>
      </c>
      <c r="X3" s="24" t="s">
        <v>17</v>
      </c>
      <c r="Y3" s="26"/>
      <c r="Z3" s="21" t="s">
        <v>18</v>
      </c>
      <c r="AA3" s="22" t="s">
        <v>0</v>
      </c>
      <c r="AB3" s="23" t="s">
        <v>18</v>
      </c>
      <c r="AC3" s="24" t="s">
        <v>17</v>
      </c>
      <c r="AD3" s="25" t="s">
        <v>18</v>
      </c>
      <c r="AE3" s="24" t="s">
        <v>17</v>
      </c>
      <c r="AF3" s="25" t="s">
        <v>18</v>
      </c>
      <c r="AG3" s="24" t="s">
        <v>17</v>
      </c>
      <c r="AH3" s="26"/>
      <c r="AI3" s="21" t="s">
        <v>18</v>
      </c>
      <c r="AJ3" s="22" t="s">
        <v>0</v>
      </c>
      <c r="AK3" s="23" t="s">
        <v>18</v>
      </c>
      <c r="AL3" s="24" t="s">
        <v>17</v>
      </c>
      <c r="AM3" s="25" t="s">
        <v>18</v>
      </c>
      <c r="AN3" s="24" t="s">
        <v>17</v>
      </c>
      <c r="AO3" s="25" t="s">
        <v>18</v>
      </c>
      <c r="AP3" s="24" t="s">
        <v>17</v>
      </c>
      <c r="AQ3" s="26"/>
      <c r="AR3" s="21" t="s">
        <v>18</v>
      </c>
      <c r="AS3" s="22" t="s">
        <v>0</v>
      </c>
      <c r="AT3" s="23" t="s">
        <v>18</v>
      </c>
      <c r="AU3" s="24" t="s">
        <v>17</v>
      </c>
      <c r="AV3" s="25" t="s">
        <v>18</v>
      </c>
      <c r="AW3" s="24" t="s">
        <v>17</v>
      </c>
      <c r="AX3" s="25" t="s">
        <v>18</v>
      </c>
      <c r="AY3" s="24" t="s">
        <v>17</v>
      </c>
      <c r="AZ3" s="26"/>
      <c r="BA3" s="21" t="s">
        <v>18</v>
      </c>
      <c r="BB3" s="22" t="s">
        <v>0</v>
      </c>
      <c r="BC3" s="23" t="s">
        <v>18</v>
      </c>
      <c r="BD3" s="24" t="s">
        <v>17</v>
      </c>
      <c r="BE3" s="25" t="s">
        <v>18</v>
      </c>
      <c r="BF3" s="24" t="s">
        <v>17</v>
      </c>
      <c r="BG3" s="25" t="s">
        <v>18</v>
      </c>
      <c r="BH3" s="24" t="s">
        <v>17</v>
      </c>
      <c r="BI3" s="26"/>
      <c r="BJ3" s="21" t="s">
        <v>18</v>
      </c>
      <c r="BK3" s="22" t="s">
        <v>0</v>
      </c>
      <c r="BL3" s="23" t="s">
        <v>18</v>
      </c>
      <c r="BM3" s="24" t="s">
        <v>17</v>
      </c>
      <c r="BN3" s="25" t="s">
        <v>18</v>
      </c>
      <c r="BO3" s="24" t="s">
        <v>17</v>
      </c>
      <c r="BP3" s="25" t="s">
        <v>18</v>
      </c>
      <c r="BQ3" s="24" t="s">
        <v>17</v>
      </c>
      <c r="BR3" s="26"/>
      <c r="BS3" s="21" t="s">
        <v>18</v>
      </c>
      <c r="BT3" s="22" t="s">
        <v>0</v>
      </c>
      <c r="BU3" s="23" t="s">
        <v>18</v>
      </c>
      <c r="BV3" s="24" t="s">
        <v>17</v>
      </c>
      <c r="BW3" s="25" t="s">
        <v>18</v>
      </c>
      <c r="BX3" s="24" t="s">
        <v>17</v>
      </c>
      <c r="BY3" s="25" t="s">
        <v>18</v>
      </c>
      <c r="BZ3" s="24" t="s">
        <v>17</v>
      </c>
      <c r="CA3" s="27" t="s">
        <v>19</v>
      </c>
      <c r="CB3" s="28" t="s">
        <v>20</v>
      </c>
      <c r="CC3" s="28" t="s">
        <v>21</v>
      </c>
      <c r="CD3" s="15" t="s">
        <v>22</v>
      </c>
    </row>
    <row r="4" spans="1:82" s="15" customFormat="1" x14ac:dyDescent="0.25">
      <c r="A4" s="29" t="s">
        <v>23</v>
      </c>
      <c r="C4" s="30"/>
      <c r="D4" s="31"/>
      <c r="E4" s="32"/>
      <c r="F4" s="33">
        <v>0</v>
      </c>
      <c r="G4" s="34"/>
      <c r="H4" s="35"/>
      <c r="I4" s="36">
        <f>H4*$F4</f>
        <v>0</v>
      </c>
      <c r="J4" s="37"/>
      <c r="K4" s="38">
        <f>J4*I4</f>
        <v>0</v>
      </c>
      <c r="L4" s="37"/>
      <c r="M4" s="38">
        <f>L4*I4</f>
        <v>0</v>
      </c>
      <c r="N4" s="37"/>
      <c r="O4" s="38">
        <f>N4*I4</f>
        <v>0</v>
      </c>
      <c r="P4" s="34"/>
      <c r="Q4" s="35"/>
      <c r="R4" s="36">
        <f>Q4*$F4</f>
        <v>0</v>
      </c>
      <c r="S4" s="37"/>
      <c r="T4" s="38">
        <f>S4*R4</f>
        <v>0</v>
      </c>
      <c r="U4" s="37"/>
      <c r="V4" s="38">
        <f>U4*R4</f>
        <v>0</v>
      </c>
      <c r="W4" s="37"/>
      <c r="X4" s="38">
        <f>W4*R4</f>
        <v>0</v>
      </c>
      <c r="Y4" s="39"/>
      <c r="Z4" s="35"/>
      <c r="AA4" s="36">
        <f>Z4*$F4</f>
        <v>0</v>
      </c>
      <c r="AB4" s="37"/>
      <c r="AC4" s="38">
        <f>AB4*AA4</f>
        <v>0</v>
      </c>
      <c r="AD4" s="37"/>
      <c r="AE4" s="38">
        <f>AD4*AA4</f>
        <v>0</v>
      </c>
      <c r="AF4" s="37"/>
      <c r="AG4" s="38">
        <f>AF4*AA4</f>
        <v>0</v>
      </c>
      <c r="AH4" s="39"/>
      <c r="AI4" s="35"/>
      <c r="AJ4" s="36">
        <f>AI4*$F4</f>
        <v>0</v>
      </c>
      <c r="AK4" s="37"/>
      <c r="AL4" s="38">
        <f>AK4*AJ4</f>
        <v>0</v>
      </c>
      <c r="AM4" s="37"/>
      <c r="AN4" s="38">
        <f>AM4*AJ4</f>
        <v>0</v>
      </c>
      <c r="AO4" s="37"/>
      <c r="AP4" s="38">
        <f>AO4*AJ4</f>
        <v>0</v>
      </c>
      <c r="AQ4" s="39"/>
      <c r="AR4" s="35"/>
      <c r="AS4" s="36">
        <f>AR4*$F4</f>
        <v>0</v>
      </c>
      <c r="AT4" s="37"/>
      <c r="AU4" s="38">
        <f>AT4*AS4</f>
        <v>0</v>
      </c>
      <c r="AV4" s="37"/>
      <c r="AW4" s="38">
        <f>AV4*AS4</f>
        <v>0</v>
      </c>
      <c r="AX4" s="37"/>
      <c r="AY4" s="38">
        <f>AX4*AS4</f>
        <v>0</v>
      </c>
      <c r="AZ4" s="39"/>
      <c r="BA4" s="35"/>
      <c r="BB4" s="36">
        <f>BA4*$F4</f>
        <v>0</v>
      </c>
      <c r="BC4" s="37"/>
      <c r="BD4" s="38">
        <f>BC4*BB4</f>
        <v>0</v>
      </c>
      <c r="BE4" s="37"/>
      <c r="BF4" s="38">
        <f>BE4*BB4</f>
        <v>0</v>
      </c>
      <c r="BG4" s="37"/>
      <c r="BH4" s="38">
        <f>BG4*BB4</f>
        <v>0</v>
      </c>
      <c r="BI4" s="39"/>
      <c r="BJ4" s="35"/>
      <c r="BK4" s="36">
        <f>BJ4*$F4</f>
        <v>0</v>
      </c>
      <c r="BL4" s="37"/>
      <c r="BM4" s="38">
        <f>BL4*BK4</f>
        <v>0</v>
      </c>
      <c r="BN4" s="37"/>
      <c r="BO4" s="38">
        <f>BN4*BK4</f>
        <v>0</v>
      </c>
      <c r="BP4" s="37"/>
      <c r="BQ4" s="38">
        <f>BP4*BK4</f>
        <v>0</v>
      </c>
      <c r="BR4" s="39"/>
      <c r="BS4" s="35"/>
      <c r="BT4" s="36">
        <f>BS4*$F4</f>
        <v>0</v>
      </c>
      <c r="BU4" s="37"/>
      <c r="BV4" s="38">
        <f>BU4*BT4</f>
        <v>0</v>
      </c>
      <c r="BW4" s="37"/>
      <c r="BX4" s="38">
        <f>BW4*BT4</f>
        <v>0</v>
      </c>
      <c r="BY4" s="37"/>
      <c r="BZ4" s="38">
        <f>BY4*BT4</f>
        <v>0</v>
      </c>
      <c r="CA4" s="40">
        <f t="shared" ref="CA4:CA27" si="0">F4</f>
        <v>0</v>
      </c>
      <c r="CB4" s="40">
        <f t="shared" ref="CB4:CB27" si="1">I4+R4+AA4+AJ4+AS4+BB4+BK4+BT4</f>
        <v>0</v>
      </c>
      <c r="CC4" s="40">
        <f>SUM(BZ4,BX4,BV4,BQ4,BO4,BM4,BH4,BF4,BD4,AY4,AW4,AU4,AP4,AN4,AL4,AG4,AE4,AC4,X4,V4,T4,O4,M4,K4)</f>
        <v>0</v>
      </c>
      <c r="CD4" s="15">
        <f>IF(AND(CA4=CB4,CB4=CC4,CA4=CC4),0,1)</f>
        <v>0</v>
      </c>
    </row>
    <row r="5" spans="1:82" s="15" customFormat="1" x14ac:dyDescent="0.25">
      <c r="B5" s="2" t="s">
        <v>24</v>
      </c>
      <c r="C5" s="41" t="s">
        <v>25</v>
      </c>
      <c r="D5" s="42">
        <v>1</v>
      </c>
      <c r="E5" s="33">
        <v>25000</v>
      </c>
      <c r="F5" s="33">
        <v>25000</v>
      </c>
      <c r="G5" s="39"/>
      <c r="H5" s="35">
        <v>1</v>
      </c>
      <c r="I5" s="36">
        <f t="shared" ref="I5:I25" si="2">H5*$F5</f>
        <v>25000</v>
      </c>
      <c r="J5" s="37">
        <v>0.34</v>
      </c>
      <c r="K5" s="38">
        <f t="shared" ref="K5:K25" si="3">J5*I5</f>
        <v>8500</v>
      </c>
      <c r="L5" s="37">
        <v>0.33</v>
      </c>
      <c r="M5" s="38">
        <f t="shared" ref="M5:M25" si="4">L5*I5</f>
        <v>8250</v>
      </c>
      <c r="N5" s="37">
        <v>0.33</v>
      </c>
      <c r="O5" s="38">
        <f t="shared" ref="O5:O25" si="5">N5*I5</f>
        <v>8250</v>
      </c>
      <c r="P5" s="39"/>
      <c r="Q5" s="35"/>
      <c r="R5" s="36">
        <f t="shared" ref="R5:R25" si="6">Q5*$F5</f>
        <v>0</v>
      </c>
      <c r="S5" s="37"/>
      <c r="T5" s="38">
        <f t="shared" ref="T5:T25" si="7">S5*R5</f>
        <v>0</v>
      </c>
      <c r="U5" s="37"/>
      <c r="V5" s="38">
        <f t="shared" ref="V5:V25" si="8">U5*R5</f>
        <v>0</v>
      </c>
      <c r="W5" s="37"/>
      <c r="X5" s="38">
        <f t="shared" ref="X5:X25" si="9">W5*R5</f>
        <v>0</v>
      </c>
      <c r="Y5" s="39"/>
      <c r="Z5" s="35"/>
      <c r="AA5" s="36">
        <f t="shared" ref="AA5:AA25" si="10">Z5*$F5</f>
        <v>0</v>
      </c>
      <c r="AB5" s="37"/>
      <c r="AC5" s="38">
        <f t="shared" ref="AC5:AC25" si="11">AB5*AA5</f>
        <v>0</v>
      </c>
      <c r="AD5" s="37"/>
      <c r="AE5" s="38">
        <f t="shared" ref="AE5:AE25" si="12">AD5*AA5</f>
        <v>0</v>
      </c>
      <c r="AF5" s="37"/>
      <c r="AG5" s="38">
        <f t="shared" ref="AG5:AG25" si="13">AF5*AA5</f>
        <v>0</v>
      </c>
      <c r="AH5" s="39"/>
      <c r="AI5" s="35"/>
      <c r="AJ5" s="36">
        <f t="shared" ref="AJ5:AJ25" si="14">AI5*$F5</f>
        <v>0</v>
      </c>
      <c r="AK5" s="37"/>
      <c r="AL5" s="38">
        <f t="shared" ref="AL5:AL25" si="15">AK5*AJ5</f>
        <v>0</v>
      </c>
      <c r="AM5" s="37"/>
      <c r="AN5" s="38">
        <f t="shared" ref="AN5:AN25" si="16">AM5*AJ5</f>
        <v>0</v>
      </c>
      <c r="AO5" s="37"/>
      <c r="AP5" s="38">
        <f t="shared" ref="AP5:AP25" si="17">AO5*AJ5</f>
        <v>0</v>
      </c>
      <c r="AQ5" s="39"/>
      <c r="AR5" s="35"/>
      <c r="AS5" s="36">
        <f t="shared" ref="AS5:AS25" si="18">AR5*$F5</f>
        <v>0</v>
      </c>
      <c r="AT5" s="37"/>
      <c r="AU5" s="38">
        <f t="shared" ref="AU5:AU25" si="19">AT5*AS5</f>
        <v>0</v>
      </c>
      <c r="AV5" s="37"/>
      <c r="AW5" s="38">
        <f t="shared" ref="AW5:AW25" si="20">AV5*AS5</f>
        <v>0</v>
      </c>
      <c r="AX5" s="37"/>
      <c r="AY5" s="38">
        <f t="shared" ref="AY5:AY25" si="21">AX5*AS5</f>
        <v>0</v>
      </c>
      <c r="AZ5" s="39"/>
      <c r="BA5" s="35"/>
      <c r="BB5" s="36">
        <f t="shared" ref="BB5:BB25" si="22">BA5*$F5</f>
        <v>0</v>
      </c>
      <c r="BC5" s="37"/>
      <c r="BD5" s="38">
        <f t="shared" ref="BD5:BD25" si="23">BC5*BB5</f>
        <v>0</v>
      </c>
      <c r="BE5" s="37"/>
      <c r="BF5" s="38">
        <f t="shared" ref="BF5:BF25" si="24">BE5*BB5</f>
        <v>0</v>
      </c>
      <c r="BG5" s="37"/>
      <c r="BH5" s="38">
        <f t="shared" ref="BH5:BH25" si="25">BG5*BB5</f>
        <v>0</v>
      </c>
      <c r="BI5" s="39"/>
      <c r="BJ5" s="35"/>
      <c r="BK5" s="36">
        <f t="shared" ref="BK5:BK25" si="26">BJ5*$F5</f>
        <v>0</v>
      </c>
      <c r="BL5" s="37"/>
      <c r="BM5" s="38">
        <f t="shared" ref="BM5:BM25" si="27">BL5*BK5</f>
        <v>0</v>
      </c>
      <c r="BN5" s="37"/>
      <c r="BO5" s="38">
        <f t="shared" ref="BO5:BO25" si="28">BN5*BK5</f>
        <v>0</v>
      </c>
      <c r="BP5" s="37"/>
      <c r="BQ5" s="38">
        <f t="shared" ref="BQ5:BQ25" si="29">BP5*BK5</f>
        <v>0</v>
      </c>
      <c r="BR5" s="39"/>
      <c r="BS5" s="35"/>
      <c r="BT5" s="36">
        <f t="shared" ref="BT5:BT25" si="30">BS5*$F5</f>
        <v>0</v>
      </c>
      <c r="BU5" s="37"/>
      <c r="BV5" s="38">
        <f t="shared" ref="BV5:BV25" si="31">BU5*BT5</f>
        <v>0</v>
      </c>
      <c r="BW5" s="37"/>
      <c r="BX5" s="38">
        <f t="shared" ref="BX5:BX25" si="32">BW5*BT5</f>
        <v>0</v>
      </c>
      <c r="BY5" s="37"/>
      <c r="BZ5" s="38">
        <f t="shared" ref="BZ5:BZ25" si="33">BY5*BT5</f>
        <v>0</v>
      </c>
      <c r="CA5" s="40">
        <f t="shared" si="0"/>
        <v>25000</v>
      </c>
      <c r="CB5" s="40">
        <f t="shared" si="1"/>
        <v>25000</v>
      </c>
      <c r="CC5" s="40">
        <f t="shared" ref="CC5:CC27" si="34">SUM(BZ5,BX5,BV5,BQ5,BO5,BM5,BH5,BF5,BD5,AY5,AW5,AU5,AP5,AN5,AL5,AG5,AE5,AC5,X5,V5,T5,O5,M5,K5)</f>
        <v>25000</v>
      </c>
      <c r="CD5" s="15">
        <f t="shared" ref="CD5:CD27" si="35">IF(AND(CA5=CB5,CB5=CC5,CA5=CC5),0,1)</f>
        <v>0</v>
      </c>
    </row>
    <row r="6" spans="1:82" s="15" customFormat="1" x14ac:dyDescent="0.25">
      <c r="B6" s="43" t="s">
        <v>26</v>
      </c>
      <c r="C6" s="41" t="s">
        <v>25</v>
      </c>
      <c r="D6" s="42">
        <v>1</v>
      </c>
      <c r="E6" s="33">
        <v>25000</v>
      </c>
      <c r="F6" s="33">
        <v>25000</v>
      </c>
      <c r="G6" s="39"/>
      <c r="H6" s="35">
        <v>1</v>
      </c>
      <c r="I6" s="36">
        <f t="shared" si="2"/>
        <v>25000</v>
      </c>
      <c r="J6" s="37">
        <v>0.34</v>
      </c>
      <c r="K6" s="38">
        <f t="shared" si="3"/>
        <v>8500</v>
      </c>
      <c r="L6" s="37">
        <v>0.33</v>
      </c>
      <c r="M6" s="38">
        <f t="shared" si="4"/>
        <v>8250</v>
      </c>
      <c r="N6" s="37">
        <v>0.33</v>
      </c>
      <c r="O6" s="38">
        <f t="shared" si="5"/>
        <v>8250</v>
      </c>
      <c r="P6" s="39"/>
      <c r="Q6" s="35"/>
      <c r="R6" s="36">
        <f t="shared" si="6"/>
        <v>0</v>
      </c>
      <c r="S6" s="37"/>
      <c r="T6" s="38">
        <f t="shared" si="7"/>
        <v>0</v>
      </c>
      <c r="U6" s="37"/>
      <c r="V6" s="38">
        <f t="shared" si="8"/>
        <v>0</v>
      </c>
      <c r="W6" s="37"/>
      <c r="X6" s="38">
        <f t="shared" si="9"/>
        <v>0</v>
      </c>
      <c r="Y6" s="39"/>
      <c r="Z6" s="35"/>
      <c r="AA6" s="36">
        <f t="shared" si="10"/>
        <v>0</v>
      </c>
      <c r="AB6" s="37"/>
      <c r="AC6" s="38">
        <f t="shared" si="11"/>
        <v>0</v>
      </c>
      <c r="AD6" s="37"/>
      <c r="AE6" s="38">
        <f t="shared" si="12"/>
        <v>0</v>
      </c>
      <c r="AF6" s="37"/>
      <c r="AG6" s="38">
        <f t="shared" si="13"/>
        <v>0</v>
      </c>
      <c r="AH6" s="39"/>
      <c r="AI6" s="35"/>
      <c r="AJ6" s="36">
        <f t="shared" si="14"/>
        <v>0</v>
      </c>
      <c r="AK6" s="37"/>
      <c r="AL6" s="38">
        <f t="shared" si="15"/>
        <v>0</v>
      </c>
      <c r="AM6" s="37"/>
      <c r="AN6" s="38">
        <f t="shared" si="16"/>
        <v>0</v>
      </c>
      <c r="AO6" s="37"/>
      <c r="AP6" s="38">
        <f t="shared" si="17"/>
        <v>0</v>
      </c>
      <c r="AQ6" s="39"/>
      <c r="AR6" s="35"/>
      <c r="AS6" s="36">
        <f t="shared" si="18"/>
        <v>0</v>
      </c>
      <c r="AT6" s="37"/>
      <c r="AU6" s="38">
        <f t="shared" si="19"/>
        <v>0</v>
      </c>
      <c r="AV6" s="37"/>
      <c r="AW6" s="38">
        <f t="shared" si="20"/>
        <v>0</v>
      </c>
      <c r="AX6" s="37"/>
      <c r="AY6" s="38">
        <f t="shared" si="21"/>
        <v>0</v>
      </c>
      <c r="AZ6" s="39"/>
      <c r="BA6" s="35"/>
      <c r="BB6" s="36">
        <f t="shared" si="22"/>
        <v>0</v>
      </c>
      <c r="BC6" s="37"/>
      <c r="BD6" s="38">
        <f t="shared" si="23"/>
        <v>0</v>
      </c>
      <c r="BE6" s="37"/>
      <c r="BF6" s="38">
        <f t="shared" si="24"/>
        <v>0</v>
      </c>
      <c r="BG6" s="37"/>
      <c r="BH6" s="38">
        <f t="shared" si="25"/>
        <v>0</v>
      </c>
      <c r="BI6" s="39"/>
      <c r="BJ6" s="35"/>
      <c r="BK6" s="36">
        <f t="shared" si="26"/>
        <v>0</v>
      </c>
      <c r="BL6" s="37"/>
      <c r="BM6" s="38">
        <f t="shared" si="27"/>
        <v>0</v>
      </c>
      <c r="BN6" s="37"/>
      <c r="BO6" s="38">
        <f t="shared" si="28"/>
        <v>0</v>
      </c>
      <c r="BP6" s="37"/>
      <c r="BQ6" s="38">
        <f t="shared" si="29"/>
        <v>0</v>
      </c>
      <c r="BR6" s="39"/>
      <c r="BS6" s="35"/>
      <c r="BT6" s="36">
        <f t="shared" si="30"/>
        <v>0</v>
      </c>
      <c r="BU6" s="37"/>
      <c r="BV6" s="38">
        <f t="shared" si="31"/>
        <v>0</v>
      </c>
      <c r="BW6" s="37"/>
      <c r="BX6" s="38">
        <f t="shared" si="32"/>
        <v>0</v>
      </c>
      <c r="BY6" s="37"/>
      <c r="BZ6" s="38">
        <f t="shared" si="33"/>
        <v>0</v>
      </c>
      <c r="CA6" s="40">
        <f t="shared" si="0"/>
        <v>25000</v>
      </c>
      <c r="CB6" s="40">
        <f t="shared" si="1"/>
        <v>25000</v>
      </c>
      <c r="CC6" s="40">
        <f t="shared" si="34"/>
        <v>25000</v>
      </c>
      <c r="CD6" s="15">
        <f t="shared" si="35"/>
        <v>0</v>
      </c>
    </row>
    <row r="7" spans="1:82" s="15" customFormat="1" x14ac:dyDescent="0.25">
      <c r="B7" s="2"/>
      <c r="C7" s="44"/>
      <c r="D7" s="42"/>
      <c r="E7" s="33"/>
      <c r="F7" s="33"/>
      <c r="G7" s="39"/>
      <c r="H7" s="35"/>
      <c r="I7" s="36">
        <f t="shared" si="2"/>
        <v>0</v>
      </c>
      <c r="J7" s="37"/>
      <c r="K7" s="38">
        <f t="shared" si="3"/>
        <v>0</v>
      </c>
      <c r="L7" s="37"/>
      <c r="M7" s="38">
        <f t="shared" si="4"/>
        <v>0</v>
      </c>
      <c r="N7" s="37"/>
      <c r="O7" s="38">
        <f t="shared" si="5"/>
        <v>0</v>
      </c>
      <c r="P7" s="39"/>
      <c r="Q7" s="35"/>
      <c r="R7" s="36">
        <f t="shared" si="6"/>
        <v>0</v>
      </c>
      <c r="S7" s="37"/>
      <c r="T7" s="38">
        <f t="shared" si="7"/>
        <v>0</v>
      </c>
      <c r="U7" s="37"/>
      <c r="V7" s="38">
        <f t="shared" si="8"/>
        <v>0</v>
      </c>
      <c r="W7" s="37"/>
      <c r="X7" s="38">
        <f t="shared" si="9"/>
        <v>0</v>
      </c>
      <c r="Y7" s="39"/>
      <c r="Z7" s="35"/>
      <c r="AA7" s="36">
        <f t="shared" si="10"/>
        <v>0</v>
      </c>
      <c r="AB7" s="37"/>
      <c r="AC7" s="38">
        <f t="shared" si="11"/>
        <v>0</v>
      </c>
      <c r="AD7" s="37"/>
      <c r="AE7" s="38">
        <f t="shared" si="12"/>
        <v>0</v>
      </c>
      <c r="AF7" s="37"/>
      <c r="AG7" s="38">
        <f t="shared" si="13"/>
        <v>0</v>
      </c>
      <c r="AH7" s="39"/>
      <c r="AI7" s="35"/>
      <c r="AJ7" s="36">
        <f t="shared" si="14"/>
        <v>0</v>
      </c>
      <c r="AK7" s="37"/>
      <c r="AL7" s="38">
        <f t="shared" si="15"/>
        <v>0</v>
      </c>
      <c r="AM7" s="37"/>
      <c r="AN7" s="38">
        <f t="shared" si="16"/>
        <v>0</v>
      </c>
      <c r="AO7" s="37"/>
      <c r="AP7" s="38">
        <f t="shared" si="17"/>
        <v>0</v>
      </c>
      <c r="AQ7" s="39"/>
      <c r="AR7" s="35"/>
      <c r="AS7" s="36">
        <f t="shared" si="18"/>
        <v>0</v>
      </c>
      <c r="AT7" s="37"/>
      <c r="AU7" s="38">
        <f t="shared" si="19"/>
        <v>0</v>
      </c>
      <c r="AV7" s="37"/>
      <c r="AW7" s="38">
        <f t="shared" si="20"/>
        <v>0</v>
      </c>
      <c r="AX7" s="37"/>
      <c r="AY7" s="38">
        <f t="shared" si="21"/>
        <v>0</v>
      </c>
      <c r="AZ7" s="39"/>
      <c r="BA7" s="35"/>
      <c r="BB7" s="36">
        <f t="shared" si="22"/>
        <v>0</v>
      </c>
      <c r="BC7" s="37"/>
      <c r="BD7" s="38">
        <f t="shared" si="23"/>
        <v>0</v>
      </c>
      <c r="BE7" s="37"/>
      <c r="BF7" s="38">
        <f t="shared" si="24"/>
        <v>0</v>
      </c>
      <c r="BG7" s="37"/>
      <c r="BH7" s="38">
        <f t="shared" si="25"/>
        <v>0</v>
      </c>
      <c r="BI7" s="39"/>
      <c r="BJ7" s="35"/>
      <c r="BK7" s="36">
        <f t="shared" si="26"/>
        <v>0</v>
      </c>
      <c r="BL7" s="37"/>
      <c r="BM7" s="38">
        <f t="shared" si="27"/>
        <v>0</v>
      </c>
      <c r="BN7" s="37"/>
      <c r="BO7" s="38">
        <f t="shared" si="28"/>
        <v>0</v>
      </c>
      <c r="BP7" s="37"/>
      <c r="BQ7" s="38">
        <f t="shared" si="29"/>
        <v>0</v>
      </c>
      <c r="BR7" s="39"/>
      <c r="BS7" s="35"/>
      <c r="BT7" s="36">
        <f t="shared" si="30"/>
        <v>0</v>
      </c>
      <c r="BU7" s="37"/>
      <c r="BV7" s="38">
        <f t="shared" si="31"/>
        <v>0</v>
      </c>
      <c r="BW7" s="37"/>
      <c r="BX7" s="38">
        <f t="shared" si="32"/>
        <v>0</v>
      </c>
      <c r="BY7" s="37"/>
      <c r="BZ7" s="38">
        <f t="shared" si="33"/>
        <v>0</v>
      </c>
      <c r="CA7" s="40">
        <f t="shared" si="0"/>
        <v>0</v>
      </c>
      <c r="CB7" s="40">
        <f t="shared" si="1"/>
        <v>0</v>
      </c>
      <c r="CC7" s="40">
        <f t="shared" si="34"/>
        <v>0</v>
      </c>
      <c r="CD7" s="15">
        <f t="shared" si="35"/>
        <v>0</v>
      </c>
    </row>
    <row r="8" spans="1:82" x14ac:dyDescent="0.25">
      <c r="A8" s="1" t="s">
        <v>27</v>
      </c>
      <c r="C8" s="44"/>
      <c r="D8" s="45"/>
      <c r="E8" s="33"/>
      <c r="F8" s="33">
        <v>0</v>
      </c>
      <c r="G8" s="39"/>
      <c r="H8" s="35"/>
      <c r="I8" s="36">
        <f t="shared" si="2"/>
        <v>0</v>
      </c>
      <c r="J8" s="37"/>
      <c r="K8" s="38">
        <f t="shared" si="3"/>
        <v>0</v>
      </c>
      <c r="L8" s="37"/>
      <c r="M8" s="38">
        <f t="shared" si="4"/>
        <v>0</v>
      </c>
      <c r="N8" s="37"/>
      <c r="O8" s="38">
        <f t="shared" si="5"/>
        <v>0</v>
      </c>
      <c r="P8" s="39"/>
      <c r="Q8" s="35"/>
      <c r="R8" s="36">
        <f t="shared" si="6"/>
        <v>0</v>
      </c>
      <c r="S8" s="37"/>
      <c r="T8" s="38">
        <f t="shared" si="7"/>
        <v>0</v>
      </c>
      <c r="U8" s="37"/>
      <c r="V8" s="38">
        <f t="shared" si="8"/>
        <v>0</v>
      </c>
      <c r="W8" s="37"/>
      <c r="X8" s="38">
        <f t="shared" si="9"/>
        <v>0</v>
      </c>
      <c r="Y8" s="39"/>
      <c r="Z8" s="35"/>
      <c r="AA8" s="36">
        <f t="shared" si="10"/>
        <v>0</v>
      </c>
      <c r="AB8" s="37"/>
      <c r="AC8" s="38">
        <f t="shared" si="11"/>
        <v>0</v>
      </c>
      <c r="AD8" s="37"/>
      <c r="AE8" s="38">
        <f t="shared" si="12"/>
        <v>0</v>
      </c>
      <c r="AF8" s="37"/>
      <c r="AG8" s="38">
        <f t="shared" si="13"/>
        <v>0</v>
      </c>
      <c r="AH8" s="39"/>
      <c r="AI8" s="35"/>
      <c r="AJ8" s="36">
        <f t="shared" si="14"/>
        <v>0</v>
      </c>
      <c r="AK8" s="37"/>
      <c r="AL8" s="38">
        <f t="shared" si="15"/>
        <v>0</v>
      </c>
      <c r="AM8" s="37"/>
      <c r="AN8" s="38">
        <f t="shared" si="16"/>
        <v>0</v>
      </c>
      <c r="AO8" s="37"/>
      <c r="AP8" s="38">
        <f t="shared" si="17"/>
        <v>0</v>
      </c>
      <c r="AQ8" s="39"/>
      <c r="AR8" s="35"/>
      <c r="AS8" s="36">
        <f t="shared" si="18"/>
        <v>0</v>
      </c>
      <c r="AT8" s="37"/>
      <c r="AU8" s="38">
        <f t="shared" si="19"/>
        <v>0</v>
      </c>
      <c r="AV8" s="37"/>
      <c r="AW8" s="38">
        <f t="shared" si="20"/>
        <v>0</v>
      </c>
      <c r="AX8" s="37"/>
      <c r="AY8" s="38">
        <f t="shared" si="21"/>
        <v>0</v>
      </c>
      <c r="AZ8" s="39"/>
      <c r="BA8" s="35"/>
      <c r="BB8" s="36">
        <f t="shared" si="22"/>
        <v>0</v>
      </c>
      <c r="BC8" s="37"/>
      <c r="BD8" s="38">
        <f t="shared" si="23"/>
        <v>0</v>
      </c>
      <c r="BE8" s="37"/>
      <c r="BF8" s="38">
        <f t="shared" si="24"/>
        <v>0</v>
      </c>
      <c r="BG8" s="37"/>
      <c r="BH8" s="38">
        <f t="shared" si="25"/>
        <v>0</v>
      </c>
      <c r="BI8" s="39"/>
      <c r="BJ8" s="35"/>
      <c r="BK8" s="36">
        <f t="shared" si="26"/>
        <v>0</v>
      </c>
      <c r="BL8" s="37"/>
      <c r="BM8" s="38">
        <f t="shared" si="27"/>
        <v>0</v>
      </c>
      <c r="BN8" s="37"/>
      <c r="BO8" s="38">
        <f t="shared" si="28"/>
        <v>0</v>
      </c>
      <c r="BP8" s="37"/>
      <c r="BQ8" s="38">
        <f t="shared" si="29"/>
        <v>0</v>
      </c>
      <c r="BR8" s="39"/>
      <c r="BS8" s="35"/>
      <c r="BT8" s="36">
        <f t="shared" si="30"/>
        <v>0</v>
      </c>
      <c r="BU8" s="37"/>
      <c r="BV8" s="38">
        <f t="shared" si="31"/>
        <v>0</v>
      </c>
      <c r="BW8" s="37"/>
      <c r="BX8" s="38">
        <f t="shared" si="32"/>
        <v>0</v>
      </c>
      <c r="BY8" s="37"/>
      <c r="BZ8" s="38">
        <f t="shared" si="33"/>
        <v>0</v>
      </c>
      <c r="CA8" s="40">
        <f t="shared" si="0"/>
        <v>0</v>
      </c>
      <c r="CB8" s="40">
        <f t="shared" si="1"/>
        <v>0</v>
      </c>
      <c r="CC8" s="40">
        <f t="shared" si="34"/>
        <v>0</v>
      </c>
      <c r="CD8" s="15">
        <f t="shared" si="35"/>
        <v>0</v>
      </c>
    </row>
    <row r="9" spans="1:82" x14ac:dyDescent="0.25">
      <c r="A9" s="2"/>
      <c r="B9" s="2" t="s">
        <v>28</v>
      </c>
      <c r="C9" s="41" t="s">
        <v>25</v>
      </c>
      <c r="D9" s="45">
        <v>1</v>
      </c>
      <c r="E9" s="33">
        <v>50000</v>
      </c>
      <c r="F9" s="33">
        <v>50000</v>
      </c>
      <c r="G9" s="39"/>
      <c r="H9" s="35">
        <v>0.125</v>
      </c>
      <c r="I9" s="36">
        <f t="shared" si="2"/>
        <v>6250</v>
      </c>
      <c r="J9" s="46">
        <v>0.34</v>
      </c>
      <c r="K9" s="38">
        <f t="shared" si="3"/>
        <v>2125</v>
      </c>
      <c r="L9" s="37">
        <v>0.33</v>
      </c>
      <c r="M9" s="38">
        <f t="shared" si="4"/>
        <v>2062.5</v>
      </c>
      <c r="N9" s="37">
        <v>0.33</v>
      </c>
      <c r="O9" s="38">
        <f t="shared" si="5"/>
        <v>2062.5</v>
      </c>
      <c r="P9" s="39"/>
      <c r="Q9" s="35">
        <v>0.125</v>
      </c>
      <c r="R9" s="36">
        <f t="shared" si="6"/>
        <v>6250</v>
      </c>
      <c r="S9" s="37">
        <v>0.34</v>
      </c>
      <c r="T9" s="38">
        <f t="shared" si="7"/>
        <v>2125</v>
      </c>
      <c r="U9" s="37">
        <v>0.33</v>
      </c>
      <c r="V9" s="38">
        <f t="shared" si="8"/>
        <v>2062.5</v>
      </c>
      <c r="W9" s="37">
        <v>0.33</v>
      </c>
      <c r="X9" s="38">
        <f t="shared" si="9"/>
        <v>2062.5</v>
      </c>
      <c r="Y9" s="39"/>
      <c r="Z9" s="35">
        <v>0.125</v>
      </c>
      <c r="AA9" s="36">
        <f t="shared" si="10"/>
        <v>6250</v>
      </c>
      <c r="AB9" s="37">
        <v>0.34</v>
      </c>
      <c r="AC9" s="38">
        <f t="shared" si="11"/>
        <v>2125</v>
      </c>
      <c r="AD9" s="37">
        <v>0.33</v>
      </c>
      <c r="AE9" s="38">
        <f t="shared" si="12"/>
        <v>2062.5</v>
      </c>
      <c r="AF9" s="37">
        <v>0.33</v>
      </c>
      <c r="AG9" s="38">
        <f t="shared" si="13"/>
        <v>2062.5</v>
      </c>
      <c r="AH9" s="39"/>
      <c r="AI9" s="35">
        <v>0.125</v>
      </c>
      <c r="AJ9" s="36">
        <f t="shared" si="14"/>
        <v>6250</v>
      </c>
      <c r="AK9" s="37">
        <v>0.34</v>
      </c>
      <c r="AL9" s="38">
        <f t="shared" si="15"/>
        <v>2125</v>
      </c>
      <c r="AM9" s="37">
        <v>0.33</v>
      </c>
      <c r="AN9" s="38">
        <f t="shared" si="16"/>
        <v>2062.5</v>
      </c>
      <c r="AO9" s="37">
        <v>0.33</v>
      </c>
      <c r="AP9" s="38">
        <f t="shared" si="17"/>
        <v>2062.5</v>
      </c>
      <c r="AQ9" s="39"/>
      <c r="AR9" s="35">
        <v>0.125</v>
      </c>
      <c r="AS9" s="36">
        <f t="shared" si="18"/>
        <v>6250</v>
      </c>
      <c r="AT9" s="37">
        <v>0.34</v>
      </c>
      <c r="AU9" s="38">
        <f t="shared" si="19"/>
        <v>2125</v>
      </c>
      <c r="AV9" s="37">
        <v>0.33</v>
      </c>
      <c r="AW9" s="38">
        <f t="shared" si="20"/>
        <v>2062.5</v>
      </c>
      <c r="AX9" s="37">
        <v>0.33</v>
      </c>
      <c r="AY9" s="38">
        <f t="shared" si="21"/>
        <v>2062.5</v>
      </c>
      <c r="AZ9" s="39"/>
      <c r="BA9" s="35">
        <v>0.125</v>
      </c>
      <c r="BB9" s="36">
        <f t="shared" si="22"/>
        <v>6250</v>
      </c>
      <c r="BC9" s="37">
        <v>0.34</v>
      </c>
      <c r="BD9" s="38">
        <f t="shared" si="23"/>
        <v>2125</v>
      </c>
      <c r="BE9" s="37">
        <v>0.33</v>
      </c>
      <c r="BF9" s="38">
        <f t="shared" si="24"/>
        <v>2062.5</v>
      </c>
      <c r="BG9" s="37">
        <v>0.33</v>
      </c>
      <c r="BH9" s="38">
        <f t="shared" si="25"/>
        <v>2062.5</v>
      </c>
      <c r="BI9" s="39"/>
      <c r="BJ9" s="35">
        <v>0.125</v>
      </c>
      <c r="BK9" s="36">
        <f t="shared" si="26"/>
        <v>6250</v>
      </c>
      <c r="BL9" s="37">
        <v>0.34</v>
      </c>
      <c r="BM9" s="38">
        <f t="shared" si="27"/>
        <v>2125</v>
      </c>
      <c r="BN9" s="37">
        <v>0.33</v>
      </c>
      <c r="BO9" s="38">
        <f t="shared" si="28"/>
        <v>2062.5</v>
      </c>
      <c r="BP9" s="37">
        <v>0.33</v>
      </c>
      <c r="BQ9" s="38">
        <f t="shared" si="29"/>
        <v>2062.5</v>
      </c>
      <c r="BR9" s="39"/>
      <c r="BS9" s="35">
        <v>0.125</v>
      </c>
      <c r="BT9" s="36">
        <f t="shared" si="30"/>
        <v>6250</v>
      </c>
      <c r="BU9" s="37">
        <v>0.34</v>
      </c>
      <c r="BV9" s="38">
        <f t="shared" si="31"/>
        <v>2125</v>
      </c>
      <c r="BW9" s="37">
        <v>0.33</v>
      </c>
      <c r="BX9" s="38">
        <f t="shared" si="32"/>
        <v>2062.5</v>
      </c>
      <c r="BY9" s="37">
        <v>0.33</v>
      </c>
      <c r="BZ9" s="38">
        <f t="shared" si="33"/>
        <v>2062.5</v>
      </c>
      <c r="CA9" s="40">
        <f t="shared" si="0"/>
        <v>50000</v>
      </c>
      <c r="CB9" s="40">
        <f t="shared" si="1"/>
        <v>50000</v>
      </c>
      <c r="CC9" s="40">
        <f t="shared" si="34"/>
        <v>50000</v>
      </c>
      <c r="CD9" s="15">
        <f t="shared" si="35"/>
        <v>0</v>
      </c>
    </row>
    <row r="10" spans="1:82" x14ac:dyDescent="0.25">
      <c r="B10" s="47" t="s">
        <v>29</v>
      </c>
      <c r="C10" s="41" t="s">
        <v>30</v>
      </c>
      <c r="D10" s="45">
        <v>10000</v>
      </c>
      <c r="E10" s="48">
        <v>4.5</v>
      </c>
      <c r="F10" s="33">
        <v>45000</v>
      </c>
      <c r="G10" s="39"/>
      <c r="H10" s="35"/>
      <c r="I10" s="36">
        <f t="shared" si="2"/>
        <v>0</v>
      </c>
      <c r="J10" s="37"/>
      <c r="K10" s="38">
        <f t="shared" si="3"/>
        <v>0</v>
      </c>
      <c r="L10" s="37"/>
      <c r="M10" s="38">
        <f t="shared" si="4"/>
        <v>0</v>
      </c>
      <c r="N10" s="37"/>
      <c r="O10" s="38">
        <f t="shared" si="5"/>
        <v>0</v>
      </c>
      <c r="P10" s="39"/>
      <c r="Q10" s="35">
        <v>1</v>
      </c>
      <c r="R10" s="36">
        <f t="shared" si="6"/>
        <v>45000</v>
      </c>
      <c r="S10" s="37">
        <v>0.34</v>
      </c>
      <c r="T10" s="38">
        <f t="shared" si="7"/>
        <v>15300.000000000002</v>
      </c>
      <c r="U10" s="37">
        <v>0.33</v>
      </c>
      <c r="V10" s="38">
        <f t="shared" si="8"/>
        <v>14850</v>
      </c>
      <c r="W10" s="37">
        <v>0.33</v>
      </c>
      <c r="X10" s="38">
        <f t="shared" si="9"/>
        <v>14850</v>
      </c>
      <c r="Y10" s="39"/>
      <c r="Z10" s="35"/>
      <c r="AA10" s="36">
        <f t="shared" si="10"/>
        <v>0</v>
      </c>
      <c r="AB10" s="37"/>
      <c r="AC10" s="38">
        <f t="shared" si="11"/>
        <v>0</v>
      </c>
      <c r="AD10" s="37"/>
      <c r="AE10" s="38">
        <f t="shared" si="12"/>
        <v>0</v>
      </c>
      <c r="AF10" s="37"/>
      <c r="AG10" s="38">
        <f t="shared" si="13"/>
        <v>0</v>
      </c>
      <c r="AH10" s="39"/>
      <c r="AI10" s="35"/>
      <c r="AJ10" s="36">
        <f t="shared" si="14"/>
        <v>0</v>
      </c>
      <c r="AK10" s="37"/>
      <c r="AL10" s="38">
        <f t="shared" si="15"/>
        <v>0</v>
      </c>
      <c r="AM10" s="37"/>
      <c r="AN10" s="38">
        <f t="shared" si="16"/>
        <v>0</v>
      </c>
      <c r="AO10" s="37"/>
      <c r="AP10" s="38">
        <f t="shared" si="17"/>
        <v>0</v>
      </c>
      <c r="AQ10" s="39"/>
      <c r="AR10" s="35"/>
      <c r="AS10" s="36">
        <f t="shared" si="18"/>
        <v>0</v>
      </c>
      <c r="AT10" s="37"/>
      <c r="AU10" s="38">
        <f t="shared" si="19"/>
        <v>0</v>
      </c>
      <c r="AV10" s="37"/>
      <c r="AW10" s="38">
        <f t="shared" si="20"/>
        <v>0</v>
      </c>
      <c r="AX10" s="37"/>
      <c r="AY10" s="38">
        <f t="shared" si="21"/>
        <v>0</v>
      </c>
      <c r="AZ10" s="39"/>
      <c r="BA10" s="35"/>
      <c r="BB10" s="36">
        <f t="shared" si="22"/>
        <v>0</v>
      </c>
      <c r="BC10" s="37"/>
      <c r="BD10" s="38">
        <f t="shared" si="23"/>
        <v>0</v>
      </c>
      <c r="BE10" s="37"/>
      <c r="BF10" s="38">
        <f t="shared" si="24"/>
        <v>0</v>
      </c>
      <c r="BG10" s="37"/>
      <c r="BH10" s="38">
        <f t="shared" si="25"/>
        <v>0</v>
      </c>
      <c r="BI10" s="39"/>
      <c r="BJ10" s="35"/>
      <c r="BK10" s="36">
        <f t="shared" si="26"/>
        <v>0</v>
      </c>
      <c r="BL10" s="37"/>
      <c r="BM10" s="38">
        <f t="shared" si="27"/>
        <v>0</v>
      </c>
      <c r="BN10" s="37"/>
      <c r="BO10" s="38">
        <f t="shared" si="28"/>
        <v>0</v>
      </c>
      <c r="BP10" s="37"/>
      <c r="BQ10" s="38">
        <f t="shared" si="29"/>
        <v>0</v>
      </c>
      <c r="BR10" s="39"/>
      <c r="BS10" s="35"/>
      <c r="BT10" s="36">
        <f t="shared" si="30"/>
        <v>0</v>
      </c>
      <c r="BU10" s="37"/>
      <c r="BV10" s="38">
        <f t="shared" si="31"/>
        <v>0</v>
      </c>
      <c r="BW10" s="37"/>
      <c r="BX10" s="38">
        <f t="shared" si="32"/>
        <v>0</v>
      </c>
      <c r="BY10" s="37"/>
      <c r="BZ10" s="38">
        <f t="shared" si="33"/>
        <v>0</v>
      </c>
      <c r="CA10" s="40">
        <f t="shared" si="0"/>
        <v>45000</v>
      </c>
      <c r="CB10" s="40">
        <f t="shared" si="1"/>
        <v>45000</v>
      </c>
      <c r="CC10" s="40">
        <f t="shared" si="34"/>
        <v>45000</v>
      </c>
      <c r="CD10" s="15">
        <f t="shared" si="35"/>
        <v>0</v>
      </c>
    </row>
    <row r="11" spans="1:82" x14ac:dyDescent="0.25">
      <c r="B11" s="47" t="s">
        <v>31</v>
      </c>
      <c r="C11" s="41" t="s">
        <v>25</v>
      </c>
      <c r="D11" s="45">
        <v>1</v>
      </c>
      <c r="E11" s="33">
        <v>25000</v>
      </c>
      <c r="F11" s="33">
        <v>25000</v>
      </c>
      <c r="G11" s="39"/>
      <c r="H11" s="35">
        <v>0.125</v>
      </c>
      <c r="I11" s="36">
        <f t="shared" si="2"/>
        <v>3125</v>
      </c>
      <c r="J11" s="37">
        <v>0.34</v>
      </c>
      <c r="K11" s="38">
        <f t="shared" si="3"/>
        <v>1062.5</v>
      </c>
      <c r="L11" s="37">
        <v>0.33</v>
      </c>
      <c r="M11" s="38">
        <f t="shared" si="4"/>
        <v>1031.25</v>
      </c>
      <c r="N11" s="37">
        <v>0.33</v>
      </c>
      <c r="O11" s="38">
        <f t="shared" si="5"/>
        <v>1031.25</v>
      </c>
      <c r="P11" s="39"/>
      <c r="Q11" s="35">
        <v>0.125</v>
      </c>
      <c r="R11" s="36">
        <f t="shared" si="6"/>
        <v>3125</v>
      </c>
      <c r="S11" s="37">
        <v>0.34</v>
      </c>
      <c r="T11" s="38">
        <f t="shared" si="7"/>
        <v>1062.5</v>
      </c>
      <c r="U11" s="37">
        <v>0.33</v>
      </c>
      <c r="V11" s="38">
        <f t="shared" si="8"/>
        <v>1031.25</v>
      </c>
      <c r="W11" s="37">
        <v>0.33</v>
      </c>
      <c r="X11" s="38">
        <f t="shared" si="9"/>
        <v>1031.25</v>
      </c>
      <c r="Y11" s="39"/>
      <c r="Z11" s="35">
        <v>0.125</v>
      </c>
      <c r="AA11" s="36">
        <f t="shared" si="10"/>
        <v>3125</v>
      </c>
      <c r="AB11" s="37">
        <v>0.34</v>
      </c>
      <c r="AC11" s="38">
        <f t="shared" si="11"/>
        <v>1062.5</v>
      </c>
      <c r="AD11" s="37">
        <v>0.33</v>
      </c>
      <c r="AE11" s="38">
        <f t="shared" si="12"/>
        <v>1031.25</v>
      </c>
      <c r="AF11" s="37">
        <v>0.33</v>
      </c>
      <c r="AG11" s="38">
        <f t="shared" si="13"/>
        <v>1031.25</v>
      </c>
      <c r="AH11" s="39"/>
      <c r="AI11" s="35">
        <v>0.125</v>
      </c>
      <c r="AJ11" s="36">
        <f t="shared" si="14"/>
        <v>3125</v>
      </c>
      <c r="AK11" s="37">
        <v>0.34</v>
      </c>
      <c r="AL11" s="38">
        <f t="shared" si="15"/>
        <v>1062.5</v>
      </c>
      <c r="AM11" s="37">
        <v>0.33</v>
      </c>
      <c r="AN11" s="38">
        <f t="shared" si="16"/>
        <v>1031.25</v>
      </c>
      <c r="AO11" s="37">
        <v>0.33</v>
      </c>
      <c r="AP11" s="38">
        <f t="shared" si="17"/>
        <v>1031.25</v>
      </c>
      <c r="AQ11" s="39"/>
      <c r="AR11" s="35">
        <v>0.125</v>
      </c>
      <c r="AS11" s="36">
        <f t="shared" si="18"/>
        <v>3125</v>
      </c>
      <c r="AT11" s="37">
        <v>0.34</v>
      </c>
      <c r="AU11" s="38">
        <f t="shared" si="19"/>
        <v>1062.5</v>
      </c>
      <c r="AV11" s="37">
        <v>0.33</v>
      </c>
      <c r="AW11" s="38">
        <f t="shared" si="20"/>
        <v>1031.25</v>
      </c>
      <c r="AX11" s="37">
        <v>0.33</v>
      </c>
      <c r="AY11" s="38">
        <f t="shared" si="21"/>
        <v>1031.25</v>
      </c>
      <c r="AZ11" s="39"/>
      <c r="BA11" s="35">
        <v>0.125</v>
      </c>
      <c r="BB11" s="36">
        <f t="shared" si="22"/>
        <v>3125</v>
      </c>
      <c r="BC11" s="37">
        <v>0.34</v>
      </c>
      <c r="BD11" s="38">
        <f t="shared" si="23"/>
        <v>1062.5</v>
      </c>
      <c r="BE11" s="37">
        <v>0.33</v>
      </c>
      <c r="BF11" s="38">
        <f t="shared" si="24"/>
        <v>1031.25</v>
      </c>
      <c r="BG11" s="37">
        <v>0.33</v>
      </c>
      <c r="BH11" s="38">
        <f t="shared" si="25"/>
        <v>1031.25</v>
      </c>
      <c r="BI11" s="39"/>
      <c r="BJ11" s="35">
        <v>0.125</v>
      </c>
      <c r="BK11" s="36">
        <f t="shared" si="26"/>
        <v>3125</v>
      </c>
      <c r="BL11" s="37">
        <v>0.34</v>
      </c>
      <c r="BM11" s="38">
        <f t="shared" si="27"/>
        <v>1062.5</v>
      </c>
      <c r="BN11" s="37">
        <v>0.33</v>
      </c>
      <c r="BO11" s="38">
        <f t="shared" si="28"/>
        <v>1031.25</v>
      </c>
      <c r="BP11" s="37">
        <v>0.33</v>
      </c>
      <c r="BQ11" s="38">
        <f t="shared" si="29"/>
        <v>1031.25</v>
      </c>
      <c r="BR11" s="39"/>
      <c r="BS11" s="35">
        <v>0.125</v>
      </c>
      <c r="BT11" s="36">
        <f t="shared" si="30"/>
        <v>3125</v>
      </c>
      <c r="BU11" s="37">
        <v>0.34</v>
      </c>
      <c r="BV11" s="38">
        <f t="shared" si="31"/>
        <v>1062.5</v>
      </c>
      <c r="BW11" s="37">
        <v>0.33</v>
      </c>
      <c r="BX11" s="38">
        <f t="shared" si="32"/>
        <v>1031.25</v>
      </c>
      <c r="BY11" s="37">
        <v>0.33</v>
      </c>
      <c r="BZ11" s="38">
        <f t="shared" si="33"/>
        <v>1031.25</v>
      </c>
      <c r="CA11" s="40">
        <f t="shared" si="0"/>
        <v>25000</v>
      </c>
      <c r="CB11" s="40">
        <f t="shared" si="1"/>
        <v>25000</v>
      </c>
      <c r="CC11" s="40">
        <f t="shared" si="34"/>
        <v>25000</v>
      </c>
      <c r="CD11" s="15">
        <f t="shared" si="35"/>
        <v>0</v>
      </c>
    </row>
    <row r="12" spans="1:82" x14ac:dyDescent="0.25">
      <c r="B12" s="47" t="s">
        <v>32</v>
      </c>
      <c r="C12" s="41" t="s">
        <v>25</v>
      </c>
      <c r="D12" s="45">
        <v>1</v>
      </c>
      <c r="E12" s="33">
        <v>10000</v>
      </c>
      <c r="F12" s="33">
        <v>10000</v>
      </c>
      <c r="G12" s="39"/>
      <c r="H12" s="35"/>
      <c r="I12" s="36">
        <f t="shared" si="2"/>
        <v>0</v>
      </c>
      <c r="J12" s="37"/>
      <c r="K12" s="38">
        <f t="shared" si="3"/>
        <v>0</v>
      </c>
      <c r="L12" s="37"/>
      <c r="M12" s="38">
        <f t="shared" si="4"/>
        <v>0</v>
      </c>
      <c r="N12" s="37"/>
      <c r="O12" s="38">
        <f t="shared" si="5"/>
        <v>0</v>
      </c>
      <c r="P12" s="39"/>
      <c r="Q12" s="35"/>
      <c r="R12" s="36">
        <f t="shared" si="6"/>
        <v>0</v>
      </c>
      <c r="S12" s="37"/>
      <c r="T12" s="38">
        <f t="shared" si="7"/>
        <v>0</v>
      </c>
      <c r="U12" s="37"/>
      <c r="V12" s="38">
        <f t="shared" si="8"/>
        <v>0</v>
      </c>
      <c r="W12" s="37"/>
      <c r="X12" s="38">
        <f t="shared" si="9"/>
        <v>0</v>
      </c>
      <c r="Y12" s="39"/>
      <c r="Z12" s="35"/>
      <c r="AA12" s="36">
        <f t="shared" si="10"/>
        <v>0</v>
      </c>
      <c r="AB12" s="37"/>
      <c r="AC12" s="38">
        <f t="shared" si="11"/>
        <v>0</v>
      </c>
      <c r="AD12" s="37"/>
      <c r="AE12" s="38">
        <f t="shared" si="12"/>
        <v>0</v>
      </c>
      <c r="AF12" s="37"/>
      <c r="AG12" s="38">
        <f t="shared" si="13"/>
        <v>0</v>
      </c>
      <c r="AH12" s="39"/>
      <c r="AI12" s="35"/>
      <c r="AJ12" s="36">
        <f t="shared" si="14"/>
        <v>0</v>
      </c>
      <c r="AK12" s="37"/>
      <c r="AL12" s="38">
        <f t="shared" si="15"/>
        <v>0</v>
      </c>
      <c r="AM12" s="37"/>
      <c r="AN12" s="38">
        <f t="shared" si="16"/>
        <v>0</v>
      </c>
      <c r="AO12" s="37"/>
      <c r="AP12" s="38">
        <f t="shared" si="17"/>
        <v>0</v>
      </c>
      <c r="AQ12" s="39"/>
      <c r="AR12" s="35"/>
      <c r="AS12" s="36">
        <f t="shared" si="18"/>
        <v>0</v>
      </c>
      <c r="AT12" s="37"/>
      <c r="AU12" s="38">
        <f t="shared" si="19"/>
        <v>0</v>
      </c>
      <c r="AV12" s="37"/>
      <c r="AW12" s="38">
        <f t="shared" si="20"/>
        <v>0</v>
      </c>
      <c r="AX12" s="37"/>
      <c r="AY12" s="38">
        <f t="shared" si="21"/>
        <v>0</v>
      </c>
      <c r="AZ12" s="39"/>
      <c r="BA12" s="35">
        <v>1</v>
      </c>
      <c r="BB12" s="36">
        <f t="shared" si="22"/>
        <v>10000</v>
      </c>
      <c r="BC12" s="37">
        <v>0.34</v>
      </c>
      <c r="BD12" s="38">
        <f t="shared" si="23"/>
        <v>3400.0000000000005</v>
      </c>
      <c r="BE12" s="37">
        <v>0.33</v>
      </c>
      <c r="BF12" s="38">
        <f t="shared" si="24"/>
        <v>3300</v>
      </c>
      <c r="BG12" s="37">
        <v>0.33</v>
      </c>
      <c r="BH12" s="38">
        <f t="shared" si="25"/>
        <v>3300</v>
      </c>
      <c r="BI12" s="39"/>
      <c r="BJ12" s="35"/>
      <c r="BK12" s="36">
        <f t="shared" si="26"/>
        <v>0</v>
      </c>
      <c r="BL12" s="37"/>
      <c r="BM12" s="38">
        <f t="shared" si="27"/>
        <v>0</v>
      </c>
      <c r="BN12" s="37"/>
      <c r="BO12" s="38">
        <f t="shared" si="28"/>
        <v>0</v>
      </c>
      <c r="BP12" s="37"/>
      <c r="BQ12" s="38">
        <f t="shared" si="29"/>
        <v>0</v>
      </c>
      <c r="BR12" s="39"/>
      <c r="BS12" s="35"/>
      <c r="BT12" s="36">
        <f t="shared" si="30"/>
        <v>0</v>
      </c>
      <c r="BU12" s="37"/>
      <c r="BV12" s="38">
        <f t="shared" si="31"/>
        <v>0</v>
      </c>
      <c r="BW12" s="37"/>
      <c r="BX12" s="38">
        <f t="shared" si="32"/>
        <v>0</v>
      </c>
      <c r="BY12" s="37"/>
      <c r="BZ12" s="38">
        <f t="shared" si="33"/>
        <v>0</v>
      </c>
      <c r="CA12" s="40">
        <f t="shared" si="0"/>
        <v>10000</v>
      </c>
      <c r="CB12" s="40">
        <f t="shared" si="1"/>
        <v>10000</v>
      </c>
      <c r="CC12" s="40">
        <f t="shared" si="34"/>
        <v>10000</v>
      </c>
      <c r="CD12" s="15">
        <f t="shared" si="35"/>
        <v>0</v>
      </c>
    </row>
    <row r="13" spans="1:82" x14ac:dyDescent="0.25">
      <c r="B13" s="43"/>
      <c r="C13" s="41"/>
      <c r="D13" s="45"/>
      <c r="E13" s="49"/>
      <c r="F13" s="33">
        <v>0</v>
      </c>
      <c r="G13" s="39"/>
      <c r="H13" s="35"/>
      <c r="I13" s="36">
        <f t="shared" si="2"/>
        <v>0</v>
      </c>
      <c r="J13" s="37"/>
      <c r="K13" s="38">
        <f t="shared" si="3"/>
        <v>0</v>
      </c>
      <c r="L13" s="37"/>
      <c r="M13" s="38">
        <f t="shared" si="4"/>
        <v>0</v>
      </c>
      <c r="N13" s="37"/>
      <c r="O13" s="38">
        <f t="shared" si="5"/>
        <v>0</v>
      </c>
      <c r="P13" s="39"/>
      <c r="Q13" s="35"/>
      <c r="R13" s="36">
        <f t="shared" si="6"/>
        <v>0</v>
      </c>
      <c r="S13" s="37"/>
      <c r="T13" s="38">
        <f t="shared" si="7"/>
        <v>0</v>
      </c>
      <c r="U13" s="37"/>
      <c r="V13" s="38">
        <f t="shared" si="8"/>
        <v>0</v>
      </c>
      <c r="W13" s="37"/>
      <c r="X13" s="38">
        <f t="shared" si="9"/>
        <v>0</v>
      </c>
      <c r="Y13" s="39"/>
      <c r="Z13" s="35"/>
      <c r="AA13" s="36">
        <f t="shared" si="10"/>
        <v>0</v>
      </c>
      <c r="AB13" s="37"/>
      <c r="AC13" s="38">
        <f t="shared" si="11"/>
        <v>0</v>
      </c>
      <c r="AD13" s="37"/>
      <c r="AE13" s="38">
        <f t="shared" si="12"/>
        <v>0</v>
      </c>
      <c r="AF13" s="37"/>
      <c r="AG13" s="38">
        <f t="shared" si="13"/>
        <v>0</v>
      </c>
      <c r="AH13" s="39"/>
      <c r="AI13" s="35"/>
      <c r="AJ13" s="36">
        <f t="shared" si="14"/>
        <v>0</v>
      </c>
      <c r="AK13" s="37"/>
      <c r="AL13" s="38">
        <f t="shared" si="15"/>
        <v>0</v>
      </c>
      <c r="AM13" s="37"/>
      <c r="AN13" s="38">
        <f t="shared" si="16"/>
        <v>0</v>
      </c>
      <c r="AO13" s="37"/>
      <c r="AP13" s="38">
        <f t="shared" si="17"/>
        <v>0</v>
      </c>
      <c r="AQ13" s="39"/>
      <c r="AR13" s="35"/>
      <c r="AS13" s="36">
        <f t="shared" si="18"/>
        <v>0</v>
      </c>
      <c r="AT13" s="37"/>
      <c r="AU13" s="38">
        <f t="shared" si="19"/>
        <v>0</v>
      </c>
      <c r="AV13" s="37"/>
      <c r="AW13" s="38">
        <f t="shared" si="20"/>
        <v>0</v>
      </c>
      <c r="AX13" s="37"/>
      <c r="AY13" s="38">
        <f t="shared" si="21"/>
        <v>0</v>
      </c>
      <c r="AZ13" s="39"/>
      <c r="BA13" s="35"/>
      <c r="BB13" s="36">
        <f t="shared" si="22"/>
        <v>0</v>
      </c>
      <c r="BC13" s="37"/>
      <c r="BD13" s="38">
        <f t="shared" si="23"/>
        <v>0</v>
      </c>
      <c r="BE13" s="37"/>
      <c r="BF13" s="38">
        <f t="shared" si="24"/>
        <v>0</v>
      </c>
      <c r="BG13" s="37"/>
      <c r="BH13" s="38">
        <f t="shared" si="25"/>
        <v>0</v>
      </c>
      <c r="BI13" s="39"/>
      <c r="BJ13" s="35"/>
      <c r="BK13" s="36">
        <f t="shared" si="26"/>
        <v>0</v>
      </c>
      <c r="BL13" s="37"/>
      <c r="BM13" s="38">
        <f t="shared" si="27"/>
        <v>0</v>
      </c>
      <c r="BN13" s="37"/>
      <c r="BO13" s="38">
        <f t="shared" si="28"/>
        <v>0</v>
      </c>
      <c r="BP13" s="37"/>
      <c r="BQ13" s="38">
        <f t="shared" si="29"/>
        <v>0</v>
      </c>
      <c r="BR13" s="39"/>
      <c r="BS13" s="35"/>
      <c r="BT13" s="36">
        <f t="shared" si="30"/>
        <v>0</v>
      </c>
      <c r="BU13" s="37"/>
      <c r="BV13" s="38">
        <f t="shared" si="31"/>
        <v>0</v>
      </c>
      <c r="BW13" s="37"/>
      <c r="BX13" s="38">
        <f t="shared" si="32"/>
        <v>0</v>
      </c>
      <c r="BY13" s="37"/>
      <c r="BZ13" s="38">
        <f t="shared" si="33"/>
        <v>0</v>
      </c>
      <c r="CA13" s="40">
        <f t="shared" si="0"/>
        <v>0</v>
      </c>
      <c r="CB13" s="40">
        <f t="shared" si="1"/>
        <v>0</v>
      </c>
      <c r="CC13" s="40">
        <f t="shared" si="34"/>
        <v>0</v>
      </c>
      <c r="CD13" s="15">
        <f t="shared" si="35"/>
        <v>0</v>
      </c>
    </row>
    <row r="14" spans="1:82" x14ac:dyDescent="0.25">
      <c r="A14" s="1" t="s">
        <v>33</v>
      </c>
      <c r="C14" s="44"/>
      <c r="D14" s="45"/>
      <c r="E14" s="49"/>
      <c r="F14" s="33">
        <v>0</v>
      </c>
      <c r="G14" s="39"/>
      <c r="H14" s="35"/>
      <c r="I14" s="36">
        <f t="shared" si="2"/>
        <v>0</v>
      </c>
      <c r="J14" s="37"/>
      <c r="K14" s="38">
        <f t="shared" si="3"/>
        <v>0</v>
      </c>
      <c r="L14" s="37"/>
      <c r="M14" s="38">
        <f t="shared" si="4"/>
        <v>0</v>
      </c>
      <c r="N14" s="37"/>
      <c r="O14" s="38">
        <f t="shared" si="5"/>
        <v>0</v>
      </c>
      <c r="P14" s="39"/>
      <c r="Q14" s="35"/>
      <c r="R14" s="36">
        <f t="shared" si="6"/>
        <v>0</v>
      </c>
      <c r="S14" s="37"/>
      <c r="T14" s="38">
        <f t="shared" si="7"/>
        <v>0</v>
      </c>
      <c r="U14" s="37"/>
      <c r="V14" s="38">
        <f t="shared" si="8"/>
        <v>0</v>
      </c>
      <c r="W14" s="37"/>
      <c r="X14" s="38">
        <f t="shared" si="9"/>
        <v>0</v>
      </c>
      <c r="Y14" s="39"/>
      <c r="Z14" s="35"/>
      <c r="AA14" s="36">
        <f t="shared" si="10"/>
        <v>0</v>
      </c>
      <c r="AB14" s="37"/>
      <c r="AC14" s="38">
        <f t="shared" si="11"/>
        <v>0</v>
      </c>
      <c r="AD14" s="37"/>
      <c r="AE14" s="38">
        <f t="shared" si="12"/>
        <v>0</v>
      </c>
      <c r="AF14" s="37"/>
      <c r="AG14" s="38">
        <f t="shared" si="13"/>
        <v>0</v>
      </c>
      <c r="AH14" s="39"/>
      <c r="AI14" s="35"/>
      <c r="AJ14" s="36">
        <f t="shared" si="14"/>
        <v>0</v>
      </c>
      <c r="AK14" s="37"/>
      <c r="AL14" s="38">
        <f t="shared" si="15"/>
        <v>0</v>
      </c>
      <c r="AM14" s="37"/>
      <c r="AN14" s="38">
        <f t="shared" si="16"/>
        <v>0</v>
      </c>
      <c r="AO14" s="37"/>
      <c r="AP14" s="38">
        <f t="shared" si="17"/>
        <v>0</v>
      </c>
      <c r="AQ14" s="39"/>
      <c r="AR14" s="35"/>
      <c r="AS14" s="36">
        <f t="shared" si="18"/>
        <v>0</v>
      </c>
      <c r="AT14" s="37"/>
      <c r="AU14" s="38">
        <f t="shared" si="19"/>
        <v>0</v>
      </c>
      <c r="AV14" s="37"/>
      <c r="AW14" s="38">
        <f t="shared" si="20"/>
        <v>0</v>
      </c>
      <c r="AX14" s="37"/>
      <c r="AY14" s="38">
        <f t="shared" si="21"/>
        <v>0</v>
      </c>
      <c r="AZ14" s="39"/>
      <c r="BA14" s="35"/>
      <c r="BB14" s="36">
        <f t="shared" si="22"/>
        <v>0</v>
      </c>
      <c r="BC14" s="37"/>
      <c r="BD14" s="38">
        <f t="shared" si="23"/>
        <v>0</v>
      </c>
      <c r="BE14" s="37"/>
      <c r="BF14" s="38">
        <f t="shared" si="24"/>
        <v>0</v>
      </c>
      <c r="BG14" s="37"/>
      <c r="BH14" s="38">
        <f t="shared" si="25"/>
        <v>0</v>
      </c>
      <c r="BI14" s="39"/>
      <c r="BJ14" s="35"/>
      <c r="BK14" s="36">
        <f t="shared" si="26"/>
        <v>0</v>
      </c>
      <c r="BL14" s="37"/>
      <c r="BM14" s="38">
        <f t="shared" si="27"/>
        <v>0</v>
      </c>
      <c r="BN14" s="37"/>
      <c r="BO14" s="38">
        <f t="shared" si="28"/>
        <v>0</v>
      </c>
      <c r="BP14" s="37"/>
      <c r="BQ14" s="38">
        <f t="shared" si="29"/>
        <v>0</v>
      </c>
      <c r="BR14" s="39"/>
      <c r="BS14" s="35"/>
      <c r="BT14" s="36">
        <f t="shared" si="30"/>
        <v>0</v>
      </c>
      <c r="BU14" s="37"/>
      <c r="BV14" s="38">
        <f t="shared" si="31"/>
        <v>0</v>
      </c>
      <c r="BW14" s="37"/>
      <c r="BX14" s="38">
        <f t="shared" si="32"/>
        <v>0</v>
      </c>
      <c r="BY14" s="37"/>
      <c r="BZ14" s="38">
        <f t="shared" si="33"/>
        <v>0</v>
      </c>
      <c r="CA14" s="40">
        <f t="shared" si="0"/>
        <v>0</v>
      </c>
      <c r="CB14" s="40">
        <f t="shared" si="1"/>
        <v>0</v>
      </c>
      <c r="CC14" s="40">
        <f t="shared" si="34"/>
        <v>0</v>
      </c>
      <c r="CD14" s="15">
        <f t="shared" si="35"/>
        <v>0</v>
      </c>
    </row>
    <row r="15" spans="1:82" x14ac:dyDescent="0.25">
      <c r="B15" s="43" t="s">
        <v>34</v>
      </c>
      <c r="C15" s="41" t="s">
        <v>35</v>
      </c>
      <c r="D15" s="45">
        <v>300</v>
      </c>
      <c r="E15" s="49">
        <v>450</v>
      </c>
      <c r="F15" s="33">
        <v>135000</v>
      </c>
      <c r="G15" s="39"/>
      <c r="H15" s="35"/>
      <c r="I15" s="36">
        <f t="shared" si="2"/>
        <v>0</v>
      </c>
      <c r="J15" s="37"/>
      <c r="K15" s="38">
        <f t="shared" si="3"/>
        <v>0</v>
      </c>
      <c r="L15" s="37"/>
      <c r="M15" s="38">
        <f t="shared" si="4"/>
        <v>0</v>
      </c>
      <c r="N15" s="37"/>
      <c r="O15" s="38">
        <f t="shared" si="5"/>
        <v>0</v>
      </c>
      <c r="P15" s="39"/>
      <c r="Q15" s="35"/>
      <c r="R15" s="36">
        <f t="shared" si="6"/>
        <v>0</v>
      </c>
      <c r="S15" s="37"/>
      <c r="T15" s="38">
        <f t="shared" si="7"/>
        <v>0</v>
      </c>
      <c r="U15" s="37"/>
      <c r="V15" s="38">
        <f t="shared" si="8"/>
        <v>0</v>
      </c>
      <c r="W15" s="37"/>
      <c r="X15" s="38">
        <f t="shared" si="9"/>
        <v>0</v>
      </c>
      <c r="Y15" s="39"/>
      <c r="Z15" s="35"/>
      <c r="AA15" s="36">
        <f t="shared" si="10"/>
        <v>0</v>
      </c>
      <c r="AB15" s="37"/>
      <c r="AC15" s="38">
        <f t="shared" si="11"/>
        <v>0</v>
      </c>
      <c r="AD15" s="37"/>
      <c r="AE15" s="38">
        <f t="shared" si="12"/>
        <v>0</v>
      </c>
      <c r="AF15" s="37"/>
      <c r="AG15" s="38">
        <f t="shared" si="13"/>
        <v>0</v>
      </c>
      <c r="AH15" s="39"/>
      <c r="AI15" s="35">
        <v>0.95</v>
      </c>
      <c r="AJ15" s="36">
        <f t="shared" si="14"/>
        <v>128250</v>
      </c>
      <c r="AK15" s="37">
        <v>0.34</v>
      </c>
      <c r="AL15" s="38">
        <f t="shared" si="15"/>
        <v>43605</v>
      </c>
      <c r="AM15" s="37">
        <v>0.33</v>
      </c>
      <c r="AN15" s="38">
        <f t="shared" si="16"/>
        <v>42322.5</v>
      </c>
      <c r="AO15" s="37">
        <v>0.33</v>
      </c>
      <c r="AP15" s="38">
        <f t="shared" si="17"/>
        <v>42322.5</v>
      </c>
      <c r="AQ15" s="39"/>
      <c r="AR15" s="35"/>
      <c r="AS15" s="36">
        <f t="shared" si="18"/>
        <v>0</v>
      </c>
      <c r="AT15" s="37"/>
      <c r="AU15" s="38">
        <f t="shared" si="19"/>
        <v>0</v>
      </c>
      <c r="AV15" s="37"/>
      <c r="AW15" s="38">
        <f t="shared" si="20"/>
        <v>0</v>
      </c>
      <c r="AX15" s="37"/>
      <c r="AY15" s="38">
        <f t="shared" si="21"/>
        <v>0</v>
      </c>
      <c r="AZ15" s="39"/>
      <c r="BA15" s="35">
        <v>0.05</v>
      </c>
      <c r="BB15" s="36">
        <f t="shared" si="22"/>
        <v>6750</v>
      </c>
      <c r="BC15" s="37">
        <v>0.34</v>
      </c>
      <c r="BD15" s="38">
        <f t="shared" si="23"/>
        <v>2295</v>
      </c>
      <c r="BE15" s="37">
        <v>0.33</v>
      </c>
      <c r="BF15" s="38">
        <f t="shared" si="24"/>
        <v>2227.5</v>
      </c>
      <c r="BG15" s="37">
        <v>0.33</v>
      </c>
      <c r="BH15" s="38">
        <f t="shared" si="25"/>
        <v>2227.5</v>
      </c>
      <c r="BI15" s="39"/>
      <c r="BJ15" s="35"/>
      <c r="BK15" s="36">
        <f t="shared" si="26"/>
        <v>0</v>
      </c>
      <c r="BL15" s="37"/>
      <c r="BM15" s="38">
        <f t="shared" si="27"/>
        <v>0</v>
      </c>
      <c r="BN15" s="37"/>
      <c r="BO15" s="38">
        <f t="shared" si="28"/>
        <v>0</v>
      </c>
      <c r="BP15" s="37"/>
      <c r="BQ15" s="38">
        <f t="shared" si="29"/>
        <v>0</v>
      </c>
      <c r="BR15" s="39"/>
      <c r="BS15" s="35"/>
      <c r="BT15" s="36">
        <f t="shared" si="30"/>
        <v>0</v>
      </c>
      <c r="BU15" s="37"/>
      <c r="BV15" s="38">
        <f t="shared" si="31"/>
        <v>0</v>
      </c>
      <c r="BW15" s="37"/>
      <c r="BX15" s="38">
        <f t="shared" si="32"/>
        <v>0</v>
      </c>
      <c r="BY15" s="37"/>
      <c r="BZ15" s="38">
        <f t="shared" si="33"/>
        <v>0</v>
      </c>
      <c r="CA15" s="40">
        <f t="shared" si="0"/>
        <v>135000</v>
      </c>
      <c r="CB15" s="40">
        <f t="shared" si="1"/>
        <v>135000</v>
      </c>
      <c r="CC15" s="40">
        <f t="shared" si="34"/>
        <v>135000</v>
      </c>
      <c r="CD15" s="15">
        <f t="shared" si="35"/>
        <v>0</v>
      </c>
    </row>
    <row r="16" spans="1:82" x14ac:dyDescent="0.25">
      <c r="B16" s="43" t="s">
        <v>36</v>
      </c>
      <c r="C16" s="41" t="s">
        <v>35</v>
      </c>
      <c r="D16" s="45">
        <v>300</v>
      </c>
      <c r="E16" s="33">
        <v>-180.52631578947367</v>
      </c>
      <c r="F16" s="33">
        <v>-54157.8947368421</v>
      </c>
      <c r="G16" s="39"/>
      <c r="H16" s="35"/>
      <c r="I16" s="36">
        <f t="shared" si="2"/>
        <v>0</v>
      </c>
      <c r="J16" s="37"/>
      <c r="K16" s="38">
        <f t="shared" si="3"/>
        <v>0</v>
      </c>
      <c r="L16" s="37"/>
      <c r="M16" s="38">
        <f t="shared" si="4"/>
        <v>0</v>
      </c>
      <c r="N16" s="37"/>
      <c r="O16" s="38">
        <f t="shared" si="5"/>
        <v>0</v>
      </c>
      <c r="P16" s="39"/>
      <c r="Q16" s="35"/>
      <c r="R16" s="36">
        <f t="shared" si="6"/>
        <v>0</v>
      </c>
      <c r="S16" s="37"/>
      <c r="T16" s="38">
        <f t="shared" si="7"/>
        <v>0</v>
      </c>
      <c r="U16" s="37"/>
      <c r="V16" s="38">
        <f t="shared" si="8"/>
        <v>0</v>
      </c>
      <c r="W16" s="37"/>
      <c r="X16" s="38">
        <f t="shared" si="9"/>
        <v>0</v>
      </c>
      <c r="Y16" s="39"/>
      <c r="Z16" s="35"/>
      <c r="AA16" s="36">
        <f t="shared" si="10"/>
        <v>0</v>
      </c>
      <c r="AB16" s="37"/>
      <c r="AC16" s="38">
        <f t="shared" si="11"/>
        <v>0</v>
      </c>
      <c r="AD16" s="37"/>
      <c r="AE16" s="38">
        <f t="shared" si="12"/>
        <v>0</v>
      </c>
      <c r="AF16" s="37"/>
      <c r="AG16" s="38">
        <f t="shared" si="13"/>
        <v>0</v>
      </c>
      <c r="AH16" s="39"/>
      <c r="AI16" s="35">
        <v>0.95</v>
      </c>
      <c r="AJ16" s="36">
        <f t="shared" si="14"/>
        <v>-51449.999999999993</v>
      </c>
      <c r="AK16" s="37">
        <v>0.34</v>
      </c>
      <c r="AL16" s="38">
        <f t="shared" si="15"/>
        <v>-17493</v>
      </c>
      <c r="AM16" s="37">
        <v>0.33</v>
      </c>
      <c r="AN16" s="38">
        <f t="shared" si="16"/>
        <v>-16978.5</v>
      </c>
      <c r="AO16" s="37">
        <v>0.33</v>
      </c>
      <c r="AP16" s="38">
        <f t="shared" si="17"/>
        <v>-16978.5</v>
      </c>
      <c r="AQ16" s="39"/>
      <c r="AR16" s="35"/>
      <c r="AS16" s="36">
        <f t="shared" si="18"/>
        <v>0</v>
      </c>
      <c r="AT16" s="37"/>
      <c r="AU16" s="38">
        <f t="shared" si="19"/>
        <v>0</v>
      </c>
      <c r="AV16" s="37"/>
      <c r="AW16" s="38">
        <f t="shared" si="20"/>
        <v>0</v>
      </c>
      <c r="AX16" s="37"/>
      <c r="AY16" s="38">
        <f t="shared" si="21"/>
        <v>0</v>
      </c>
      <c r="AZ16" s="39"/>
      <c r="BA16" s="35">
        <v>0.05</v>
      </c>
      <c r="BB16" s="36">
        <f t="shared" si="22"/>
        <v>-2707.894736842105</v>
      </c>
      <c r="BC16" s="37">
        <v>0.34</v>
      </c>
      <c r="BD16" s="38">
        <f t="shared" si="23"/>
        <v>-920.68421052631572</v>
      </c>
      <c r="BE16" s="37">
        <v>0.33</v>
      </c>
      <c r="BF16" s="38">
        <f t="shared" si="24"/>
        <v>-893.60526315789468</v>
      </c>
      <c r="BG16" s="37">
        <v>0.33</v>
      </c>
      <c r="BH16" s="38">
        <f t="shared" si="25"/>
        <v>-893.60526315789468</v>
      </c>
      <c r="BI16" s="39"/>
      <c r="BJ16" s="35"/>
      <c r="BK16" s="36">
        <f t="shared" si="26"/>
        <v>0</v>
      </c>
      <c r="BL16" s="37"/>
      <c r="BM16" s="38">
        <f t="shared" si="27"/>
        <v>0</v>
      </c>
      <c r="BN16" s="37"/>
      <c r="BO16" s="38">
        <f t="shared" si="28"/>
        <v>0</v>
      </c>
      <c r="BP16" s="37"/>
      <c r="BQ16" s="38">
        <f t="shared" si="29"/>
        <v>0</v>
      </c>
      <c r="BR16" s="39"/>
      <c r="BS16" s="35"/>
      <c r="BT16" s="36">
        <f t="shared" si="30"/>
        <v>0</v>
      </c>
      <c r="BU16" s="37"/>
      <c r="BV16" s="38">
        <f t="shared" si="31"/>
        <v>0</v>
      </c>
      <c r="BW16" s="37"/>
      <c r="BX16" s="38">
        <f t="shared" si="32"/>
        <v>0</v>
      </c>
      <c r="BY16" s="37"/>
      <c r="BZ16" s="38">
        <f t="shared" si="33"/>
        <v>0</v>
      </c>
      <c r="CA16" s="40">
        <f t="shared" si="0"/>
        <v>-54157.8947368421</v>
      </c>
      <c r="CB16" s="40">
        <f t="shared" si="1"/>
        <v>-54157.8947368421</v>
      </c>
      <c r="CC16" s="40">
        <f t="shared" si="34"/>
        <v>-54157.894736842107</v>
      </c>
      <c r="CD16" s="15">
        <f t="shared" si="35"/>
        <v>0</v>
      </c>
    </row>
    <row r="17" spans="1:82" x14ac:dyDescent="0.25">
      <c r="B17" s="50" t="s">
        <v>37</v>
      </c>
      <c r="C17" s="51" t="s">
        <v>35</v>
      </c>
      <c r="D17" s="45">
        <v>15</v>
      </c>
      <c r="E17" s="33">
        <v>100</v>
      </c>
      <c r="F17" s="33">
        <v>1500</v>
      </c>
      <c r="G17" s="52"/>
      <c r="H17" s="35"/>
      <c r="I17" s="36">
        <f t="shared" si="2"/>
        <v>0</v>
      </c>
      <c r="J17" s="37"/>
      <c r="K17" s="38">
        <f t="shared" si="3"/>
        <v>0</v>
      </c>
      <c r="L17" s="37"/>
      <c r="M17" s="38">
        <f t="shared" si="4"/>
        <v>0</v>
      </c>
      <c r="N17" s="37"/>
      <c r="O17" s="38">
        <f t="shared" si="5"/>
        <v>0</v>
      </c>
      <c r="P17" s="52"/>
      <c r="Q17" s="53">
        <v>0.14285714285714288</v>
      </c>
      <c r="R17" s="36">
        <f t="shared" si="6"/>
        <v>214.28571428571431</v>
      </c>
      <c r="S17" s="54">
        <v>0.34</v>
      </c>
      <c r="T17" s="38">
        <f t="shared" si="7"/>
        <v>72.857142857142875</v>
      </c>
      <c r="U17" s="54">
        <v>0.33</v>
      </c>
      <c r="V17" s="38">
        <f t="shared" si="8"/>
        <v>70.714285714285722</v>
      </c>
      <c r="W17" s="54">
        <v>0.33</v>
      </c>
      <c r="X17" s="38">
        <f t="shared" si="9"/>
        <v>70.714285714285722</v>
      </c>
      <c r="Y17" s="52"/>
      <c r="Z17" s="53">
        <v>0.14285714285714288</v>
      </c>
      <c r="AA17" s="36">
        <f t="shared" si="10"/>
        <v>214.28571428571431</v>
      </c>
      <c r="AB17" s="54">
        <v>0.34</v>
      </c>
      <c r="AC17" s="38">
        <f t="shared" si="11"/>
        <v>72.857142857142875</v>
      </c>
      <c r="AD17" s="54">
        <v>0.33</v>
      </c>
      <c r="AE17" s="38">
        <f t="shared" si="12"/>
        <v>70.714285714285722</v>
      </c>
      <c r="AF17" s="54">
        <v>0.33</v>
      </c>
      <c r="AG17" s="38">
        <f t="shared" si="13"/>
        <v>70.714285714285722</v>
      </c>
      <c r="AH17" s="52"/>
      <c r="AI17" s="53">
        <v>0.14285714285714288</v>
      </c>
      <c r="AJ17" s="36">
        <f t="shared" si="14"/>
        <v>214.28571428571431</v>
      </c>
      <c r="AK17" s="54">
        <v>0.34</v>
      </c>
      <c r="AL17" s="38">
        <f t="shared" si="15"/>
        <v>72.857142857142875</v>
      </c>
      <c r="AM17" s="54">
        <v>0.33</v>
      </c>
      <c r="AN17" s="38">
        <f t="shared" si="16"/>
        <v>70.714285714285722</v>
      </c>
      <c r="AO17" s="54">
        <v>0.33</v>
      </c>
      <c r="AP17" s="38">
        <f t="shared" si="17"/>
        <v>70.714285714285722</v>
      </c>
      <c r="AQ17" s="52"/>
      <c r="AR17" s="53">
        <v>0.14285714285714288</v>
      </c>
      <c r="AS17" s="36">
        <f t="shared" si="18"/>
        <v>214.28571428571431</v>
      </c>
      <c r="AT17" s="54">
        <v>0.34</v>
      </c>
      <c r="AU17" s="38">
        <f t="shared" si="19"/>
        <v>72.857142857142875</v>
      </c>
      <c r="AV17" s="54">
        <v>0.33</v>
      </c>
      <c r="AW17" s="38">
        <f t="shared" si="20"/>
        <v>70.714285714285722</v>
      </c>
      <c r="AX17" s="54">
        <v>0.33</v>
      </c>
      <c r="AY17" s="38">
        <f t="shared" si="21"/>
        <v>70.714285714285722</v>
      </c>
      <c r="AZ17" s="52"/>
      <c r="BA17" s="53">
        <v>0.14285714285714288</v>
      </c>
      <c r="BB17" s="36">
        <f t="shared" si="22"/>
        <v>214.28571428571431</v>
      </c>
      <c r="BC17" s="54">
        <v>0.34</v>
      </c>
      <c r="BD17" s="38">
        <f t="shared" si="23"/>
        <v>72.857142857142875</v>
      </c>
      <c r="BE17" s="54">
        <v>0.33</v>
      </c>
      <c r="BF17" s="38">
        <f t="shared" si="24"/>
        <v>70.714285714285722</v>
      </c>
      <c r="BG17" s="54">
        <v>0.33</v>
      </c>
      <c r="BH17" s="38">
        <f t="shared" si="25"/>
        <v>70.714285714285722</v>
      </c>
      <c r="BI17" s="52"/>
      <c r="BJ17" s="53">
        <v>0.14285714285714288</v>
      </c>
      <c r="BK17" s="36">
        <f t="shared" si="26"/>
        <v>214.28571428571431</v>
      </c>
      <c r="BL17" s="54">
        <v>0.34</v>
      </c>
      <c r="BM17" s="38">
        <f t="shared" si="27"/>
        <v>72.857142857142875</v>
      </c>
      <c r="BN17" s="54">
        <v>0.33</v>
      </c>
      <c r="BO17" s="38">
        <f t="shared" si="28"/>
        <v>70.714285714285722</v>
      </c>
      <c r="BP17" s="54">
        <v>0.33</v>
      </c>
      <c r="BQ17" s="38">
        <f t="shared" si="29"/>
        <v>70.714285714285722</v>
      </c>
      <c r="BR17" s="52"/>
      <c r="BS17" s="53">
        <v>0.14285714285714288</v>
      </c>
      <c r="BT17" s="36">
        <f t="shared" si="30"/>
        <v>214.28571428571431</v>
      </c>
      <c r="BU17" s="54">
        <v>0.34</v>
      </c>
      <c r="BV17" s="38">
        <f t="shared" si="31"/>
        <v>72.857142857142875</v>
      </c>
      <c r="BW17" s="54">
        <v>0.33</v>
      </c>
      <c r="BX17" s="38">
        <f t="shared" si="32"/>
        <v>70.714285714285722</v>
      </c>
      <c r="BY17" s="54">
        <v>0.33</v>
      </c>
      <c r="BZ17" s="38">
        <f t="shared" si="33"/>
        <v>70.714285714285722</v>
      </c>
      <c r="CA17" s="40">
        <f t="shared" si="0"/>
        <v>1500</v>
      </c>
      <c r="CB17" s="40">
        <f t="shared" si="1"/>
        <v>1500</v>
      </c>
      <c r="CC17" s="40">
        <f t="shared" si="34"/>
        <v>1500.0000000000007</v>
      </c>
      <c r="CD17" s="15">
        <f t="shared" si="35"/>
        <v>0</v>
      </c>
    </row>
    <row r="18" spans="1:82" x14ac:dyDescent="0.25">
      <c r="B18" s="47" t="s">
        <v>38</v>
      </c>
      <c r="C18" s="51" t="s">
        <v>35</v>
      </c>
      <c r="D18" s="45">
        <v>30</v>
      </c>
      <c r="E18" s="33">
        <v>-660</v>
      </c>
      <c r="F18" s="33">
        <v>-19800</v>
      </c>
      <c r="G18" s="52"/>
      <c r="H18" s="35"/>
      <c r="I18" s="36">
        <f t="shared" si="2"/>
        <v>0</v>
      </c>
      <c r="J18" s="37"/>
      <c r="K18" s="38">
        <f t="shared" si="3"/>
        <v>0</v>
      </c>
      <c r="L18" s="37"/>
      <c r="M18" s="38">
        <f t="shared" si="4"/>
        <v>0</v>
      </c>
      <c r="N18" s="37"/>
      <c r="O18" s="38">
        <f t="shared" si="5"/>
        <v>0</v>
      </c>
      <c r="P18" s="52"/>
      <c r="Q18" s="53"/>
      <c r="R18" s="36">
        <f t="shared" si="6"/>
        <v>0</v>
      </c>
      <c r="S18" s="54"/>
      <c r="T18" s="38">
        <f t="shared" si="7"/>
        <v>0</v>
      </c>
      <c r="U18" s="54"/>
      <c r="V18" s="38">
        <f t="shared" si="8"/>
        <v>0</v>
      </c>
      <c r="W18" s="54"/>
      <c r="X18" s="38">
        <f t="shared" si="9"/>
        <v>0</v>
      </c>
      <c r="Y18" s="52"/>
      <c r="Z18" s="53"/>
      <c r="AA18" s="36">
        <f t="shared" si="10"/>
        <v>0</v>
      </c>
      <c r="AB18" s="54"/>
      <c r="AC18" s="38">
        <f t="shared" si="11"/>
        <v>0</v>
      </c>
      <c r="AD18" s="54"/>
      <c r="AE18" s="38">
        <f t="shared" si="12"/>
        <v>0</v>
      </c>
      <c r="AF18" s="54"/>
      <c r="AG18" s="38">
        <f t="shared" si="13"/>
        <v>0</v>
      </c>
      <c r="AH18" s="52"/>
      <c r="AI18" s="53"/>
      <c r="AJ18" s="36">
        <f t="shared" si="14"/>
        <v>0</v>
      </c>
      <c r="AK18" s="54"/>
      <c r="AL18" s="38">
        <f t="shared" si="15"/>
        <v>0</v>
      </c>
      <c r="AM18" s="54"/>
      <c r="AN18" s="38">
        <f t="shared" si="16"/>
        <v>0</v>
      </c>
      <c r="AO18" s="54"/>
      <c r="AP18" s="38">
        <f t="shared" si="17"/>
        <v>0</v>
      </c>
      <c r="AQ18" s="52"/>
      <c r="AR18" s="53"/>
      <c r="AS18" s="36">
        <f t="shared" si="18"/>
        <v>0</v>
      </c>
      <c r="AT18" s="54"/>
      <c r="AU18" s="38">
        <f t="shared" si="19"/>
        <v>0</v>
      </c>
      <c r="AV18" s="54"/>
      <c r="AW18" s="38">
        <f t="shared" si="20"/>
        <v>0</v>
      </c>
      <c r="AX18" s="54"/>
      <c r="AY18" s="38">
        <f t="shared" si="21"/>
        <v>0</v>
      </c>
      <c r="AZ18" s="52"/>
      <c r="BA18" s="53">
        <v>1</v>
      </c>
      <c r="BB18" s="36">
        <f t="shared" si="22"/>
        <v>-19800</v>
      </c>
      <c r="BC18" s="54">
        <v>0.34</v>
      </c>
      <c r="BD18" s="38">
        <f t="shared" si="23"/>
        <v>-6732.0000000000009</v>
      </c>
      <c r="BE18" s="54">
        <v>0.33</v>
      </c>
      <c r="BF18" s="38">
        <f t="shared" si="24"/>
        <v>-6534</v>
      </c>
      <c r="BG18" s="54">
        <v>0.33</v>
      </c>
      <c r="BH18" s="38">
        <f t="shared" si="25"/>
        <v>-6534</v>
      </c>
      <c r="BI18" s="52"/>
      <c r="BJ18" s="53"/>
      <c r="BK18" s="36">
        <f t="shared" si="26"/>
        <v>0</v>
      </c>
      <c r="BL18" s="54"/>
      <c r="BM18" s="38">
        <f t="shared" si="27"/>
        <v>0</v>
      </c>
      <c r="BN18" s="54"/>
      <c r="BO18" s="38">
        <f t="shared" si="28"/>
        <v>0</v>
      </c>
      <c r="BP18" s="54"/>
      <c r="BQ18" s="38">
        <f t="shared" si="29"/>
        <v>0</v>
      </c>
      <c r="BR18" s="52"/>
      <c r="BS18" s="53"/>
      <c r="BT18" s="36">
        <f t="shared" si="30"/>
        <v>0</v>
      </c>
      <c r="BU18" s="54"/>
      <c r="BV18" s="38">
        <f t="shared" si="31"/>
        <v>0</v>
      </c>
      <c r="BW18" s="54"/>
      <c r="BX18" s="38">
        <f t="shared" si="32"/>
        <v>0</v>
      </c>
      <c r="BY18" s="54"/>
      <c r="BZ18" s="38">
        <f t="shared" si="33"/>
        <v>0</v>
      </c>
      <c r="CA18" s="40">
        <f t="shared" si="0"/>
        <v>-19800</v>
      </c>
      <c r="CB18" s="40">
        <f t="shared" si="1"/>
        <v>-19800</v>
      </c>
      <c r="CC18" s="40">
        <f t="shared" si="34"/>
        <v>-19800</v>
      </c>
      <c r="CD18" s="15">
        <f t="shared" si="35"/>
        <v>0</v>
      </c>
    </row>
    <row r="19" spans="1:82" x14ac:dyDescent="0.25">
      <c r="B19" s="47" t="s">
        <v>39</v>
      </c>
      <c r="C19" s="51" t="s">
        <v>40</v>
      </c>
      <c r="D19" s="55">
        <v>25500</v>
      </c>
      <c r="E19" s="48">
        <v>-0.37018461538461545</v>
      </c>
      <c r="F19" s="33">
        <v>-9439.7076923076947</v>
      </c>
      <c r="G19" s="52"/>
      <c r="H19" s="35"/>
      <c r="I19" s="36">
        <f t="shared" si="2"/>
        <v>0</v>
      </c>
      <c r="J19" s="37"/>
      <c r="K19" s="38">
        <f t="shared" si="3"/>
        <v>0</v>
      </c>
      <c r="L19" s="37"/>
      <c r="M19" s="38">
        <f t="shared" si="4"/>
        <v>0</v>
      </c>
      <c r="N19" s="37"/>
      <c r="O19" s="38">
        <f t="shared" si="5"/>
        <v>0</v>
      </c>
      <c r="P19" s="52"/>
      <c r="Q19" s="53"/>
      <c r="R19" s="36">
        <f t="shared" si="6"/>
        <v>0</v>
      </c>
      <c r="S19" s="54"/>
      <c r="T19" s="38">
        <f t="shared" si="7"/>
        <v>0</v>
      </c>
      <c r="U19" s="54"/>
      <c r="V19" s="38">
        <f t="shared" si="8"/>
        <v>0</v>
      </c>
      <c r="W19" s="54"/>
      <c r="X19" s="38">
        <f t="shared" si="9"/>
        <v>0</v>
      </c>
      <c r="Y19" s="52"/>
      <c r="Z19" s="53"/>
      <c r="AA19" s="36">
        <f t="shared" si="10"/>
        <v>0</v>
      </c>
      <c r="AB19" s="54"/>
      <c r="AC19" s="38">
        <f t="shared" si="11"/>
        <v>0</v>
      </c>
      <c r="AD19" s="54"/>
      <c r="AE19" s="38">
        <f t="shared" si="12"/>
        <v>0</v>
      </c>
      <c r="AF19" s="54"/>
      <c r="AG19" s="38">
        <f t="shared" si="13"/>
        <v>0</v>
      </c>
      <c r="AH19" s="52"/>
      <c r="AI19" s="53">
        <v>0.2</v>
      </c>
      <c r="AJ19" s="36">
        <f t="shared" si="14"/>
        <v>-1887.941538461539</v>
      </c>
      <c r="AK19" s="54">
        <v>0.34</v>
      </c>
      <c r="AL19" s="38">
        <f t="shared" si="15"/>
        <v>-641.90012307692336</v>
      </c>
      <c r="AM19" s="54">
        <v>0.33</v>
      </c>
      <c r="AN19" s="38">
        <f t="shared" si="16"/>
        <v>-623.02070769230795</v>
      </c>
      <c r="AO19" s="54">
        <v>0.33</v>
      </c>
      <c r="AP19" s="38">
        <f t="shared" si="17"/>
        <v>-623.02070769230795</v>
      </c>
      <c r="AQ19" s="52"/>
      <c r="AR19" s="53"/>
      <c r="AS19" s="36">
        <f t="shared" si="18"/>
        <v>0</v>
      </c>
      <c r="AT19" s="54"/>
      <c r="AU19" s="38">
        <f t="shared" si="19"/>
        <v>0</v>
      </c>
      <c r="AV19" s="54"/>
      <c r="AW19" s="38">
        <f t="shared" si="20"/>
        <v>0</v>
      </c>
      <c r="AX19" s="54"/>
      <c r="AY19" s="38">
        <f t="shared" si="21"/>
        <v>0</v>
      </c>
      <c r="AZ19" s="52"/>
      <c r="BA19" s="53">
        <v>0.8</v>
      </c>
      <c r="BB19" s="36">
        <f t="shared" si="22"/>
        <v>-7551.7661538461562</v>
      </c>
      <c r="BC19" s="54">
        <v>0.34</v>
      </c>
      <c r="BD19" s="38">
        <f t="shared" si="23"/>
        <v>-2567.6004923076935</v>
      </c>
      <c r="BE19" s="54">
        <v>0.33</v>
      </c>
      <c r="BF19" s="38">
        <f t="shared" si="24"/>
        <v>-2492.0828307692318</v>
      </c>
      <c r="BG19" s="54">
        <v>0.33</v>
      </c>
      <c r="BH19" s="38">
        <f t="shared" si="25"/>
        <v>-2492.0828307692318</v>
      </c>
      <c r="BI19" s="52"/>
      <c r="BJ19" s="53"/>
      <c r="BK19" s="36">
        <f t="shared" si="26"/>
        <v>0</v>
      </c>
      <c r="BL19" s="54"/>
      <c r="BM19" s="38">
        <f t="shared" si="27"/>
        <v>0</v>
      </c>
      <c r="BN19" s="54"/>
      <c r="BO19" s="38">
        <f t="shared" si="28"/>
        <v>0</v>
      </c>
      <c r="BP19" s="54"/>
      <c r="BQ19" s="38">
        <f t="shared" si="29"/>
        <v>0</v>
      </c>
      <c r="BR19" s="52"/>
      <c r="BS19" s="53"/>
      <c r="BT19" s="36">
        <f t="shared" si="30"/>
        <v>0</v>
      </c>
      <c r="BU19" s="54"/>
      <c r="BV19" s="38">
        <f t="shared" si="31"/>
        <v>0</v>
      </c>
      <c r="BW19" s="54"/>
      <c r="BX19" s="38">
        <f t="shared" si="32"/>
        <v>0</v>
      </c>
      <c r="BY19" s="54"/>
      <c r="BZ19" s="38">
        <f t="shared" si="33"/>
        <v>0</v>
      </c>
      <c r="CA19" s="40">
        <f t="shared" si="0"/>
        <v>-9439.7076923076947</v>
      </c>
      <c r="CB19" s="40">
        <f t="shared" si="1"/>
        <v>-9439.7076923076947</v>
      </c>
      <c r="CC19" s="40">
        <f t="shared" si="34"/>
        <v>-9439.7076923076947</v>
      </c>
      <c r="CD19" s="15">
        <f t="shared" si="35"/>
        <v>0</v>
      </c>
    </row>
    <row r="20" spans="1:82" x14ac:dyDescent="0.25">
      <c r="B20" s="43"/>
      <c r="C20" s="51"/>
      <c r="D20" s="45"/>
      <c r="E20" s="33"/>
      <c r="F20" s="33">
        <v>0</v>
      </c>
      <c r="G20" s="52"/>
      <c r="H20" s="35"/>
      <c r="I20" s="36">
        <f t="shared" si="2"/>
        <v>0</v>
      </c>
      <c r="J20" s="37"/>
      <c r="K20" s="38">
        <f t="shared" si="3"/>
        <v>0</v>
      </c>
      <c r="L20" s="37"/>
      <c r="M20" s="38">
        <f t="shared" si="4"/>
        <v>0</v>
      </c>
      <c r="N20" s="37"/>
      <c r="O20" s="38">
        <f t="shared" si="5"/>
        <v>0</v>
      </c>
      <c r="P20" s="52"/>
      <c r="Q20" s="53"/>
      <c r="R20" s="36">
        <f t="shared" si="6"/>
        <v>0</v>
      </c>
      <c r="S20" s="54"/>
      <c r="T20" s="38">
        <f t="shared" si="7"/>
        <v>0</v>
      </c>
      <c r="U20" s="54"/>
      <c r="V20" s="38">
        <f t="shared" si="8"/>
        <v>0</v>
      </c>
      <c r="W20" s="54"/>
      <c r="X20" s="38">
        <f t="shared" si="9"/>
        <v>0</v>
      </c>
      <c r="Y20" s="52"/>
      <c r="Z20" s="53"/>
      <c r="AA20" s="36">
        <f t="shared" si="10"/>
        <v>0</v>
      </c>
      <c r="AB20" s="54"/>
      <c r="AC20" s="38">
        <f t="shared" si="11"/>
        <v>0</v>
      </c>
      <c r="AD20" s="54"/>
      <c r="AE20" s="38">
        <f t="shared" si="12"/>
        <v>0</v>
      </c>
      <c r="AF20" s="54"/>
      <c r="AG20" s="38">
        <f t="shared" si="13"/>
        <v>0</v>
      </c>
      <c r="AH20" s="52"/>
      <c r="AI20" s="53"/>
      <c r="AJ20" s="36">
        <f t="shared" si="14"/>
        <v>0</v>
      </c>
      <c r="AK20" s="54"/>
      <c r="AL20" s="38">
        <f t="shared" si="15"/>
        <v>0</v>
      </c>
      <c r="AM20" s="54"/>
      <c r="AN20" s="38">
        <f t="shared" si="16"/>
        <v>0</v>
      </c>
      <c r="AO20" s="54"/>
      <c r="AP20" s="38">
        <f t="shared" si="17"/>
        <v>0</v>
      </c>
      <c r="AQ20" s="52"/>
      <c r="AR20" s="53"/>
      <c r="AS20" s="36">
        <f t="shared" si="18"/>
        <v>0</v>
      </c>
      <c r="AT20" s="54"/>
      <c r="AU20" s="38">
        <f t="shared" si="19"/>
        <v>0</v>
      </c>
      <c r="AV20" s="54"/>
      <c r="AW20" s="38">
        <f t="shared" si="20"/>
        <v>0</v>
      </c>
      <c r="AX20" s="54"/>
      <c r="AY20" s="38">
        <f t="shared" si="21"/>
        <v>0</v>
      </c>
      <c r="AZ20" s="52"/>
      <c r="BA20" s="53"/>
      <c r="BB20" s="36">
        <f t="shared" si="22"/>
        <v>0</v>
      </c>
      <c r="BC20" s="54"/>
      <c r="BD20" s="38">
        <f t="shared" si="23"/>
        <v>0</v>
      </c>
      <c r="BE20" s="56"/>
      <c r="BF20" s="38">
        <f t="shared" si="24"/>
        <v>0</v>
      </c>
      <c r="BG20" s="54"/>
      <c r="BH20" s="38">
        <f t="shared" si="25"/>
        <v>0</v>
      </c>
      <c r="BI20" s="52"/>
      <c r="BJ20" s="53"/>
      <c r="BK20" s="36">
        <f t="shared" si="26"/>
        <v>0</v>
      </c>
      <c r="BL20" s="54"/>
      <c r="BM20" s="38">
        <f t="shared" si="27"/>
        <v>0</v>
      </c>
      <c r="BN20" s="54"/>
      <c r="BO20" s="38">
        <f t="shared" si="28"/>
        <v>0</v>
      </c>
      <c r="BP20" s="54"/>
      <c r="BQ20" s="38">
        <f t="shared" si="29"/>
        <v>0</v>
      </c>
      <c r="BR20" s="52"/>
      <c r="BS20" s="53"/>
      <c r="BT20" s="36">
        <f t="shared" si="30"/>
        <v>0</v>
      </c>
      <c r="BU20" s="54"/>
      <c r="BV20" s="38">
        <f t="shared" si="31"/>
        <v>0</v>
      </c>
      <c r="BW20" s="54"/>
      <c r="BX20" s="38">
        <f t="shared" si="32"/>
        <v>0</v>
      </c>
      <c r="BY20" s="54"/>
      <c r="BZ20" s="38">
        <f t="shared" si="33"/>
        <v>0</v>
      </c>
      <c r="CA20" s="40">
        <f t="shared" si="0"/>
        <v>0</v>
      </c>
      <c r="CB20" s="40">
        <f t="shared" si="1"/>
        <v>0</v>
      </c>
      <c r="CC20" s="40">
        <f t="shared" si="34"/>
        <v>0</v>
      </c>
      <c r="CD20" s="15">
        <f t="shared" si="35"/>
        <v>0</v>
      </c>
    </row>
    <row r="21" spans="1:82" x14ac:dyDescent="0.25">
      <c r="A21" s="1" t="s">
        <v>41</v>
      </c>
      <c r="B21" s="43"/>
      <c r="C21" s="51"/>
      <c r="D21" s="45"/>
      <c r="E21" s="33"/>
      <c r="F21" s="33">
        <v>0</v>
      </c>
      <c r="G21" s="52"/>
      <c r="H21" s="35"/>
      <c r="I21" s="36">
        <f t="shared" si="2"/>
        <v>0</v>
      </c>
      <c r="J21" s="37"/>
      <c r="K21" s="38">
        <f t="shared" si="3"/>
        <v>0</v>
      </c>
      <c r="L21" s="37"/>
      <c r="M21" s="38">
        <f t="shared" si="4"/>
        <v>0</v>
      </c>
      <c r="N21" s="37"/>
      <c r="O21" s="38">
        <f t="shared" si="5"/>
        <v>0</v>
      </c>
      <c r="P21" s="52"/>
      <c r="Q21" s="53"/>
      <c r="R21" s="36">
        <f t="shared" si="6"/>
        <v>0</v>
      </c>
      <c r="S21" s="54"/>
      <c r="T21" s="38">
        <f t="shared" si="7"/>
        <v>0</v>
      </c>
      <c r="U21" s="54"/>
      <c r="V21" s="38">
        <f t="shared" si="8"/>
        <v>0</v>
      </c>
      <c r="W21" s="54"/>
      <c r="X21" s="38">
        <f t="shared" si="9"/>
        <v>0</v>
      </c>
      <c r="Y21" s="52"/>
      <c r="Z21" s="53"/>
      <c r="AA21" s="36">
        <f t="shared" si="10"/>
        <v>0</v>
      </c>
      <c r="AB21" s="54"/>
      <c r="AC21" s="38">
        <f t="shared" si="11"/>
        <v>0</v>
      </c>
      <c r="AD21" s="54"/>
      <c r="AE21" s="38">
        <f t="shared" si="12"/>
        <v>0</v>
      </c>
      <c r="AF21" s="54"/>
      <c r="AG21" s="38">
        <f t="shared" si="13"/>
        <v>0</v>
      </c>
      <c r="AH21" s="52"/>
      <c r="AI21" s="53"/>
      <c r="AJ21" s="36">
        <f t="shared" si="14"/>
        <v>0</v>
      </c>
      <c r="AK21" s="54"/>
      <c r="AL21" s="38">
        <f t="shared" si="15"/>
        <v>0</v>
      </c>
      <c r="AM21" s="54"/>
      <c r="AN21" s="38">
        <f t="shared" si="16"/>
        <v>0</v>
      </c>
      <c r="AO21" s="54"/>
      <c r="AP21" s="38">
        <f t="shared" si="17"/>
        <v>0</v>
      </c>
      <c r="AQ21" s="52"/>
      <c r="AR21" s="53"/>
      <c r="AS21" s="36">
        <f t="shared" si="18"/>
        <v>0</v>
      </c>
      <c r="AT21" s="54"/>
      <c r="AU21" s="38">
        <f t="shared" si="19"/>
        <v>0</v>
      </c>
      <c r="AV21" s="54"/>
      <c r="AW21" s="38">
        <f t="shared" si="20"/>
        <v>0</v>
      </c>
      <c r="AX21" s="54"/>
      <c r="AY21" s="38">
        <f t="shared" si="21"/>
        <v>0</v>
      </c>
      <c r="AZ21" s="52"/>
      <c r="BA21" s="53"/>
      <c r="BB21" s="36">
        <f t="shared" si="22"/>
        <v>0</v>
      </c>
      <c r="BC21" s="54"/>
      <c r="BD21" s="38">
        <f t="shared" si="23"/>
        <v>0</v>
      </c>
      <c r="BE21" s="54"/>
      <c r="BF21" s="38">
        <f t="shared" si="24"/>
        <v>0</v>
      </c>
      <c r="BG21" s="54"/>
      <c r="BH21" s="38">
        <f t="shared" si="25"/>
        <v>0</v>
      </c>
      <c r="BI21" s="52"/>
      <c r="BJ21" s="53"/>
      <c r="BK21" s="36">
        <f t="shared" si="26"/>
        <v>0</v>
      </c>
      <c r="BL21" s="54"/>
      <c r="BM21" s="38">
        <f t="shared" si="27"/>
        <v>0</v>
      </c>
      <c r="BN21" s="54"/>
      <c r="BO21" s="38">
        <f t="shared" si="28"/>
        <v>0</v>
      </c>
      <c r="BP21" s="54"/>
      <c r="BQ21" s="38">
        <f t="shared" si="29"/>
        <v>0</v>
      </c>
      <c r="BR21" s="52"/>
      <c r="BS21" s="53"/>
      <c r="BT21" s="36">
        <f t="shared" si="30"/>
        <v>0</v>
      </c>
      <c r="BU21" s="54"/>
      <c r="BV21" s="38">
        <f t="shared" si="31"/>
        <v>0</v>
      </c>
      <c r="BW21" s="54"/>
      <c r="BX21" s="38">
        <f t="shared" si="32"/>
        <v>0</v>
      </c>
      <c r="BY21" s="54"/>
      <c r="BZ21" s="38">
        <f t="shared" si="33"/>
        <v>0</v>
      </c>
      <c r="CA21" s="40">
        <f t="shared" si="0"/>
        <v>0</v>
      </c>
      <c r="CB21" s="40">
        <f t="shared" si="1"/>
        <v>0</v>
      </c>
      <c r="CC21" s="40">
        <f t="shared" si="34"/>
        <v>0</v>
      </c>
      <c r="CD21" s="15">
        <f t="shared" si="35"/>
        <v>0</v>
      </c>
    </row>
    <row r="22" spans="1:82" x14ac:dyDescent="0.25">
      <c r="B22" s="43" t="s">
        <v>42</v>
      </c>
      <c r="C22" s="51" t="s">
        <v>35</v>
      </c>
      <c r="D22" s="45">
        <v>10</v>
      </c>
      <c r="E22" s="33">
        <v>240</v>
      </c>
      <c r="F22" s="33">
        <v>2400</v>
      </c>
      <c r="G22" s="52"/>
      <c r="H22" s="35"/>
      <c r="I22" s="36">
        <f t="shared" si="2"/>
        <v>0</v>
      </c>
      <c r="J22" s="37"/>
      <c r="K22" s="38">
        <f t="shared" si="3"/>
        <v>0</v>
      </c>
      <c r="L22" s="37"/>
      <c r="M22" s="38">
        <f t="shared" si="4"/>
        <v>0</v>
      </c>
      <c r="N22" s="37"/>
      <c r="O22" s="38">
        <f t="shared" si="5"/>
        <v>0</v>
      </c>
      <c r="P22" s="52"/>
      <c r="Q22" s="53"/>
      <c r="R22" s="36">
        <f t="shared" si="6"/>
        <v>0</v>
      </c>
      <c r="S22" s="54"/>
      <c r="T22" s="38">
        <f t="shared" si="7"/>
        <v>0</v>
      </c>
      <c r="U22" s="54"/>
      <c r="V22" s="38">
        <f t="shared" si="8"/>
        <v>0</v>
      </c>
      <c r="W22" s="54"/>
      <c r="X22" s="38">
        <f t="shared" si="9"/>
        <v>0</v>
      </c>
      <c r="Y22" s="52"/>
      <c r="Z22" s="53">
        <v>0.6</v>
      </c>
      <c r="AA22" s="36">
        <f t="shared" si="10"/>
        <v>1440</v>
      </c>
      <c r="AB22" s="54">
        <v>0.34</v>
      </c>
      <c r="AC22" s="38">
        <f t="shared" si="11"/>
        <v>489.6</v>
      </c>
      <c r="AD22" s="54">
        <v>0.33</v>
      </c>
      <c r="AE22" s="38">
        <f t="shared" si="12"/>
        <v>475.20000000000005</v>
      </c>
      <c r="AF22" s="54">
        <v>0.33</v>
      </c>
      <c r="AG22" s="38">
        <f t="shared" si="13"/>
        <v>475.20000000000005</v>
      </c>
      <c r="AH22" s="52"/>
      <c r="AI22" s="53">
        <v>0.2</v>
      </c>
      <c r="AJ22" s="36">
        <f t="shared" si="14"/>
        <v>480</v>
      </c>
      <c r="AK22" s="54">
        <v>0.34</v>
      </c>
      <c r="AL22" s="38">
        <f t="shared" si="15"/>
        <v>163.20000000000002</v>
      </c>
      <c r="AM22" s="54">
        <v>0.33</v>
      </c>
      <c r="AN22" s="38">
        <f t="shared" si="16"/>
        <v>158.4</v>
      </c>
      <c r="AO22" s="54">
        <v>0.33</v>
      </c>
      <c r="AP22" s="38">
        <f t="shared" si="17"/>
        <v>158.4</v>
      </c>
      <c r="AQ22" s="52"/>
      <c r="AR22" s="53">
        <v>0.15</v>
      </c>
      <c r="AS22" s="36">
        <f t="shared" si="18"/>
        <v>360</v>
      </c>
      <c r="AT22" s="54">
        <v>0.34</v>
      </c>
      <c r="AU22" s="38">
        <f t="shared" si="19"/>
        <v>122.4</v>
      </c>
      <c r="AV22" s="54">
        <v>0.33</v>
      </c>
      <c r="AW22" s="38">
        <f t="shared" si="20"/>
        <v>118.80000000000001</v>
      </c>
      <c r="AX22" s="54">
        <v>0.33</v>
      </c>
      <c r="AY22" s="38">
        <f t="shared" si="21"/>
        <v>118.80000000000001</v>
      </c>
      <c r="AZ22" s="52"/>
      <c r="BA22" s="53">
        <v>0.05</v>
      </c>
      <c r="BB22" s="36">
        <f t="shared" si="22"/>
        <v>120</v>
      </c>
      <c r="BC22" s="54">
        <v>0.34</v>
      </c>
      <c r="BD22" s="38">
        <f t="shared" si="23"/>
        <v>40.800000000000004</v>
      </c>
      <c r="BE22" s="54">
        <v>0.33</v>
      </c>
      <c r="BF22" s="38">
        <f t="shared" si="24"/>
        <v>39.6</v>
      </c>
      <c r="BG22" s="54">
        <v>0.33</v>
      </c>
      <c r="BH22" s="38">
        <f t="shared" si="25"/>
        <v>39.6</v>
      </c>
      <c r="BI22" s="52"/>
      <c r="BJ22" s="53"/>
      <c r="BK22" s="36">
        <f t="shared" si="26"/>
        <v>0</v>
      </c>
      <c r="BL22" s="54"/>
      <c r="BM22" s="38">
        <f t="shared" si="27"/>
        <v>0</v>
      </c>
      <c r="BN22" s="54"/>
      <c r="BO22" s="38">
        <f t="shared" si="28"/>
        <v>0</v>
      </c>
      <c r="BP22" s="54"/>
      <c r="BQ22" s="38">
        <f t="shared" si="29"/>
        <v>0</v>
      </c>
      <c r="BR22" s="52"/>
      <c r="BS22" s="53"/>
      <c r="BT22" s="36">
        <f t="shared" si="30"/>
        <v>0</v>
      </c>
      <c r="BU22" s="54"/>
      <c r="BV22" s="38">
        <f t="shared" si="31"/>
        <v>0</v>
      </c>
      <c r="BW22" s="54"/>
      <c r="BX22" s="38">
        <f t="shared" si="32"/>
        <v>0</v>
      </c>
      <c r="BY22" s="54"/>
      <c r="BZ22" s="38">
        <f t="shared" si="33"/>
        <v>0</v>
      </c>
      <c r="CA22" s="40">
        <f t="shared" si="0"/>
        <v>2400</v>
      </c>
      <c r="CB22" s="40">
        <f t="shared" si="1"/>
        <v>2400</v>
      </c>
      <c r="CC22" s="40">
        <f t="shared" si="34"/>
        <v>2400</v>
      </c>
      <c r="CD22" s="15">
        <f t="shared" si="35"/>
        <v>0</v>
      </c>
    </row>
    <row r="23" spans="1:82" x14ac:dyDescent="0.25">
      <c r="B23" s="43" t="s">
        <v>43</v>
      </c>
      <c r="C23" s="51" t="s">
        <v>35</v>
      </c>
      <c r="D23" s="45">
        <v>10</v>
      </c>
      <c r="E23" s="33">
        <v>-180.52631578947367</v>
      </c>
      <c r="F23" s="33">
        <v>-1805.2631578947367</v>
      </c>
      <c r="G23" s="52"/>
      <c r="H23" s="35"/>
      <c r="I23" s="36">
        <f t="shared" si="2"/>
        <v>0</v>
      </c>
      <c r="J23" s="37"/>
      <c r="K23" s="38">
        <f t="shared" si="3"/>
        <v>0</v>
      </c>
      <c r="L23" s="37"/>
      <c r="M23" s="38">
        <f t="shared" si="4"/>
        <v>0</v>
      </c>
      <c r="N23" s="37"/>
      <c r="O23" s="38">
        <f t="shared" si="5"/>
        <v>0</v>
      </c>
      <c r="P23" s="52"/>
      <c r="Q23" s="53"/>
      <c r="R23" s="36">
        <f t="shared" si="6"/>
        <v>0</v>
      </c>
      <c r="S23" s="54"/>
      <c r="T23" s="38">
        <f t="shared" si="7"/>
        <v>0</v>
      </c>
      <c r="U23" s="54"/>
      <c r="V23" s="38">
        <f t="shared" si="8"/>
        <v>0</v>
      </c>
      <c r="W23" s="54"/>
      <c r="X23" s="38">
        <f t="shared" si="9"/>
        <v>0</v>
      </c>
      <c r="Y23" s="52"/>
      <c r="Z23" s="53">
        <v>0.6</v>
      </c>
      <c r="AA23" s="36">
        <f t="shared" si="10"/>
        <v>-1083.1578947368419</v>
      </c>
      <c r="AB23" s="54">
        <v>0.34</v>
      </c>
      <c r="AC23" s="38">
        <f t="shared" si="11"/>
        <v>-368.27368421052626</v>
      </c>
      <c r="AD23" s="54">
        <v>0.33</v>
      </c>
      <c r="AE23" s="38">
        <f t="shared" si="12"/>
        <v>-357.44210526315783</v>
      </c>
      <c r="AF23" s="54">
        <v>0.33</v>
      </c>
      <c r="AG23" s="38">
        <f t="shared" si="13"/>
        <v>-357.44210526315783</v>
      </c>
      <c r="AH23" s="52"/>
      <c r="AI23" s="53">
        <v>0.25</v>
      </c>
      <c r="AJ23" s="36">
        <f t="shared" si="14"/>
        <v>-451.31578947368416</v>
      </c>
      <c r="AK23" s="54">
        <v>0.34</v>
      </c>
      <c r="AL23" s="38">
        <f t="shared" si="15"/>
        <v>-153.44736842105263</v>
      </c>
      <c r="AM23" s="54">
        <v>0.33</v>
      </c>
      <c r="AN23" s="38">
        <f t="shared" si="16"/>
        <v>-148.93421052631578</v>
      </c>
      <c r="AO23" s="54">
        <v>0.33</v>
      </c>
      <c r="AP23" s="38">
        <f t="shared" si="17"/>
        <v>-148.93421052631578</v>
      </c>
      <c r="AQ23" s="52"/>
      <c r="AR23" s="53">
        <v>0.15</v>
      </c>
      <c r="AS23" s="36">
        <f t="shared" si="18"/>
        <v>-270.78947368421046</v>
      </c>
      <c r="AT23" s="54">
        <v>0.34</v>
      </c>
      <c r="AU23" s="38">
        <f t="shared" si="19"/>
        <v>-92.068421052631564</v>
      </c>
      <c r="AV23" s="54">
        <v>0.33</v>
      </c>
      <c r="AW23" s="38">
        <f t="shared" si="20"/>
        <v>-89.360526315789457</v>
      </c>
      <c r="AX23" s="54">
        <v>0.33</v>
      </c>
      <c r="AY23" s="38">
        <f t="shared" si="21"/>
        <v>-89.360526315789457</v>
      </c>
      <c r="AZ23" s="52"/>
      <c r="BA23" s="53"/>
      <c r="BB23" s="36">
        <f t="shared" si="22"/>
        <v>0</v>
      </c>
      <c r="BC23" s="54"/>
      <c r="BD23" s="38">
        <f t="shared" si="23"/>
        <v>0</v>
      </c>
      <c r="BE23" s="54"/>
      <c r="BF23" s="38">
        <f t="shared" si="24"/>
        <v>0</v>
      </c>
      <c r="BG23" s="54"/>
      <c r="BH23" s="38">
        <f t="shared" si="25"/>
        <v>0</v>
      </c>
      <c r="BI23" s="52"/>
      <c r="BJ23" s="53"/>
      <c r="BK23" s="36">
        <f t="shared" si="26"/>
        <v>0</v>
      </c>
      <c r="BL23" s="54"/>
      <c r="BM23" s="38">
        <f t="shared" si="27"/>
        <v>0</v>
      </c>
      <c r="BN23" s="54"/>
      <c r="BO23" s="38">
        <f t="shared" si="28"/>
        <v>0</v>
      </c>
      <c r="BP23" s="54"/>
      <c r="BQ23" s="38">
        <f t="shared" si="29"/>
        <v>0</v>
      </c>
      <c r="BR23" s="52"/>
      <c r="BS23" s="53"/>
      <c r="BT23" s="36">
        <f t="shared" si="30"/>
        <v>0</v>
      </c>
      <c r="BU23" s="54"/>
      <c r="BV23" s="38">
        <f t="shared" si="31"/>
        <v>0</v>
      </c>
      <c r="BW23" s="54"/>
      <c r="BX23" s="38">
        <f t="shared" si="32"/>
        <v>0</v>
      </c>
      <c r="BY23" s="54"/>
      <c r="BZ23" s="38">
        <f t="shared" si="33"/>
        <v>0</v>
      </c>
      <c r="CA23" s="40">
        <f t="shared" si="0"/>
        <v>-1805.2631578947367</v>
      </c>
      <c r="CB23" s="40">
        <f t="shared" si="1"/>
        <v>-1805.2631578947364</v>
      </c>
      <c r="CC23" s="40">
        <f t="shared" si="34"/>
        <v>-1805.2631578947364</v>
      </c>
      <c r="CD23" s="15">
        <f t="shared" si="35"/>
        <v>0</v>
      </c>
    </row>
    <row r="24" spans="1:82" x14ac:dyDescent="0.25">
      <c r="B24" s="50" t="s">
        <v>37</v>
      </c>
      <c r="C24" s="51" t="s">
        <v>35</v>
      </c>
      <c r="D24" s="45">
        <v>35</v>
      </c>
      <c r="E24" s="33">
        <v>100</v>
      </c>
      <c r="F24" s="33">
        <v>3500</v>
      </c>
      <c r="G24" s="52"/>
      <c r="H24" s="35"/>
      <c r="I24" s="36">
        <f t="shared" si="2"/>
        <v>0</v>
      </c>
      <c r="J24" s="37"/>
      <c r="K24" s="38">
        <f t="shared" si="3"/>
        <v>0</v>
      </c>
      <c r="L24" s="37"/>
      <c r="M24" s="38">
        <f t="shared" si="4"/>
        <v>0</v>
      </c>
      <c r="N24" s="37"/>
      <c r="O24" s="38">
        <f t="shared" si="5"/>
        <v>0</v>
      </c>
      <c r="P24" s="52"/>
      <c r="Q24" s="53">
        <v>0.14285714285714288</v>
      </c>
      <c r="R24" s="36">
        <f t="shared" si="6"/>
        <v>500.00000000000006</v>
      </c>
      <c r="S24" s="54">
        <v>0.34</v>
      </c>
      <c r="T24" s="38">
        <f t="shared" si="7"/>
        <v>170.00000000000003</v>
      </c>
      <c r="U24" s="54">
        <v>0.33</v>
      </c>
      <c r="V24" s="38">
        <f t="shared" si="8"/>
        <v>165.00000000000003</v>
      </c>
      <c r="W24" s="54">
        <v>0.33</v>
      </c>
      <c r="X24" s="38">
        <f t="shared" si="9"/>
        <v>165.00000000000003</v>
      </c>
      <c r="Y24" s="52"/>
      <c r="Z24" s="53">
        <v>0.14285714285714288</v>
      </c>
      <c r="AA24" s="36">
        <f t="shared" si="10"/>
        <v>500.00000000000006</v>
      </c>
      <c r="AB24" s="54">
        <v>0.34</v>
      </c>
      <c r="AC24" s="38">
        <f t="shared" si="11"/>
        <v>170.00000000000003</v>
      </c>
      <c r="AD24" s="54">
        <v>0.33</v>
      </c>
      <c r="AE24" s="38">
        <f t="shared" si="12"/>
        <v>165.00000000000003</v>
      </c>
      <c r="AF24" s="54">
        <v>0.33</v>
      </c>
      <c r="AG24" s="38">
        <f t="shared" si="13"/>
        <v>165.00000000000003</v>
      </c>
      <c r="AH24" s="52"/>
      <c r="AI24" s="53">
        <v>0.14285714285714288</v>
      </c>
      <c r="AJ24" s="36">
        <f t="shared" si="14"/>
        <v>500.00000000000006</v>
      </c>
      <c r="AK24" s="54">
        <v>0.34</v>
      </c>
      <c r="AL24" s="38">
        <f t="shared" si="15"/>
        <v>170.00000000000003</v>
      </c>
      <c r="AM24" s="54">
        <v>0.33</v>
      </c>
      <c r="AN24" s="38">
        <f t="shared" si="16"/>
        <v>165.00000000000003</v>
      </c>
      <c r="AO24" s="54">
        <v>0.33</v>
      </c>
      <c r="AP24" s="38">
        <f t="shared" si="17"/>
        <v>165.00000000000003</v>
      </c>
      <c r="AQ24" s="52"/>
      <c r="AR24" s="53">
        <v>0.14285714285714288</v>
      </c>
      <c r="AS24" s="36">
        <f t="shared" si="18"/>
        <v>500.00000000000006</v>
      </c>
      <c r="AT24" s="54">
        <v>0.34</v>
      </c>
      <c r="AU24" s="38">
        <f t="shared" si="19"/>
        <v>170.00000000000003</v>
      </c>
      <c r="AV24" s="54">
        <v>0.33</v>
      </c>
      <c r="AW24" s="38">
        <f t="shared" si="20"/>
        <v>165.00000000000003</v>
      </c>
      <c r="AX24" s="54">
        <v>0.33</v>
      </c>
      <c r="AY24" s="38">
        <f t="shared" si="21"/>
        <v>165.00000000000003</v>
      </c>
      <c r="AZ24" s="52"/>
      <c r="BA24" s="53">
        <v>0.14285714285714288</v>
      </c>
      <c r="BB24" s="36">
        <f t="shared" si="22"/>
        <v>500.00000000000006</v>
      </c>
      <c r="BC24" s="54">
        <v>0.34</v>
      </c>
      <c r="BD24" s="38">
        <f t="shared" si="23"/>
        <v>170.00000000000003</v>
      </c>
      <c r="BE24" s="54">
        <v>0.33</v>
      </c>
      <c r="BF24" s="38">
        <f t="shared" si="24"/>
        <v>165.00000000000003</v>
      </c>
      <c r="BG24" s="54">
        <v>0.33</v>
      </c>
      <c r="BH24" s="38">
        <f t="shared" si="25"/>
        <v>165.00000000000003</v>
      </c>
      <c r="BI24" s="52"/>
      <c r="BJ24" s="53">
        <v>0.14285714285714288</v>
      </c>
      <c r="BK24" s="36">
        <f t="shared" si="26"/>
        <v>500.00000000000006</v>
      </c>
      <c r="BL24" s="54">
        <v>0.34</v>
      </c>
      <c r="BM24" s="38">
        <f t="shared" si="27"/>
        <v>170.00000000000003</v>
      </c>
      <c r="BN24" s="54">
        <v>0.33</v>
      </c>
      <c r="BO24" s="38">
        <f t="shared" si="28"/>
        <v>165.00000000000003</v>
      </c>
      <c r="BP24" s="54">
        <v>0.33</v>
      </c>
      <c r="BQ24" s="38">
        <f t="shared" si="29"/>
        <v>165.00000000000003</v>
      </c>
      <c r="BR24" s="52"/>
      <c r="BS24" s="53">
        <v>0.14285714285714288</v>
      </c>
      <c r="BT24" s="36">
        <f t="shared" si="30"/>
        <v>500.00000000000006</v>
      </c>
      <c r="BU24" s="54">
        <v>0.34</v>
      </c>
      <c r="BV24" s="38">
        <f t="shared" si="31"/>
        <v>170.00000000000003</v>
      </c>
      <c r="BW24" s="54">
        <v>0.33</v>
      </c>
      <c r="BX24" s="38">
        <f t="shared" si="32"/>
        <v>165.00000000000003</v>
      </c>
      <c r="BY24" s="54">
        <v>0.33</v>
      </c>
      <c r="BZ24" s="38">
        <f t="shared" si="33"/>
        <v>165.00000000000003</v>
      </c>
      <c r="CA24" s="40">
        <f t="shared" si="0"/>
        <v>3500</v>
      </c>
      <c r="CB24" s="40">
        <f t="shared" si="1"/>
        <v>3500.0000000000005</v>
      </c>
      <c r="CC24" s="40">
        <f t="shared" si="34"/>
        <v>3500.0000000000005</v>
      </c>
      <c r="CD24" s="15">
        <f t="shared" si="35"/>
        <v>0</v>
      </c>
    </row>
    <row r="25" spans="1:82" x14ac:dyDescent="0.25">
      <c r="B25" s="43"/>
      <c r="C25" s="51"/>
      <c r="D25" s="42"/>
      <c r="E25" s="33"/>
      <c r="F25" s="33"/>
      <c r="G25" s="52"/>
      <c r="H25" s="35"/>
      <c r="I25" s="36">
        <f t="shared" si="2"/>
        <v>0</v>
      </c>
      <c r="J25" s="37"/>
      <c r="K25" s="38">
        <f t="shared" si="3"/>
        <v>0</v>
      </c>
      <c r="L25" s="37"/>
      <c r="M25" s="38">
        <f t="shared" si="4"/>
        <v>0</v>
      </c>
      <c r="N25" s="37"/>
      <c r="O25" s="38">
        <f t="shared" si="5"/>
        <v>0</v>
      </c>
      <c r="P25" s="52"/>
      <c r="Q25" s="53"/>
      <c r="R25" s="36">
        <f t="shared" si="6"/>
        <v>0</v>
      </c>
      <c r="S25" s="54"/>
      <c r="T25" s="38">
        <f t="shared" si="7"/>
        <v>0</v>
      </c>
      <c r="U25" s="54"/>
      <c r="V25" s="38">
        <f t="shared" si="8"/>
        <v>0</v>
      </c>
      <c r="W25" s="54"/>
      <c r="X25" s="38">
        <f t="shared" si="9"/>
        <v>0</v>
      </c>
      <c r="Y25" s="52"/>
      <c r="Z25" s="53"/>
      <c r="AA25" s="36">
        <f t="shared" si="10"/>
        <v>0</v>
      </c>
      <c r="AB25" s="54"/>
      <c r="AC25" s="38">
        <f t="shared" si="11"/>
        <v>0</v>
      </c>
      <c r="AD25" s="54"/>
      <c r="AE25" s="38">
        <f t="shared" si="12"/>
        <v>0</v>
      </c>
      <c r="AF25" s="54"/>
      <c r="AG25" s="38">
        <f t="shared" si="13"/>
        <v>0</v>
      </c>
      <c r="AH25" s="52"/>
      <c r="AI25" s="53"/>
      <c r="AJ25" s="36">
        <f t="shared" si="14"/>
        <v>0</v>
      </c>
      <c r="AK25" s="54"/>
      <c r="AL25" s="38">
        <f t="shared" si="15"/>
        <v>0</v>
      </c>
      <c r="AM25" s="54"/>
      <c r="AN25" s="38">
        <f t="shared" si="16"/>
        <v>0</v>
      </c>
      <c r="AO25" s="54"/>
      <c r="AP25" s="38">
        <f t="shared" si="17"/>
        <v>0</v>
      </c>
      <c r="AQ25" s="52"/>
      <c r="AR25" s="53"/>
      <c r="AS25" s="36">
        <f t="shared" si="18"/>
        <v>0</v>
      </c>
      <c r="AT25" s="54"/>
      <c r="AU25" s="38">
        <f t="shared" si="19"/>
        <v>0</v>
      </c>
      <c r="AV25" s="54"/>
      <c r="AW25" s="38">
        <f t="shared" si="20"/>
        <v>0</v>
      </c>
      <c r="AX25" s="54"/>
      <c r="AY25" s="38">
        <f t="shared" si="21"/>
        <v>0</v>
      </c>
      <c r="AZ25" s="52"/>
      <c r="BA25" s="53"/>
      <c r="BB25" s="36">
        <f t="shared" si="22"/>
        <v>0</v>
      </c>
      <c r="BC25" s="54"/>
      <c r="BD25" s="38">
        <f t="shared" si="23"/>
        <v>0</v>
      </c>
      <c r="BE25" s="54"/>
      <c r="BF25" s="38">
        <f t="shared" si="24"/>
        <v>0</v>
      </c>
      <c r="BG25" s="54"/>
      <c r="BH25" s="38">
        <f t="shared" si="25"/>
        <v>0</v>
      </c>
      <c r="BI25" s="52"/>
      <c r="BJ25" s="53"/>
      <c r="BK25" s="36">
        <f t="shared" si="26"/>
        <v>0</v>
      </c>
      <c r="BL25" s="54"/>
      <c r="BM25" s="38">
        <f t="shared" si="27"/>
        <v>0</v>
      </c>
      <c r="BN25" s="54"/>
      <c r="BO25" s="38">
        <f t="shared" si="28"/>
        <v>0</v>
      </c>
      <c r="BP25" s="54"/>
      <c r="BQ25" s="38">
        <f t="shared" si="29"/>
        <v>0</v>
      </c>
      <c r="BR25" s="52"/>
      <c r="BS25" s="53"/>
      <c r="BT25" s="36">
        <f t="shared" si="30"/>
        <v>0</v>
      </c>
      <c r="BU25" s="54"/>
      <c r="BV25" s="38">
        <f t="shared" si="31"/>
        <v>0</v>
      </c>
      <c r="BW25" s="54"/>
      <c r="BX25" s="38">
        <f t="shared" si="32"/>
        <v>0</v>
      </c>
      <c r="BY25" s="54"/>
      <c r="BZ25" s="38">
        <f t="shared" si="33"/>
        <v>0</v>
      </c>
      <c r="CA25" s="40">
        <f t="shared" si="0"/>
        <v>0</v>
      </c>
      <c r="CB25" s="40">
        <f t="shared" si="1"/>
        <v>0</v>
      </c>
      <c r="CC25" s="40">
        <f t="shared" si="34"/>
        <v>0</v>
      </c>
      <c r="CD25" s="15">
        <f t="shared" si="35"/>
        <v>0</v>
      </c>
    </row>
    <row r="26" spans="1:82" x14ac:dyDescent="0.25">
      <c r="B26" s="57" t="s">
        <v>0</v>
      </c>
      <c r="C26" s="58"/>
      <c r="D26" s="59"/>
      <c r="E26" s="60"/>
      <c r="F26" s="61">
        <f>SUM(F4:F25)</f>
        <v>237197.13441295543</v>
      </c>
      <c r="G26" s="61">
        <f>SUM(G4:G25)</f>
        <v>0</v>
      </c>
      <c r="H26" s="61"/>
      <c r="I26" s="61">
        <f>SUM(I4:I25)</f>
        <v>59375</v>
      </c>
      <c r="J26" s="61"/>
      <c r="K26" s="61">
        <f>SUM(K4:K25)</f>
        <v>20187.5</v>
      </c>
      <c r="L26" s="61"/>
      <c r="M26" s="61">
        <f>SUM(M4:M25)</f>
        <v>19593.75</v>
      </c>
      <c r="N26" s="61"/>
      <c r="O26" s="61">
        <f>SUM(O4:O25)</f>
        <v>19593.75</v>
      </c>
      <c r="P26" s="61">
        <f>SUM(P4:P25)</f>
        <v>0</v>
      </c>
      <c r="Q26" s="61"/>
      <c r="R26" s="61">
        <f>SUM(R4:R25)</f>
        <v>55089.285714285717</v>
      </c>
      <c r="S26" s="61"/>
      <c r="T26" s="61">
        <f>SUM(T4:T25)</f>
        <v>18730.357142857141</v>
      </c>
      <c r="U26" s="61"/>
      <c r="V26" s="61">
        <f>SUM(V4:V25)</f>
        <v>18179.464285714286</v>
      </c>
      <c r="W26" s="61"/>
      <c r="X26" s="61">
        <f>SUM(X4:X25)</f>
        <v>18179.464285714286</v>
      </c>
      <c r="Y26" s="61">
        <f>SUM(Y4:Y25)</f>
        <v>0</v>
      </c>
      <c r="Z26" s="61"/>
      <c r="AA26" s="61">
        <f>SUM(AA4:AA25)</f>
        <v>10446.127819548872</v>
      </c>
      <c r="AB26" s="61"/>
      <c r="AC26" s="61">
        <f>SUM(AC4:AC25)</f>
        <v>3551.6834586466161</v>
      </c>
      <c r="AD26" s="61"/>
      <c r="AE26" s="61">
        <f>SUM(AE4:AE25)</f>
        <v>3447.2221804511282</v>
      </c>
      <c r="AF26" s="61"/>
      <c r="AG26" s="61">
        <f>SUM(AG4:AG25)</f>
        <v>3447.2221804511282</v>
      </c>
      <c r="AH26" s="61">
        <f>SUM(AH4:AH25)</f>
        <v>0</v>
      </c>
      <c r="AI26" s="61"/>
      <c r="AJ26" s="61">
        <f>SUM(AJ4:AJ25)</f>
        <v>85030.028386350488</v>
      </c>
      <c r="AK26" s="61"/>
      <c r="AL26" s="61">
        <f>SUM(AL4:AL25)</f>
        <v>28910.209651359164</v>
      </c>
      <c r="AM26" s="61"/>
      <c r="AN26" s="61">
        <f>SUM(AN4:AN25)</f>
        <v>28059.909367495664</v>
      </c>
      <c r="AO26" s="61"/>
      <c r="AP26" s="61">
        <f>SUM(AP4:AP25)</f>
        <v>28059.909367495664</v>
      </c>
      <c r="AQ26" s="61">
        <f>SUM(AQ4:AQ25)</f>
        <v>0</v>
      </c>
      <c r="AR26" s="61"/>
      <c r="AS26" s="61">
        <f>SUM(AS4:AS25)</f>
        <v>10178.496240601504</v>
      </c>
      <c r="AT26" s="61"/>
      <c r="AU26" s="61">
        <f>SUM(AU4:AU25)</f>
        <v>3460.6887218045113</v>
      </c>
      <c r="AV26" s="61"/>
      <c r="AW26" s="61">
        <f>SUM(AW4:AW25)</f>
        <v>3358.9037593984967</v>
      </c>
      <c r="AX26" s="61"/>
      <c r="AY26" s="61">
        <f>SUM(AY4:AY25)</f>
        <v>3358.9037593984967</v>
      </c>
      <c r="AZ26" s="61">
        <f>SUM(AZ4:AZ25)</f>
        <v>0</v>
      </c>
      <c r="BA26" s="61"/>
      <c r="BB26" s="61">
        <f>SUM(BB4:BB25)</f>
        <v>-3100.3751764025492</v>
      </c>
      <c r="BC26" s="61"/>
      <c r="BD26" s="61">
        <f>SUM(BD4:BD25)</f>
        <v>-1054.1275599768671</v>
      </c>
      <c r="BE26" s="61"/>
      <c r="BF26" s="61">
        <f>SUM(BF4:BF25)</f>
        <v>-1023.1238082128416</v>
      </c>
      <c r="BG26" s="61"/>
      <c r="BH26" s="61">
        <f>SUM(BH4:BH25)</f>
        <v>-1023.1238082128416</v>
      </c>
      <c r="BI26" s="61">
        <f>SUM(BI4:BI25)</f>
        <v>0</v>
      </c>
      <c r="BJ26" s="61"/>
      <c r="BK26" s="61">
        <f>SUM(BK4:BK25)</f>
        <v>10089.285714285714</v>
      </c>
      <c r="BL26" s="61"/>
      <c r="BM26" s="61">
        <f>SUM(BM4:BM25)</f>
        <v>3430.3571428571427</v>
      </c>
      <c r="BN26" s="61"/>
      <c r="BO26" s="61">
        <f>SUM(BO4:BO25)</f>
        <v>3329.4642857142858</v>
      </c>
      <c r="BP26" s="61"/>
      <c r="BQ26" s="61">
        <f>SUM(BQ4:BQ25)</f>
        <v>3329.4642857142858</v>
      </c>
      <c r="BR26" s="61">
        <f>SUM(BR4:BR25)</f>
        <v>0</v>
      </c>
      <c r="BS26" s="61"/>
      <c r="BT26" s="61">
        <f>SUM(BT4:BT25)</f>
        <v>10089.285714285714</v>
      </c>
      <c r="BU26" s="61"/>
      <c r="BV26" s="61">
        <f>SUM(BV4:BV25)</f>
        <v>3430.3571428571427</v>
      </c>
      <c r="BW26" s="61"/>
      <c r="BX26" s="61">
        <f>SUM(BX4:BX25)</f>
        <v>3329.4642857142858</v>
      </c>
      <c r="BY26" s="61"/>
      <c r="BZ26" s="61">
        <f>SUM(BZ4:BZ25)</f>
        <v>3329.4642857142858</v>
      </c>
      <c r="CA26" s="40">
        <f t="shared" si="0"/>
        <v>237197.13441295543</v>
      </c>
      <c r="CB26" s="40">
        <f t="shared" si="1"/>
        <v>237197.13441295543</v>
      </c>
      <c r="CC26" s="40">
        <f t="shared" si="34"/>
        <v>237197.13441295546</v>
      </c>
      <c r="CD26" s="15">
        <f t="shared" si="35"/>
        <v>0</v>
      </c>
    </row>
    <row r="27" spans="1:82" x14ac:dyDescent="0.25">
      <c r="I27" s="36">
        <f>H27*F27</f>
        <v>0</v>
      </c>
      <c r="CA27" s="40">
        <f t="shared" si="0"/>
        <v>0</v>
      </c>
      <c r="CB27" s="40">
        <f t="shared" si="1"/>
        <v>0</v>
      </c>
      <c r="CC27" s="40">
        <f t="shared" si="34"/>
        <v>0</v>
      </c>
      <c r="CD27" s="15">
        <f t="shared" si="35"/>
        <v>0</v>
      </c>
    </row>
    <row r="28" spans="1:82" x14ac:dyDescent="0.25">
      <c r="B28" s="47"/>
      <c r="C28" s="51"/>
      <c r="D28" s="70"/>
      <c r="E28" s="71"/>
      <c r="F28" s="71"/>
      <c r="G28" s="52"/>
      <c r="H28" s="53"/>
      <c r="I28" s="72"/>
      <c r="J28" s="54"/>
      <c r="K28" s="73"/>
      <c r="L28" s="54"/>
      <c r="M28" s="73"/>
      <c r="N28" s="54"/>
      <c r="O28" s="73"/>
      <c r="P28" s="52"/>
      <c r="Q28" s="53"/>
      <c r="R28" s="72"/>
      <c r="S28" s="54"/>
      <c r="T28" s="73"/>
      <c r="U28" s="54"/>
      <c r="V28" s="73"/>
      <c r="W28" s="54"/>
      <c r="X28" s="73"/>
      <c r="Y28" s="52"/>
      <c r="Z28" s="53"/>
      <c r="AA28" s="72"/>
      <c r="AB28" s="54"/>
      <c r="AC28" s="73"/>
      <c r="AD28" s="54"/>
      <c r="AE28" s="73"/>
      <c r="AF28" s="54"/>
      <c r="AG28" s="73"/>
      <c r="AH28" s="52"/>
      <c r="AI28" s="53"/>
      <c r="AJ28" s="72"/>
      <c r="AK28" s="54"/>
      <c r="AL28" s="73"/>
      <c r="AM28" s="54"/>
      <c r="AN28" s="73"/>
      <c r="AO28" s="54"/>
      <c r="AP28" s="73"/>
      <c r="AQ28" s="52"/>
      <c r="AR28" s="53"/>
      <c r="AS28" s="72"/>
      <c r="AT28" s="54"/>
      <c r="AU28" s="73"/>
      <c r="AV28" s="54"/>
      <c r="AW28" s="73"/>
      <c r="AX28" s="54"/>
      <c r="AY28" s="73"/>
      <c r="AZ28" s="52"/>
      <c r="BA28" s="53"/>
      <c r="BB28" s="72"/>
      <c r="BC28" s="54"/>
      <c r="BD28" s="73"/>
      <c r="BE28" s="54"/>
      <c r="BF28" s="73"/>
      <c r="BG28" s="54"/>
      <c r="BH28" s="73"/>
      <c r="BI28" s="52"/>
      <c r="BJ28" s="53"/>
      <c r="BK28" s="72"/>
      <c r="BL28" s="54"/>
      <c r="BM28" s="73"/>
      <c r="BN28" s="54"/>
      <c r="BO28" s="73"/>
      <c r="BP28" s="54"/>
      <c r="BQ28" s="73"/>
      <c r="BR28" s="52"/>
      <c r="BS28" s="53"/>
      <c r="BT28" s="72"/>
      <c r="BU28" s="54"/>
      <c r="BV28" s="73"/>
      <c r="BW28" s="54"/>
      <c r="BX28" s="73"/>
      <c r="BY28" s="54"/>
      <c r="BZ28" s="73"/>
      <c r="CA28" s="40"/>
      <c r="CB28" s="40"/>
      <c r="CC28" s="40"/>
      <c r="CD28" s="15"/>
    </row>
    <row r="29" spans="1:82" x14ac:dyDescent="0.25">
      <c r="B29" s="47"/>
      <c r="C29" s="51"/>
      <c r="D29" s="70"/>
      <c r="E29" s="71"/>
      <c r="F29" s="71"/>
      <c r="G29" s="52"/>
      <c r="H29" s="53"/>
      <c r="I29" s="74" t="s">
        <v>44</v>
      </c>
      <c r="J29" s="75"/>
      <c r="K29" s="76"/>
      <c r="L29" s="54"/>
      <c r="N29" s="54"/>
      <c r="O29" s="73"/>
      <c r="P29" s="52"/>
      <c r="Q29" s="53"/>
      <c r="R29" s="72"/>
      <c r="S29" s="54"/>
      <c r="T29" s="73"/>
      <c r="U29" s="54"/>
      <c r="V29" s="73"/>
      <c r="W29" s="54"/>
      <c r="X29" s="73"/>
      <c r="Y29" s="52"/>
      <c r="Z29" s="53"/>
      <c r="AA29" s="72"/>
      <c r="AB29" s="54"/>
      <c r="AC29" s="73"/>
      <c r="AD29" s="54"/>
      <c r="AE29" s="73"/>
      <c r="AF29" s="54"/>
      <c r="AG29" s="73"/>
      <c r="AH29" s="52"/>
      <c r="AI29" s="53"/>
      <c r="AJ29" s="72"/>
      <c r="AK29" s="54"/>
      <c r="AL29" s="73"/>
      <c r="AM29" s="54"/>
      <c r="AN29" s="73"/>
      <c r="AO29" s="54"/>
      <c r="AP29" s="73"/>
      <c r="AQ29" s="52"/>
      <c r="AR29" s="53"/>
      <c r="AS29" s="72"/>
      <c r="AT29" s="54"/>
      <c r="AU29" s="73"/>
      <c r="AV29" s="54"/>
      <c r="AW29" s="73"/>
      <c r="AX29" s="54"/>
      <c r="AY29" s="73"/>
      <c r="AZ29" s="52"/>
      <c r="BA29" s="53"/>
      <c r="BB29" s="72"/>
      <c r="BC29" s="54"/>
      <c r="BD29" s="73"/>
      <c r="BE29" s="54"/>
      <c r="BF29" s="73"/>
      <c r="BG29" s="54"/>
      <c r="BH29" s="73"/>
      <c r="BI29" s="52"/>
      <c r="BJ29" s="53"/>
      <c r="BK29" s="72"/>
      <c r="BL29" s="54"/>
      <c r="BM29" s="73"/>
      <c r="BN29" s="54"/>
      <c r="BO29" s="73"/>
      <c r="BP29" s="54"/>
      <c r="BQ29" s="73"/>
      <c r="BR29" s="52"/>
      <c r="BS29" s="53"/>
      <c r="BT29" s="72"/>
      <c r="BU29" s="54"/>
      <c r="BV29" s="73"/>
      <c r="BW29" s="54"/>
      <c r="BX29" s="73"/>
      <c r="BY29" s="54"/>
      <c r="BZ29" s="73"/>
      <c r="CA29" s="40"/>
      <c r="CB29" s="40"/>
      <c r="CC29" s="40"/>
      <c r="CD29" s="15"/>
    </row>
    <row r="30" spans="1:82" x14ac:dyDescent="0.25">
      <c r="I30" s="77" t="s">
        <v>45</v>
      </c>
      <c r="J30" s="78"/>
      <c r="K30" s="51"/>
      <c r="L30" s="79"/>
      <c r="N30" s="80"/>
      <c r="O30" s="80"/>
    </row>
    <row r="31" spans="1:82" x14ac:dyDescent="0.25">
      <c r="B31" s="81" t="s">
        <v>46</v>
      </c>
      <c r="I31" s="71">
        <v>-180.52631578947367</v>
      </c>
      <c r="J31" s="71"/>
      <c r="L31" s="80"/>
      <c r="N31" s="80"/>
      <c r="O31" s="80"/>
    </row>
    <row r="32" spans="1:82" x14ac:dyDescent="0.25">
      <c r="B32" s="81" t="s">
        <v>47</v>
      </c>
      <c r="I32" s="82">
        <v>-0.39039473684210513</v>
      </c>
      <c r="J32" s="82"/>
      <c r="L32" s="80"/>
      <c r="N32" s="80"/>
      <c r="O32" s="80"/>
    </row>
    <row r="33" spans="1:82" x14ac:dyDescent="0.25">
      <c r="B33" s="81" t="s">
        <v>48</v>
      </c>
      <c r="I33" s="82">
        <v>-0.37018461538461545</v>
      </c>
      <c r="J33" s="82"/>
      <c r="L33" s="80"/>
      <c r="N33" s="80"/>
      <c r="O33" s="80"/>
    </row>
    <row r="34" spans="1:82" x14ac:dyDescent="0.25">
      <c r="B34" s="43" t="s">
        <v>49</v>
      </c>
      <c r="I34" s="82">
        <v>-0.18394000674081565</v>
      </c>
      <c r="J34" s="82"/>
      <c r="L34" s="80"/>
      <c r="N34" s="80"/>
      <c r="O34" s="80"/>
    </row>
    <row r="35" spans="1:82" x14ac:dyDescent="0.25">
      <c r="B35" s="43" t="s">
        <v>50</v>
      </c>
      <c r="I35" s="82">
        <v>-0.22371081900910006</v>
      </c>
      <c r="J35" s="82"/>
      <c r="L35" s="80"/>
      <c r="N35" s="80"/>
      <c r="O35" s="80"/>
    </row>
    <row r="36" spans="1:82" x14ac:dyDescent="0.25">
      <c r="B36" s="43" t="s">
        <v>51</v>
      </c>
      <c r="I36" s="71">
        <v>-460.98461538461538</v>
      </c>
      <c r="J36" s="71"/>
      <c r="L36" s="80"/>
      <c r="N36" s="80"/>
      <c r="O36" s="80"/>
    </row>
    <row r="37" spans="1:82" x14ac:dyDescent="0.25">
      <c r="B37" s="43" t="s">
        <v>52</v>
      </c>
      <c r="I37" s="82">
        <v>-0.36</v>
      </c>
      <c r="J37" s="82"/>
      <c r="L37" s="80"/>
      <c r="N37" s="80"/>
      <c r="O37" s="80"/>
    </row>
    <row r="38" spans="1:82" x14ac:dyDescent="0.25">
      <c r="B38" s="43" t="s">
        <v>53</v>
      </c>
      <c r="I38" s="82">
        <v>-1.7512999999999999</v>
      </c>
      <c r="J38" s="82"/>
      <c r="L38" s="80"/>
      <c r="N38" s="80"/>
      <c r="O38" s="80"/>
    </row>
    <row r="39" spans="1:82" s="62" customFormat="1" x14ac:dyDescent="0.25">
      <c r="A39" s="1"/>
      <c r="B39" s="43" t="s">
        <v>54</v>
      </c>
      <c r="D39" s="63"/>
      <c r="E39" s="64"/>
      <c r="F39" s="65"/>
      <c r="G39" s="66"/>
      <c r="H39" s="67"/>
      <c r="I39" s="82">
        <v>-1.5825</v>
      </c>
      <c r="J39" s="83"/>
      <c r="L39" s="80"/>
      <c r="N39" s="80"/>
      <c r="O39" s="80"/>
      <c r="P39" s="66"/>
      <c r="Q39" s="67"/>
      <c r="R39" s="6"/>
      <c r="S39" s="68"/>
      <c r="T39" s="6"/>
      <c r="U39" s="6"/>
      <c r="V39" s="2"/>
      <c r="W39" s="6"/>
      <c r="X39" s="6"/>
      <c r="Y39" s="69"/>
      <c r="Z39" s="67"/>
      <c r="AA39" s="6"/>
      <c r="AB39" s="68"/>
      <c r="AC39" s="6"/>
      <c r="AD39" s="6"/>
      <c r="AE39" s="2"/>
      <c r="AF39" s="6"/>
      <c r="AG39" s="6"/>
      <c r="AH39" s="69"/>
      <c r="AI39" s="67"/>
      <c r="AJ39" s="6"/>
      <c r="AK39" s="68"/>
      <c r="AL39" s="6"/>
      <c r="AM39" s="6"/>
      <c r="AN39" s="2"/>
      <c r="AO39" s="6"/>
      <c r="AP39" s="6"/>
      <c r="AQ39" s="69"/>
      <c r="AR39" s="67"/>
      <c r="AS39" s="6"/>
      <c r="AT39" s="68"/>
      <c r="AU39" s="6"/>
      <c r="AV39" s="6"/>
      <c r="AW39" s="2"/>
      <c r="AX39" s="6"/>
      <c r="AY39" s="6"/>
      <c r="AZ39" s="69"/>
      <c r="BA39" s="67"/>
      <c r="BB39" s="6"/>
      <c r="BC39" s="68"/>
      <c r="BD39" s="6"/>
      <c r="BE39" s="6"/>
      <c r="BF39" s="2"/>
      <c r="BG39" s="6"/>
      <c r="BH39" s="6"/>
      <c r="BI39" s="69"/>
      <c r="BJ39" s="67"/>
      <c r="BK39" s="6"/>
      <c r="BL39" s="68"/>
      <c r="BM39" s="6"/>
      <c r="BN39" s="6"/>
      <c r="BO39" s="2"/>
      <c r="BP39" s="6"/>
      <c r="BQ39" s="6"/>
      <c r="BR39" s="69"/>
      <c r="BS39" s="67"/>
      <c r="BT39" s="6"/>
      <c r="BU39" s="68"/>
      <c r="BV39" s="6"/>
      <c r="BW39" s="6"/>
      <c r="BX39" s="2"/>
      <c r="BY39" s="6"/>
      <c r="BZ39" s="6"/>
      <c r="CA39" s="5"/>
      <c r="CB39" s="6"/>
      <c r="CC39" s="6"/>
      <c r="CD39" s="2"/>
    </row>
    <row r="40" spans="1:82" x14ac:dyDescent="0.25">
      <c r="B40" s="43" t="s">
        <v>55</v>
      </c>
      <c r="I40" s="82">
        <v>-0.27325581395348836</v>
      </c>
      <c r="J40" s="82"/>
      <c r="L40" s="80"/>
      <c r="N40" s="80"/>
      <c r="O40" s="80"/>
    </row>
    <row r="41" spans="1:82" x14ac:dyDescent="0.25">
      <c r="B41" s="43"/>
      <c r="I41" s="84"/>
      <c r="J41" s="83"/>
      <c r="K41" s="80"/>
      <c r="L41" s="80"/>
      <c r="N41" s="80"/>
      <c r="O41" s="80"/>
    </row>
    <row r="42" spans="1:82" x14ac:dyDescent="0.25">
      <c r="B42" s="81"/>
      <c r="I42" s="79"/>
      <c r="J42" s="83"/>
      <c r="K42" s="80"/>
      <c r="L42" s="80"/>
      <c r="M42" s="84"/>
      <c r="N42" s="80"/>
      <c r="O42" s="80"/>
    </row>
    <row r="43" spans="1:82" x14ac:dyDescent="0.25">
      <c r="B43" s="43"/>
      <c r="I43" s="79"/>
      <c r="J43" s="83"/>
      <c r="K43" s="80"/>
      <c r="L43" s="80"/>
      <c r="M43" s="84"/>
      <c r="N43" s="80"/>
      <c r="O43" s="80"/>
    </row>
  </sheetData>
  <mergeCells count="34">
    <mergeCell ref="AR1:AY1"/>
    <mergeCell ref="AO2:AP2"/>
    <mergeCell ref="BA1:BH1"/>
    <mergeCell ref="BJ1:BQ1"/>
    <mergeCell ref="BS1:BZ1"/>
    <mergeCell ref="C2:F2"/>
    <mergeCell ref="J2:K2"/>
    <mergeCell ref="L2:M2"/>
    <mergeCell ref="N2:O2"/>
    <mergeCell ref="S2:T2"/>
    <mergeCell ref="U2:V2"/>
    <mergeCell ref="W2:X2"/>
    <mergeCell ref="C1:F1"/>
    <mergeCell ref="H1:O1"/>
    <mergeCell ref="Q1:X1"/>
    <mergeCell ref="Z1:AG1"/>
    <mergeCell ref="AI1:AP1"/>
    <mergeCell ref="AB2:AC2"/>
    <mergeCell ref="AD2:AE2"/>
    <mergeCell ref="AF2:AG2"/>
    <mergeCell ref="AK2:AL2"/>
    <mergeCell ref="AM2:AN2"/>
    <mergeCell ref="BY2:BZ2"/>
    <mergeCell ref="AT2:AU2"/>
    <mergeCell ref="AV2:AW2"/>
    <mergeCell ref="AX2:AY2"/>
    <mergeCell ref="BC2:BD2"/>
    <mergeCell ref="BE2:BF2"/>
    <mergeCell ref="BG2:BH2"/>
    <mergeCell ref="BL2:BM2"/>
    <mergeCell ref="BN2:BO2"/>
    <mergeCell ref="BP2:BQ2"/>
    <mergeCell ref="BU2:BV2"/>
    <mergeCell ref="BW2:BX2"/>
  </mergeCells>
  <printOptions gridLines="1"/>
  <pageMargins left="0.2" right="0.2" top="0.75" bottom="0.75" header="0.3" footer="0.3"/>
  <pageSetup scale="67" fitToWidth="12" fitToHeight="5" orientation="portrait" r:id="rId1"/>
  <colBreaks count="8" manualBreakCount="8">
    <brk id="6" max="60" man="1"/>
    <brk id="15" max="60" man="1"/>
    <brk id="24" max="60" man="1"/>
    <brk id="33" max="60" man="1"/>
    <brk id="42" max="60" man="1"/>
    <brk id="51" max="60" man="1"/>
    <brk id="60" max="60" man="1"/>
    <brk id="69" max="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Pea Ridge Estimate</vt:lpstr>
      <vt:lpstr>'Pea Ridge Estimate'!Print_Area</vt:lpstr>
      <vt:lpstr>'Pea Ridge Estimate'!Print_Titles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Basford</dc:creator>
  <cp:lastModifiedBy>Richard Cornelius</cp:lastModifiedBy>
  <dcterms:created xsi:type="dcterms:W3CDTF">2015-10-06T17:09:39Z</dcterms:created>
  <dcterms:modified xsi:type="dcterms:W3CDTF">2015-10-21T11:32:08Z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2126401082</vt:i4>
  </property>
  <property fmtid="{D5CDD505-2E9C-101B-9397-08002B2CF9AE}" pid="3" name="_NewReviewCycle">
    <vt:lpwstr/>
  </property>
  <property fmtid="{D5CDD505-2E9C-101B-9397-08002B2CF9AE}" pid="4" name="_EmailSubject">
    <vt:lpwstr>Docket No. 160170 Depreciation &amp; Dismantlement 2 of 3</vt:lpwstr>
  </property>
  <property fmtid="{D5CDD505-2E9C-101B-9397-08002B2CF9AE}" pid="5" name="_AuthorEmail">
    <vt:lpwstr>MBROADWA@SOUTHERNCO.COM</vt:lpwstr>
  </property>
  <property fmtid="{D5CDD505-2E9C-101B-9397-08002B2CF9AE}" pid="6" name="_AuthorEmailDisplayName">
    <vt:lpwstr>Broadway, Mike</vt:lpwstr>
  </property>
</Properties>
</file>