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21075" windowHeight="9465"/>
  </bookViews>
  <sheets>
    <sheet name="Daniel Scrubber 15 08 11" sheetId="1" r:id="rId1"/>
  </sheets>
  <definedNames>
    <definedName name="_xlnm.Print_Area" localSheetId="0">'Daniel Scrubber 15 08 11'!$A$1:$AT$23</definedName>
    <definedName name="_xlnm.Print_Titles" localSheetId="0">'Daniel Scrubber 15 08 11'!$A:$B</definedName>
  </definedNames>
  <calcPr calcId="145621" iterate="1"/>
</workbook>
</file>

<file path=xl/calcChain.xml><?xml version="1.0" encoding="utf-8"?>
<calcChain xmlns="http://schemas.openxmlformats.org/spreadsheetml/2006/main">
  <c r="I12" i="1" l="1"/>
  <c r="AW17" i="1"/>
  <c r="AU17" i="1"/>
  <c r="I17" i="1"/>
  <c r="AV17" i="1" s="1"/>
  <c r="AW16" i="1"/>
  <c r="AU16" i="1"/>
  <c r="I16" i="1"/>
  <c r="AV16" i="1" s="1"/>
  <c r="AP15" i="1"/>
  <c r="AK15" i="1"/>
  <c r="AF15" i="1"/>
  <c r="AA15" i="1"/>
  <c r="V15" i="1"/>
  <c r="Q15" i="1"/>
  <c r="L15" i="1"/>
  <c r="G15" i="1"/>
  <c r="AW14" i="1"/>
  <c r="AU13" i="1"/>
  <c r="AU12" i="1"/>
  <c r="AM12" i="1"/>
  <c r="AO12" i="1" s="1"/>
  <c r="AC12" i="1"/>
  <c r="AE12" i="1" s="1"/>
  <c r="S12" i="1"/>
  <c r="U12" i="1" s="1"/>
  <c r="N12" i="1"/>
  <c r="P12" i="1" s="1"/>
  <c r="K12" i="1"/>
  <c r="AR12" i="1"/>
  <c r="AT12" i="1" s="1"/>
  <c r="AU10" i="1"/>
  <c r="AM10" i="1"/>
  <c r="AO10" i="1" s="1"/>
  <c r="AC10" i="1"/>
  <c r="AE10" i="1" s="1"/>
  <c r="S10" i="1"/>
  <c r="U10" i="1" s="1"/>
  <c r="I10" i="1"/>
  <c r="AR10" i="1"/>
  <c r="AT10" i="1" s="1"/>
  <c r="AU4" i="1"/>
  <c r="AX17" i="1" l="1"/>
  <c r="AU7" i="1"/>
  <c r="AM7" i="1"/>
  <c r="AO7" i="1" s="1"/>
  <c r="AC7" i="1"/>
  <c r="AE7" i="1" s="1"/>
  <c r="S7" i="1"/>
  <c r="U7" i="1" s="1"/>
  <c r="I7" i="1"/>
  <c r="AR7" i="1"/>
  <c r="AT7" i="1" s="1"/>
  <c r="AH7" i="1"/>
  <c r="AJ7" i="1" s="1"/>
  <c r="N7" i="1"/>
  <c r="P7" i="1" s="1"/>
  <c r="X7" i="1"/>
  <c r="Z7" i="1" s="1"/>
  <c r="AM8" i="1"/>
  <c r="AO8" i="1" s="1"/>
  <c r="S8" i="1"/>
  <c r="U8" i="1" s="1"/>
  <c r="AR8" i="1"/>
  <c r="AT8" i="1" s="1"/>
  <c r="AH8" i="1"/>
  <c r="AJ8" i="1" s="1"/>
  <c r="X8" i="1"/>
  <c r="Z8" i="1" s="1"/>
  <c r="N8" i="1"/>
  <c r="P8" i="1" s="1"/>
  <c r="AU8" i="1"/>
  <c r="AC8" i="1"/>
  <c r="AE8" i="1" s="1"/>
  <c r="I8" i="1"/>
  <c r="AR9" i="1"/>
  <c r="AT9" i="1" s="1"/>
  <c r="AH9" i="1"/>
  <c r="AJ9" i="1" s="1"/>
  <c r="X9" i="1"/>
  <c r="Z9" i="1" s="1"/>
  <c r="N9" i="1"/>
  <c r="P9" i="1" s="1"/>
  <c r="AM9" i="1"/>
  <c r="AO9" i="1" s="1"/>
  <c r="S9" i="1"/>
  <c r="U9" i="1" s="1"/>
  <c r="AU9" i="1"/>
  <c r="AC9" i="1"/>
  <c r="AE9" i="1" s="1"/>
  <c r="I9" i="1"/>
  <c r="AR11" i="1"/>
  <c r="AT11" i="1" s="1"/>
  <c r="AH11" i="1"/>
  <c r="AJ11" i="1" s="1"/>
  <c r="N11" i="1"/>
  <c r="P11" i="1" s="1"/>
  <c r="AU11" i="1"/>
  <c r="AM11" i="1"/>
  <c r="AO11" i="1" s="1"/>
  <c r="AC11" i="1"/>
  <c r="AE11" i="1" s="1"/>
  <c r="S11" i="1"/>
  <c r="U11" i="1" s="1"/>
  <c r="I11" i="1"/>
  <c r="X11" i="1"/>
  <c r="Z11" i="1" s="1"/>
  <c r="AX16" i="1"/>
  <c r="N4" i="1"/>
  <c r="X13" i="1"/>
  <c r="Z13" i="1" s="1"/>
  <c r="N10" i="1"/>
  <c r="P10" i="1" s="1"/>
  <c r="X10" i="1"/>
  <c r="Z10" i="1" s="1"/>
  <c r="AH10" i="1"/>
  <c r="AJ10" i="1" s="1"/>
  <c r="X4" i="1"/>
  <c r="AH4" i="1"/>
  <c r="AR4" i="1"/>
  <c r="N13" i="1"/>
  <c r="P13" i="1" s="1"/>
  <c r="AH13" i="1"/>
  <c r="AJ13" i="1" s="1"/>
  <c r="AR13" i="1"/>
  <c r="AT13" i="1" s="1"/>
  <c r="I4" i="1"/>
  <c r="S4" i="1"/>
  <c r="AC4" i="1"/>
  <c r="AM4" i="1"/>
  <c r="K10" i="1"/>
  <c r="X12" i="1"/>
  <c r="AH12" i="1"/>
  <c r="AJ12" i="1" s="1"/>
  <c r="I13" i="1"/>
  <c r="S13" i="1"/>
  <c r="U13" i="1" s="1"/>
  <c r="AC13" i="1"/>
  <c r="AE13" i="1" s="1"/>
  <c r="AM13" i="1"/>
  <c r="AO13" i="1" s="1"/>
  <c r="AW10" i="1" l="1"/>
  <c r="AV13" i="1"/>
  <c r="K13" i="1"/>
  <c r="AW13" i="1" s="1"/>
  <c r="N6" i="1"/>
  <c r="P6" i="1" s="1"/>
  <c r="AU6" i="1"/>
  <c r="AM6" i="1"/>
  <c r="AO6" i="1" s="1"/>
  <c r="AC6" i="1"/>
  <c r="AE6" i="1" s="1"/>
  <c r="S6" i="1"/>
  <c r="U6" i="1" s="1"/>
  <c r="I6" i="1"/>
  <c r="AR6" i="1"/>
  <c r="AT6" i="1" s="1"/>
  <c r="AH6" i="1"/>
  <c r="AJ6" i="1" s="1"/>
  <c r="X6" i="1"/>
  <c r="Z6" i="1" s="1"/>
  <c r="AV4" i="1"/>
  <c r="K4" i="1"/>
  <c r="AT4" i="1"/>
  <c r="AV8" i="1"/>
  <c r="K8" i="1"/>
  <c r="AW8" i="1" s="1"/>
  <c r="AX8" i="1" s="1"/>
  <c r="U4" i="1"/>
  <c r="AR5" i="1"/>
  <c r="AT5" i="1" s="1"/>
  <c r="AH5" i="1"/>
  <c r="AJ5" i="1" s="1"/>
  <c r="X5" i="1"/>
  <c r="Z5" i="1" s="1"/>
  <c r="N5" i="1"/>
  <c r="P5" i="1" s="1"/>
  <c r="AC5" i="1"/>
  <c r="AE5" i="1" s="1"/>
  <c r="I5" i="1"/>
  <c r="AU5" i="1"/>
  <c r="AM5" i="1"/>
  <c r="AO5" i="1" s="1"/>
  <c r="S5" i="1"/>
  <c r="U5" i="1" s="1"/>
  <c r="AV11" i="1"/>
  <c r="K11" i="1"/>
  <c r="AW11" i="1" s="1"/>
  <c r="AV9" i="1"/>
  <c r="K9" i="1"/>
  <c r="AW9" i="1" s="1"/>
  <c r="Z12" i="1"/>
  <c r="AW12" i="1" s="1"/>
  <c r="AV12" i="1"/>
  <c r="AE4" i="1"/>
  <c r="Z4" i="1"/>
  <c r="AO4" i="1"/>
  <c r="AJ4" i="1"/>
  <c r="AJ15" i="1" s="1"/>
  <c r="P4" i="1"/>
  <c r="AV7" i="1"/>
  <c r="K7" i="1"/>
  <c r="AW7" i="1" s="1"/>
  <c r="AX7" i="1" s="1"/>
  <c r="F15" i="1"/>
  <c r="AU15" i="1" s="1"/>
  <c r="AV10" i="1"/>
  <c r="AX10" i="1" l="1"/>
  <c r="AX9" i="1"/>
  <c r="X15" i="1"/>
  <c r="AM15" i="1"/>
  <c r="AX11" i="1"/>
  <c r="S15" i="1"/>
  <c r="AR15" i="1"/>
  <c r="AH15" i="1"/>
  <c r="Z15" i="1"/>
  <c r="N15" i="1"/>
  <c r="AO15" i="1"/>
  <c r="AC15" i="1"/>
  <c r="AX13" i="1"/>
  <c r="AV5" i="1"/>
  <c r="K5" i="1"/>
  <c r="AW5" i="1" s="1"/>
  <c r="AT15" i="1"/>
  <c r="AW4" i="1"/>
  <c r="AX4" i="1" s="1"/>
  <c r="AV6" i="1"/>
  <c r="K6" i="1"/>
  <c r="AW6" i="1" s="1"/>
  <c r="AX12" i="1"/>
  <c r="P15" i="1"/>
  <c r="AE15" i="1"/>
  <c r="U15" i="1"/>
  <c r="I15" i="1"/>
  <c r="AX6" i="1" l="1"/>
  <c r="AX5" i="1"/>
  <c r="K15" i="1"/>
  <c r="AW15" i="1" s="1"/>
  <c r="AV15" i="1"/>
  <c r="AX15" i="1" l="1"/>
</calcChain>
</file>

<file path=xl/sharedStrings.xml><?xml version="1.0" encoding="utf-8"?>
<sst xmlns="http://schemas.openxmlformats.org/spreadsheetml/2006/main" count="90" uniqueCount="46">
  <si>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</si>
  <si>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</si>
  <si>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</si>
  <si>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</si>
  <si>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</si>
  <si>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</si>
  <si>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</si>
  <si>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</si>
  <si>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</si>
  <si>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S02 Scrubber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</si>
  <si>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</si>
  <si>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</si>
  <si>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</si>
  <si>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</si>
  <si>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</si>
  <si>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</si>
  <si>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</si>
  <si>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</si>
  <si>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</si>
  <si>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</si>
  <si>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Demo</t>
  </si>
  <si>
    <t>nt</t>
  </si>
  <si>
    <t>FE Sales</t>
  </si>
  <si>
    <t>AL Sales</t>
  </si>
  <si>
    <t>lbs</t>
  </si>
  <si>
    <t>CU Sales</t>
  </si>
  <si>
    <t>SS Sales</t>
  </si>
  <si>
    <t>Concrete Foundations Concrete</t>
  </si>
  <si>
    <t>cy</t>
  </si>
  <si>
    <t>Transport &amp;  Dispose of Combustibles</t>
  </si>
  <si>
    <t>Concrete Stack</t>
  </si>
  <si>
    <t>ea</t>
  </si>
  <si>
    <t>Process and haul brick, block &amp; Concrete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</si>
  <si>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</si>
  <si>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</si>
  <si>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</si>
  <si>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</si>
  <si>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</si>
  <si>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</si>
  <si>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</si>
  <si>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</si>
  <si>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</si>
  <si>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</si>
  <si>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</si>
  <si>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</si>
  <si>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Units 1&amp;2 SO2 Scrubber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</si>
</sst>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;[Red]\-#,##0"/>
    <numFmt numFmtId="166" formatCode="&quot;$&quot;#,##0;[Red]\-&quot;$&quot;#,##0"/>
    <numFmt numFmtId="167" formatCode="&quot;$&quot;#,##0;[Red]&quot;$&quot;#,##0"/>
    <numFmt numFmtId="168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4" fillId="0" borderId="9">
      <alignment horizontal="right" vertical="top" wrapText="1"/>
    </xf>
    <xf numFmtId="165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4" fillId="5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4" fillId="0" borderId="7">
      <alignment vertical="top"/>
      <protection locked="0"/>
    </xf>
    <xf numFmtId="165" fontId="4" fillId="6" borderId="7">
      <alignment vertical="top"/>
      <protection locked="0"/>
    </xf>
    <xf numFmtId="165" fontId="4" fillId="0" borderId="9">
      <alignment vertical="top"/>
    </xf>
    <xf numFmtId="165" fontId="4" fillId="7" borderId="9">
      <alignment vertical="top"/>
    </xf>
    <xf numFmtId="165" fontId="4" fillId="0" borderId="9">
      <alignment vertical="top"/>
    </xf>
    <xf numFmtId="165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5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7" fontId="8" fillId="8" borderId="10">
      <alignment horizontal="right"/>
      <protection locked="0"/>
    </xf>
    <xf numFmtId="168" fontId="4" fillId="9" borderId="9">
      <alignment horizontal="right" vertical="top" wrapText="1"/>
    </xf>
    <xf numFmtId="168" fontId="4" fillId="0" borderId="9">
      <alignment horizontal="right" vertical="top" wrapText="1"/>
    </xf>
    <xf numFmtId="165" fontId="4" fillId="0" borderId="7">
      <alignment vertical="top"/>
      <protection locked="0"/>
    </xf>
    <xf numFmtId="166" fontId="4" fillId="10" borderId="9">
      <alignment horizontal="right" vertical="top" wrapText="1"/>
    </xf>
    <xf numFmtId="166" fontId="4" fillId="0" borderId="9">
      <alignment horizontal="right" vertical="top" wrapText="1"/>
    </xf>
    <xf numFmtId="166" fontId="4" fillId="0" borderId="7">
      <alignment vertical="top"/>
      <protection locked="0"/>
    </xf>
  </cellStyleXfs>
  <cellXfs count="8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Fill="1" applyBorder="1" applyProtection="1"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3" fillId="0" borderId="0" xfId="0" applyFont="1"/>
    <xf numFmtId="8" fontId="0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</cellXfs>
  <cellStyles count="49">
    <cellStyle name="Analysis-" xfId="1"/>
    <cellStyle name="Analysis_" xfId="2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32"/>
  <sheetViews>
    <sheetView showZeros="0" tabSelected="1" zoomScale="85" zoomScaleNormal="85" zoomScaleSheetLayoutView="100" workbookViewId="0">
      <pane xSplit="2" ySplit="3" topLeftCell="C4" activePane="bottomRight" state="frozen"/>
      <selection activeCell="I2" sqref="I2:I3"/>
      <selection pane="topRight" activeCell="I2" sqref="I2:I3"/>
      <selection pane="bottomLeft" activeCell="I2" sqref="I2:I3"/>
      <selection pane="bottomRight" activeCell="A5" sqref="A5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46" bestFit="1" customWidth="1"/>
    <col min="4" max="4" width="10.140625" style="47" bestFit="1" customWidth="1"/>
    <col min="5" max="5" width="11.85546875" style="48" bestFit="1" customWidth="1"/>
    <col min="6" max="6" width="12.5703125" style="49" bestFit="1" customWidth="1"/>
    <col min="7" max="7" width="1.85546875" style="50" customWidth="1"/>
    <col min="8" max="8" width="5.5703125" style="51" bestFit="1" customWidth="1"/>
    <col min="9" max="9" width="9.28515625" style="46" bestFit="1" customWidth="1"/>
    <col min="10" max="10" width="7.7109375" style="52" bestFit="1" customWidth="1"/>
    <col min="11" max="11" width="10" style="6" customWidth="1"/>
    <col min="12" max="12" width="2" style="50" customWidth="1"/>
    <col min="13" max="13" width="5.7109375" style="51" bestFit="1" customWidth="1"/>
    <col min="14" max="14" width="10.85546875" style="6" bestFit="1" customWidth="1"/>
    <col min="15" max="15" width="5.5703125" style="52" bestFit="1" customWidth="1"/>
    <col min="16" max="16" width="10.85546875" style="6" bestFit="1" customWidth="1"/>
    <col min="17" max="17" width="1.42578125" style="53" customWidth="1"/>
    <col min="18" max="18" width="5.5703125" style="51" bestFit="1" customWidth="1"/>
    <col min="19" max="19" width="12.5703125" style="6" bestFit="1" customWidth="1"/>
    <col min="20" max="20" width="5.5703125" style="52" bestFit="1" customWidth="1"/>
    <col min="21" max="21" width="11.5703125" style="6" bestFit="1" customWidth="1"/>
    <col min="22" max="22" width="1.28515625" style="53" customWidth="1"/>
    <col min="23" max="23" width="5.5703125" style="51" bestFit="1" customWidth="1"/>
    <col min="24" max="24" width="11.5703125" style="6" customWidth="1"/>
    <col min="25" max="25" width="5.7109375" style="52" bestFit="1" customWidth="1"/>
    <col min="26" max="26" width="11.5703125" style="6" bestFit="1" customWidth="1"/>
    <col min="27" max="27" width="1.7109375" style="53" customWidth="1"/>
    <col min="28" max="28" width="5.5703125" style="51" bestFit="1" customWidth="1"/>
    <col min="29" max="29" width="11.5703125" style="6" customWidth="1"/>
    <col min="30" max="30" width="5.5703125" style="52" bestFit="1" customWidth="1"/>
    <col min="31" max="31" width="11.5703125" style="6" bestFit="1" customWidth="1"/>
    <col min="32" max="32" width="1.28515625" style="53" customWidth="1"/>
    <col min="33" max="33" width="5.7109375" style="51" bestFit="1" customWidth="1"/>
    <col min="34" max="34" width="11.5703125" style="6" customWidth="1"/>
    <col min="35" max="35" width="5.5703125" style="52" bestFit="1" customWidth="1"/>
    <col min="36" max="36" width="11.5703125" style="6" bestFit="1" customWidth="1"/>
    <col min="37" max="37" width="2.42578125" style="53" customWidth="1"/>
    <col min="38" max="38" width="4.7109375" style="51" bestFit="1" customWidth="1"/>
    <col min="39" max="39" width="11.85546875" style="6" bestFit="1" customWidth="1"/>
    <col min="40" max="40" width="5.5703125" style="52" bestFit="1" customWidth="1"/>
    <col min="41" max="41" width="8.28515625" style="6" bestFit="1" customWidth="1"/>
    <col min="42" max="42" width="1.85546875" style="53" customWidth="1"/>
    <col min="43" max="43" width="5.5703125" style="51" bestFit="1" customWidth="1"/>
    <col min="44" max="44" width="11.5703125" style="6" customWidth="1"/>
    <col min="45" max="45" width="5.5703125" style="52" bestFit="1" customWidth="1"/>
    <col min="46" max="46" width="11.5703125" style="6" bestFit="1" customWidth="1"/>
    <col min="47" max="47" width="14.28515625" style="5" bestFit="1" customWidth="1"/>
    <col min="48" max="48" width="13.28515625" style="6" customWidth="1"/>
    <col min="49" max="49" width="12.42578125" style="6" customWidth="1"/>
    <col min="50" max="16384" width="9.140625" style="2"/>
  </cols>
  <sheetData>
    <row r="1" spans="1:50" x14ac:dyDescent="0.25">
      <c r="C1" s="76" t="s">
        <v>0</v>
      </c>
      <c r="D1" s="77"/>
      <c r="E1" s="77"/>
      <c r="F1" s="77"/>
      <c r="G1" s="3"/>
      <c r="H1" s="78" t="s">
        <v>1</v>
      </c>
      <c r="I1" s="79"/>
      <c r="J1" s="79"/>
      <c r="K1" s="79"/>
      <c r="L1" s="3"/>
      <c r="M1" s="78" t="s">
        <v>2</v>
      </c>
      <c r="N1" s="79"/>
      <c r="O1" s="79"/>
      <c r="P1" s="79"/>
      <c r="Q1" s="4"/>
      <c r="R1" s="78" t="s">
        <v>3</v>
      </c>
      <c r="S1" s="79"/>
      <c r="T1" s="79"/>
      <c r="U1" s="79"/>
      <c r="V1" s="4"/>
      <c r="W1" s="78" t="s">
        <v>4</v>
      </c>
      <c r="X1" s="79"/>
      <c r="Y1" s="79"/>
      <c r="Z1" s="79"/>
      <c r="AA1" s="4"/>
      <c r="AB1" s="78" t="s">
        <v>5</v>
      </c>
      <c r="AC1" s="79"/>
      <c r="AD1" s="79"/>
      <c r="AE1" s="79"/>
      <c r="AF1" s="4"/>
      <c r="AG1" s="78" t="s">
        <v>6</v>
      </c>
      <c r="AH1" s="79"/>
      <c r="AI1" s="79"/>
      <c r="AJ1" s="79"/>
      <c r="AK1" s="4"/>
      <c r="AL1" s="78" t="s">
        <v>7</v>
      </c>
      <c r="AM1" s="79"/>
      <c r="AN1" s="79"/>
      <c r="AO1" s="79"/>
      <c r="AP1" s="4"/>
      <c r="AQ1" s="78" t="s">
        <v>8</v>
      </c>
      <c r="AR1" s="79"/>
      <c r="AS1" s="79"/>
      <c r="AT1" s="79"/>
    </row>
    <row r="2" spans="1:50" s="8" customFormat="1" ht="57.75" customHeight="1" x14ac:dyDescent="0.25">
      <c r="A2" s="7"/>
      <c r="C2" s="80"/>
      <c r="D2" s="81"/>
      <c r="E2" s="81"/>
      <c r="F2" s="81"/>
      <c r="G2" s="9"/>
      <c r="H2" s="10"/>
      <c r="I2" s="11"/>
      <c r="J2" s="74" t="s">
        <v>9</v>
      </c>
      <c r="K2" s="75"/>
      <c r="L2" s="9"/>
      <c r="M2" s="10"/>
      <c r="N2" s="11"/>
      <c r="O2" s="74" t="s">
        <v>9</v>
      </c>
      <c r="P2" s="75"/>
      <c r="Q2" s="12"/>
      <c r="R2" s="10"/>
      <c r="S2" s="11"/>
      <c r="T2" s="74" t="s">
        <v>9</v>
      </c>
      <c r="U2" s="75"/>
      <c r="V2" s="12"/>
      <c r="W2" s="10"/>
      <c r="X2" s="11"/>
      <c r="Y2" s="74" t="s">
        <v>9</v>
      </c>
      <c r="Z2" s="75"/>
      <c r="AA2" s="12"/>
      <c r="AB2" s="10"/>
      <c r="AC2" s="11"/>
      <c r="AD2" s="74" t="s">
        <v>9</v>
      </c>
      <c r="AE2" s="75"/>
      <c r="AF2" s="12"/>
      <c r="AG2" s="10"/>
      <c r="AH2" s="11"/>
      <c r="AI2" s="74" t="s">
        <v>9</v>
      </c>
      <c r="AJ2" s="75"/>
      <c r="AK2" s="12"/>
      <c r="AL2" s="10"/>
      <c r="AM2" s="11"/>
      <c r="AN2" s="74" t="s">
        <v>9</v>
      </c>
      <c r="AO2" s="75"/>
      <c r="AP2" s="12"/>
      <c r="AQ2" s="10"/>
      <c r="AR2" s="11"/>
      <c r="AS2" s="74" t="s">
        <v>9</v>
      </c>
      <c r="AT2" s="75"/>
      <c r="AU2" s="13"/>
      <c r="AV2" s="14"/>
      <c r="AW2" s="14"/>
    </row>
    <row r="3" spans="1:50" s="15" customFormat="1" ht="30" x14ac:dyDescent="0.25">
      <c r="B3" s="15" t="s">
        <v>10</v>
      </c>
      <c r="C3" s="16" t="s">
        <v>11</v>
      </c>
      <c r="D3" s="17" t="s">
        <v>12</v>
      </c>
      <c r="E3" s="18" t="s">
        <v>13</v>
      </c>
      <c r="F3" s="19" t="s">
        <v>14</v>
      </c>
      <c r="G3" s="20"/>
      <c r="H3" s="21" t="s">
        <v>15</v>
      </c>
      <c r="I3" s="22" t="s">
        <v>0</v>
      </c>
      <c r="J3" s="23" t="s">
        <v>15</v>
      </c>
      <c r="K3" s="24" t="s">
        <v>14</v>
      </c>
      <c r="L3" s="20"/>
      <c r="M3" s="21" t="s">
        <v>15</v>
      </c>
      <c r="N3" s="22" t="s">
        <v>0</v>
      </c>
      <c r="O3" s="23" t="s">
        <v>15</v>
      </c>
      <c r="P3" s="24" t="s">
        <v>14</v>
      </c>
      <c r="Q3" s="25"/>
      <c r="R3" s="21" t="s">
        <v>15</v>
      </c>
      <c r="S3" s="22" t="s">
        <v>0</v>
      </c>
      <c r="T3" s="23" t="s">
        <v>15</v>
      </c>
      <c r="U3" s="24" t="s">
        <v>14</v>
      </c>
      <c r="V3" s="25"/>
      <c r="W3" s="21" t="s">
        <v>15</v>
      </c>
      <c r="X3" s="22" t="s">
        <v>0</v>
      </c>
      <c r="Y3" s="23" t="s">
        <v>15</v>
      </c>
      <c r="Z3" s="24" t="s">
        <v>14</v>
      </c>
      <c r="AA3" s="25"/>
      <c r="AB3" s="21" t="s">
        <v>15</v>
      </c>
      <c r="AC3" s="22" t="s">
        <v>0</v>
      </c>
      <c r="AD3" s="23" t="s">
        <v>15</v>
      </c>
      <c r="AE3" s="24" t="s">
        <v>14</v>
      </c>
      <c r="AF3" s="25"/>
      <c r="AG3" s="21" t="s">
        <v>15</v>
      </c>
      <c r="AH3" s="22" t="s">
        <v>0</v>
      </c>
      <c r="AI3" s="23" t="s">
        <v>15</v>
      </c>
      <c r="AJ3" s="24" t="s">
        <v>14</v>
      </c>
      <c r="AK3" s="25"/>
      <c r="AL3" s="21" t="s">
        <v>15</v>
      </c>
      <c r="AM3" s="22" t="s">
        <v>0</v>
      </c>
      <c r="AN3" s="23" t="s">
        <v>15</v>
      </c>
      <c r="AO3" s="24" t="s">
        <v>14</v>
      </c>
      <c r="AP3" s="25"/>
      <c r="AQ3" s="21" t="s">
        <v>15</v>
      </c>
      <c r="AR3" s="22" t="s">
        <v>0</v>
      </c>
      <c r="AS3" s="23" t="s">
        <v>15</v>
      </c>
      <c r="AT3" s="24" t="s">
        <v>14</v>
      </c>
      <c r="AU3" s="26" t="s">
        <v>16</v>
      </c>
      <c r="AV3" s="27" t="s">
        <v>17</v>
      </c>
      <c r="AW3" s="27" t="s">
        <v>18</v>
      </c>
      <c r="AX3" s="15" t="s">
        <v>19</v>
      </c>
    </row>
    <row r="4" spans="1:50" x14ac:dyDescent="0.25">
      <c r="A4" s="1" t="s">
        <v>45</v>
      </c>
      <c r="C4" s="28"/>
      <c r="D4" s="29"/>
      <c r="E4" s="30"/>
      <c r="F4" s="30">
        <v>0</v>
      </c>
      <c r="G4" s="31"/>
      <c r="H4" s="32"/>
      <c r="I4" s="33">
        <f t="shared" ref="I4:I13" si="0">H4*$F4</f>
        <v>0</v>
      </c>
      <c r="J4" s="34"/>
      <c r="K4" s="35">
        <f t="shared" ref="K4:K13" si="1">J4*I4</f>
        <v>0</v>
      </c>
      <c r="L4" s="31"/>
      <c r="M4" s="32"/>
      <c r="N4" s="33">
        <f t="shared" ref="N4:N13" si="2">M4*$F4</f>
        <v>0</v>
      </c>
      <c r="O4" s="34"/>
      <c r="P4" s="35">
        <f t="shared" ref="P4:P13" si="3">O4*N4</f>
        <v>0</v>
      </c>
      <c r="Q4" s="31"/>
      <c r="R4" s="32"/>
      <c r="S4" s="33">
        <f t="shared" ref="S4:S13" si="4">R4*$F4</f>
        <v>0</v>
      </c>
      <c r="T4" s="34"/>
      <c r="U4" s="35">
        <f t="shared" ref="U4:U13" si="5">T4*S4</f>
        <v>0</v>
      </c>
      <c r="V4" s="31"/>
      <c r="W4" s="32"/>
      <c r="X4" s="33">
        <f t="shared" ref="X4:X13" si="6">W4*$F4</f>
        <v>0</v>
      </c>
      <c r="Y4" s="34"/>
      <c r="Z4" s="35">
        <f t="shared" ref="Z4:Z13" si="7">Y4*X4</f>
        <v>0</v>
      </c>
      <c r="AA4" s="31"/>
      <c r="AB4" s="32"/>
      <c r="AC4" s="33">
        <f t="shared" ref="AC4:AC13" si="8">AB4*$F4</f>
        <v>0</v>
      </c>
      <c r="AD4" s="34"/>
      <c r="AE4" s="35">
        <f t="shared" ref="AE4:AE13" si="9">AD4*AC4</f>
        <v>0</v>
      </c>
      <c r="AF4" s="31"/>
      <c r="AG4" s="32"/>
      <c r="AH4" s="33">
        <f t="shared" ref="AH4:AH13" si="10">AG4*$F4</f>
        <v>0</v>
      </c>
      <c r="AI4" s="34"/>
      <c r="AJ4" s="35">
        <f t="shared" ref="AJ4:AJ13" si="11">AI4*AH4</f>
        <v>0</v>
      </c>
      <c r="AK4" s="31"/>
      <c r="AL4" s="32"/>
      <c r="AM4" s="33">
        <f t="shared" ref="AM4:AM13" si="12">AL4*$F4</f>
        <v>0</v>
      </c>
      <c r="AN4" s="34"/>
      <c r="AO4" s="35">
        <f t="shared" ref="AO4:AO13" si="13">AN4*AM4</f>
        <v>0</v>
      </c>
      <c r="AP4" s="31"/>
      <c r="AQ4" s="32"/>
      <c r="AR4" s="33">
        <f t="shared" ref="AR4:AR13" si="14">AQ4*$F4</f>
        <v>0</v>
      </c>
      <c r="AS4" s="34"/>
      <c r="AT4" s="35">
        <f t="shared" ref="AT4:AT13" si="15">AS4*AR4</f>
        <v>0</v>
      </c>
      <c r="AU4" s="36">
        <f t="shared" ref="AU4:AU13" si="16">F4</f>
        <v>0</v>
      </c>
      <c r="AV4" s="36">
        <f t="shared" ref="AV4:AV13" si="17">I4+N4+S4+X4+AC4+AH4+AM4+AR4</f>
        <v>0</v>
      </c>
      <c r="AW4" s="36">
        <f>SUM(AT4,AO4,AJ4,AE4,Z4,U4,P4,K4)</f>
        <v>0</v>
      </c>
      <c r="AX4" s="15">
        <f t="shared" ref="AX4:AX17" si="18">IF(AND(AU4=AV4,AV4=AW4,AU4=AW4),0,1)</f>
        <v>0</v>
      </c>
    </row>
    <row r="5" spans="1:50" x14ac:dyDescent="0.25">
      <c r="B5" s="37" t="s">
        <v>20</v>
      </c>
      <c r="C5" s="28" t="s">
        <v>21</v>
      </c>
      <c r="D5" s="29">
        <v>1350</v>
      </c>
      <c r="E5" s="30">
        <v>240</v>
      </c>
      <c r="F5" s="30">
        <v>324000</v>
      </c>
      <c r="G5" s="31"/>
      <c r="H5" s="32"/>
      <c r="I5" s="33">
        <f t="shared" si="0"/>
        <v>0</v>
      </c>
      <c r="J5" s="34"/>
      <c r="K5" s="35">
        <f t="shared" si="1"/>
        <v>0</v>
      </c>
      <c r="L5" s="31"/>
      <c r="M5" s="32"/>
      <c r="N5" s="33">
        <f t="shared" si="2"/>
        <v>0</v>
      </c>
      <c r="O5" s="34"/>
      <c r="P5" s="35">
        <f t="shared" si="3"/>
        <v>0</v>
      </c>
      <c r="Q5" s="31"/>
      <c r="R5" s="32">
        <v>0.6</v>
      </c>
      <c r="S5" s="33">
        <f t="shared" si="4"/>
        <v>194400</v>
      </c>
      <c r="T5" s="34">
        <v>1</v>
      </c>
      <c r="U5" s="35">
        <f t="shared" si="5"/>
        <v>194400</v>
      </c>
      <c r="V5" s="31"/>
      <c r="W5" s="32">
        <v>0.2</v>
      </c>
      <c r="X5" s="33">
        <f t="shared" si="6"/>
        <v>64800</v>
      </c>
      <c r="Y5" s="34">
        <v>1</v>
      </c>
      <c r="Z5" s="35">
        <f t="shared" si="7"/>
        <v>64800</v>
      </c>
      <c r="AA5" s="31"/>
      <c r="AB5" s="32">
        <v>0.15</v>
      </c>
      <c r="AC5" s="33">
        <f t="shared" si="8"/>
        <v>48600</v>
      </c>
      <c r="AD5" s="34">
        <v>1</v>
      </c>
      <c r="AE5" s="35">
        <f t="shared" si="9"/>
        <v>48600</v>
      </c>
      <c r="AF5" s="31"/>
      <c r="AG5" s="32">
        <v>0.05</v>
      </c>
      <c r="AH5" s="33">
        <f t="shared" si="10"/>
        <v>16200</v>
      </c>
      <c r="AI5" s="34">
        <v>1</v>
      </c>
      <c r="AJ5" s="35">
        <f t="shared" si="11"/>
        <v>16200</v>
      </c>
      <c r="AK5" s="31"/>
      <c r="AL5" s="32"/>
      <c r="AM5" s="33">
        <f t="shared" si="12"/>
        <v>0</v>
      </c>
      <c r="AN5" s="34"/>
      <c r="AO5" s="35">
        <f t="shared" si="13"/>
        <v>0</v>
      </c>
      <c r="AP5" s="31"/>
      <c r="AQ5" s="32"/>
      <c r="AR5" s="33">
        <f t="shared" si="14"/>
        <v>0</v>
      </c>
      <c r="AS5" s="34"/>
      <c r="AT5" s="35">
        <f t="shared" si="15"/>
        <v>0</v>
      </c>
      <c r="AU5" s="36">
        <f t="shared" si="16"/>
        <v>324000</v>
      </c>
      <c r="AV5" s="36">
        <f t="shared" si="17"/>
        <v>324000</v>
      </c>
      <c r="AW5" s="36">
        <f t="shared" ref="AW5:AW17" si="19">SUM(AT5,AO5,AJ5,AE5,Z5,U5,P5,K5)</f>
        <v>324000</v>
      </c>
      <c r="AX5" s="15">
        <f t="shared" si="18"/>
        <v>0</v>
      </c>
    </row>
    <row r="6" spans="1:50" x14ac:dyDescent="0.25">
      <c r="B6" s="37" t="s">
        <v>22</v>
      </c>
      <c r="C6" s="28" t="s">
        <v>21</v>
      </c>
      <c r="D6" s="29">
        <v>1350</v>
      </c>
      <c r="E6" s="30">
        <v>-180.52631578947367</v>
      </c>
      <c r="F6" s="30">
        <v>-243710.52631578947</v>
      </c>
      <c r="G6" s="31"/>
      <c r="H6" s="32"/>
      <c r="I6" s="33">
        <f t="shared" si="0"/>
        <v>0</v>
      </c>
      <c r="J6" s="34"/>
      <c r="K6" s="35">
        <f t="shared" si="1"/>
        <v>0</v>
      </c>
      <c r="L6" s="31"/>
      <c r="M6" s="32"/>
      <c r="N6" s="33">
        <f t="shared" si="2"/>
        <v>0</v>
      </c>
      <c r="O6" s="34"/>
      <c r="P6" s="35">
        <f t="shared" si="3"/>
        <v>0</v>
      </c>
      <c r="Q6" s="31"/>
      <c r="R6" s="32">
        <v>0.6</v>
      </c>
      <c r="S6" s="33">
        <f t="shared" si="4"/>
        <v>-146226.31578947368</v>
      </c>
      <c r="T6" s="34">
        <v>1</v>
      </c>
      <c r="U6" s="35">
        <f t="shared" si="5"/>
        <v>-146226.31578947368</v>
      </c>
      <c r="V6" s="31"/>
      <c r="W6" s="32">
        <v>0.25</v>
      </c>
      <c r="X6" s="33">
        <f t="shared" si="6"/>
        <v>-60927.631578947367</v>
      </c>
      <c r="Y6" s="34">
        <v>1</v>
      </c>
      <c r="Z6" s="35">
        <f t="shared" si="7"/>
        <v>-60927.631578947367</v>
      </c>
      <c r="AA6" s="31"/>
      <c r="AB6" s="32">
        <v>0.15</v>
      </c>
      <c r="AC6" s="33">
        <f t="shared" si="8"/>
        <v>-36556.57894736842</v>
      </c>
      <c r="AD6" s="34">
        <v>1</v>
      </c>
      <c r="AE6" s="35">
        <f t="shared" si="9"/>
        <v>-36556.57894736842</v>
      </c>
      <c r="AF6" s="31"/>
      <c r="AG6" s="32"/>
      <c r="AH6" s="33">
        <f t="shared" si="10"/>
        <v>0</v>
      </c>
      <c r="AI6" s="34"/>
      <c r="AJ6" s="35">
        <f t="shared" si="11"/>
        <v>0</v>
      </c>
      <c r="AK6" s="31"/>
      <c r="AL6" s="32"/>
      <c r="AM6" s="33">
        <f t="shared" si="12"/>
        <v>0</v>
      </c>
      <c r="AN6" s="34"/>
      <c r="AO6" s="35">
        <f t="shared" si="13"/>
        <v>0</v>
      </c>
      <c r="AP6" s="31"/>
      <c r="AQ6" s="32"/>
      <c r="AR6" s="33">
        <f t="shared" si="14"/>
        <v>0</v>
      </c>
      <c r="AS6" s="34"/>
      <c r="AT6" s="35">
        <f t="shared" si="15"/>
        <v>0</v>
      </c>
      <c r="AU6" s="36">
        <f t="shared" si="16"/>
        <v>-243710.52631578947</v>
      </c>
      <c r="AV6" s="36">
        <f t="shared" si="17"/>
        <v>-243710.52631578947</v>
      </c>
      <c r="AW6" s="36">
        <f t="shared" si="19"/>
        <v>-243710.52631578947</v>
      </c>
      <c r="AX6" s="15">
        <f t="shared" si="18"/>
        <v>0</v>
      </c>
    </row>
    <row r="7" spans="1:50" x14ac:dyDescent="0.25">
      <c r="B7" s="37" t="s">
        <v>23</v>
      </c>
      <c r="C7" s="28" t="s">
        <v>24</v>
      </c>
      <c r="D7" s="29">
        <v>12150</v>
      </c>
      <c r="E7" s="38">
        <v>-0.39039473684210513</v>
      </c>
      <c r="F7" s="30">
        <v>-4743.2960526315774</v>
      </c>
      <c r="G7" s="31"/>
      <c r="H7" s="32"/>
      <c r="I7" s="33">
        <f t="shared" si="0"/>
        <v>0</v>
      </c>
      <c r="J7" s="34"/>
      <c r="K7" s="35">
        <f t="shared" si="1"/>
        <v>0</v>
      </c>
      <c r="L7" s="31"/>
      <c r="M7" s="32"/>
      <c r="N7" s="33">
        <f t="shared" si="2"/>
        <v>0</v>
      </c>
      <c r="O7" s="34"/>
      <c r="P7" s="35">
        <f t="shared" si="3"/>
        <v>0</v>
      </c>
      <c r="Q7" s="31"/>
      <c r="R7" s="32"/>
      <c r="S7" s="33">
        <f t="shared" si="4"/>
        <v>0</v>
      </c>
      <c r="T7" s="34"/>
      <c r="U7" s="35">
        <f t="shared" si="5"/>
        <v>0</v>
      </c>
      <c r="V7" s="31"/>
      <c r="W7" s="32">
        <v>1</v>
      </c>
      <c r="X7" s="33">
        <f t="shared" si="6"/>
        <v>-4743.2960526315774</v>
      </c>
      <c r="Y7" s="34">
        <v>1</v>
      </c>
      <c r="Z7" s="35">
        <f t="shared" si="7"/>
        <v>-4743.2960526315774</v>
      </c>
      <c r="AA7" s="31"/>
      <c r="AB7" s="32"/>
      <c r="AC7" s="33">
        <f t="shared" si="8"/>
        <v>0</v>
      </c>
      <c r="AD7" s="34"/>
      <c r="AE7" s="35">
        <f t="shared" si="9"/>
        <v>0</v>
      </c>
      <c r="AF7" s="31"/>
      <c r="AG7" s="32"/>
      <c r="AH7" s="33">
        <f t="shared" si="10"/>
        <v>0</v>
      </c>
      <c r="AI7" s="34"/>
      <c r="AJ7" s="35">
        <f t="shared" si="11"/>
        <v>0</v>
      </c>
      <c r="AK7" s="31"/>
      <c r="AL7" s="32"/>
      <c r="AM7" s="33">
        <f t="shared" si="12"/>
        <v>0</v>
      </c>
      <c r="AN7" s="34"/>
      <c r="AO7" s="35">
        <f t="shared" si="13"/>
        <v>0</v>
      </c>
      <c r="AP7" s="31"/>
      <c r="AQ7" s="32"/>
      <c r="AR7" s="33">
        <f t="shared" si="14"/>
        <v>0</v>
      </c>
      <c r="AS7" s="34"/>
      <c r="AT7" s="35">
        <f t="shared" si="15"/>
        <v>0</v>
      </c>
      <c r="AU7" s="36">
        <f t="shared" si="16"/>
        <v>-4743.2960526315774</v>
      </c>
      <c r="AV7" s="36">
        <f t="shared" si="17"/>
        <v>-4743.2960526315774</v>
      </c>
      <c r="AW7" s="36">
        <f t="shared" si="19"/>
        <v>-4743.2960526315774</v>
      </c>
      <c r="AX7" s="15">
        <f t="shared" si="18"/>
        <v>0</v>
      </c>
    </row>
    <row r="8" spans="1:50" x14ac:dyDescent="0.25">
      <c r="B8" s="37" t="s">
        <v>25</v>
      </c>
      <c r="C8" s="28" t="s">
        <v>24</v>
      </c>
      <c r="D8" s="29">
        <v>27000</v>
      </c>
      <c r="E8" s="38">
        <v>-0.37018461538461545</v>
      </c>
      <c r="F8" s="30">
        <v>-9994.9846153846174</v>
      </c>
      <c r="G8" s="31"/>
      <c r="H8" s="32"/>
      <c r="I8" s="33">
        <f t="shared" si="0"/>
        <v>0</v>
      </c>
      <c r="J8" s="34"/>
      <c r="K8" s="35">
        <f t="shared" si="1"/>
        <v>0</v>
      </c>
      <c r="L8" s="31"/>
      <c r="M8" s="32"/>
      <c r="N8" s="33">
        <f t="shared" si="2"/>
        <v>0</v>
      </c>
      <c r="O8" s="34"/>
      <c r="P8" s="35">
        <f t="shared" si="3"/>
        <v>0</v>
      </c>
      <c r="Q8" s="31"/>
      <c r="R8" s="32"/>
      <c r="S8" s="33">
        <f t="shared" si="4"/>
        <v>0</v>
      </c>
      <c r="T8" s="34"/>
      <c r="U8" s="35">
        <f t="shared" si="5"/>
        <v>0</v>
      </c>
      <c r="V8" s="31"/>
      <c r="W8" s="32">
        <v>0.2</v>
      </c>
      <c r="X8" s="33">
        <f t="shared" si="6"/>
        <v>-1998.9969230769236</v>
      </c>
      <c r="Y8" s="34">
        <v>1</v>
      </c>
      <c r="Z8" s="35">
        <f t="shared" si="7"/>
        <v>-1998.9969230769236</v>
      </c>
      <c r="AA8" s="31"/>
      <c r="AB8" s="32"/>
      <c r="AC8" s="33">
        <f t="shared" si="8"/>
        <v>0</v>
      </c>
      <c r="AD8" s="34"/>
      <c r="AE8" s="35">
        <f t="shared" si="9"/>
        <v>0</v>
      </c>
      <c r="AF8" s="31"/>
      <c r="AG8" s="32">
        <v>0.8</v>
      </c>
      <c r="AH8" s="33">
        <f t="shared" si="10"/>
        <v>-7995.9876923076945</v>
      </c>
      <c r="AI8" s="34">
        <v>1</v>
      </c>
      <c r="AJ8" s="35">
        <f t="shared" si="11"/>
        <v>-7995.9876923076945</v>
      </c>
      <c r="AK8" s="31"/>
      <c r="AL8" s="32"/>
      <c r="AM8" s="33">
        <f t="shared" si="12"/>
        <v>0</v>
      </c>
      <c r="AN8" s="34"/>
      <c r="AO8" s="35">
        <f t="shared" si="13"/>
        <v>0</v>
      </c>
      <c r="AP8" s="31"/>
      <c r="AQ8" s="32"/>
      <c r="AR8" s="33">
        <f t="shared" si="14"/>
        <v>0</v>
      </c>
      <c r="AS8" s="34"/>
      <c r="AT8" s="35">
        <f t="shared" si="15"/>
        <v>0</v>
      </c>
      <c r="AU8" s="36">
        <f t="shared" si="16"/>
        <v>-9994.9846153846174</v>
      </c>
      <c r="AV8" s="36">
        <f t="shared" si="17"/>
        <v>-9994.9846153846174</v>
      </c>
      <c r="AW8" s="36">
        <f t="shared" si="19"/>
        <v>-9994.9846153846174</v>
      </c>
      <c r="AX8" s="15">
        <f t="shared" si="18"/>
        <v>0</v>
      </c>
    </row>
    <row r="9" spans="1:50" x14ac:dyDescent="0.25">
      <c r="B9" s="37" t="s">
        <v>26</v>
      </c>
      <c r="C9" s="28" t="s">
        <v>24</v>
      </c>
      <c r="D9" s="29">
        <v>16200</v>
      </c>
      <c r="E9" s="38">
        <v>-0.18394000674081565</v>
      </c>
      <c r="F9" s="30">
        <v>-2979.8281092012135</v>
      </c>
      <c r="G9" s="31"/>
      <c r="H9" s="32"/>
      <c r="I9" s="33">
        <f t="shared" si="0"/>
        <v>0</v>
      </c>
      <c r="J9" s="34"/>
      <c r="K9" s="35">
        <f t="shared" si="1"/>
        <v>0</v>
      </c>
      <c r="L9" s="31"/>
      <c r="M9" s="32"/>
      <c r="N9" s="33">
        <f t="shared" si="2"/>
        <v>0</v>
      </c>
      <c r="O9" s="34"/>
      <c r="P9" s="35">
        <f t="shared" si="3"/>
        <v>0</v>
      </c>
      <c r="Q9" s="31"/>
      <c r="R9" s="32"/>
      <c r="S9" s="33">
        <f t="shared" si="4"/>
        <v>0</v>
      </c>
      <c r="T9" s="34"/>
      <c r="U9" s="35">
        <f t="shared" si="5"/>
        <v>0</v>
      </c>
      <c r="V9" s="31"/>
      <c r="W9" s="32">
        <v>1</v>
      </c>
      <c r="X9" s="33">
        <f t="shared" si="6"/>
        <v>-2979.8281092012135</v>
      </c>
      <c r="Y9" s="34">
        <v>1</v>
      </c>
      <c r="Z9" s="35">
        <f t="shared" si="7"/>
        <v>-2979.8281092012135</v>
      </c>
      <c r="AA9" s="31"/>
      <c r="AB9" s="32"/>
      <c r="AC9" s="33">
        <f t="shared" si="8"/>
        <v>0</v>
      </c>
      <c r="AD9" s="34"/>
      <c r="AE9" s="35">
        <f t="shared" si="9"/>
        <v>0</v>
      </c>
      <c r="AF9" s="31"/>
      <c r="AG9" s="32"/>
      <c r="AH9" s="33">
        <f t="shared" si="10"/>
        <v>0</v>
      </c>
      <c r="AI9" s="34"/>
      <c r="AJ9" s="35">
        <f t="shared" si="11"/>
        <v>0</v>
      </c>
      <c r="AK9" s="31"/>
      <c r="AL9" s="32"/>
      <c r="AM9" s="33">
        <f t="shared" si="12"/>
        <v>0</v>
      </c>
      <c r="AN9" s="34"/>
      <c r="AO9" s="35">
        <f t="shared" si="13"/>
        <v>0</v>
      </c>
      <c r="AP9" s="31"/>
      <c r="AQ9" s="32"/>
      <c r="AR9" s="33">
        <f t="shared" si="14"/>
        <v>0</v>
      </c>
      <c r="AS9" s="34"/>
      <c r="AT9" s="35">
        <f t="shared" si="15"/>
        <v>0</v>
      </c>
      <c r="AU9" s="36">
        <f t="shared" si="16"/>
        <v>-2979.8281092012135</v>
      </c>
      <c r="AV9" s="36">
        <f t="shared" si="17"/>
        <v>-2979.8281092012135</v>
      </c>
      <c r="AW9" s="36">
        <f t="shared" si="19"/>
        <v>-2979.8281092012135</v>
      </c>
      <c r="AX9" s="15">
        <f t="shared" si="18"/>
        <v>0</v>
      </c>
    </row>
    <row r="10" spans="1:50" x14ac:dyDescent="0.25">
      <c r="B10" s="37" t="s">
        <v>27</v>
      </c>
      <c r="C10" s="28" t="s">
        <v>28</v>
      </c>
      <c r="D10" s="29">
        <v>225</v>
      </c>
      <c r="E10" s="30">
        <v>105</v>
      </c>
      <c r="F10" s="30">
        <v>23625</v>
      </c>
      <c r="G10" s="31"/>
      <c r="H10" s="32"/>
      <c r="I10" s="33">
        <f t="shared" si="0"/>
        <v>0</v>
      </c>
      <c r="J10" s="34"/>
      <c r="K10" s="35">
        <f t="shared" si="1"/>
        <v>0</v>
      </c>
      <c r="L10" s="31"/>
      <c r="M10" s="32"/>
      <c r="N10" s="33">
        <f t="shared" si="2"/>
        <v>0</v>
      </c>
      <c r="O10" s="34"/>
      <c r="P10" s="35">
        <f t="shared" si="3"/>
        <v>0</v>
      </c>
      <c r="Q10" s="31"/>
      <c r="R10" s="32">
        <v>1</v>
      </c>
      <c r="S10" s="33">
        <f t="shared" si="4"/>
        <v>23625</v>
      </c>
      <c r="T10" s="34">
        <v>1</v>
      </c>
      <c r="U10" s="35">
        <f t="shared" si="5"/>
        <v>23625</v>
      </c>
      <c r="V10" s="31"/>
      <c r="W10" s="32"/>
      <c r="X10" s="33">
        <f t="shared" si="6"/>
        <v>0</v>
      </c>
      <c r="Y10" s="34"/>
      <c r="Z10" s="35">
        <f t="shared" si="7"/>
        <v>0</v>
      </c>
      <c r="AA10" s="31"/>
      <c r="AB10" s="32"/>
      <c r="AC10" s="33">
        <f t="shared" si="8"/>
        <v>0</v>
      </c>
      <c r="AD10" s="34"/>
      <c r="AE10" s="35">
        <f t="shared" si="9"/>
        <v>0</v>
      </c>
      <c r="AF10" s="31"/>
      <c r="AG10" s="32"/>
      <c r="AH10" s="33">
        <f t="shared" si="10"/>
        <v>0</v>
      </c>
      <c r="AI10" s="34"/>
      <c r="AJ10" s="35">
        <f t="shared" si="11"/>
        <v>0</v>
      </c>
      <c r="AK10" s="31"/>
      <c r="AL10" s="32"/>
      <c r="AM10" s="33">
        <f t="shared" si="12"/>
        <v>0</v>
      </c>
      <c r="AN10" s="34"/>
      <c r="AO10" s="35">
        <f t="shared" si="13"/>
        <v>0</v>
      </c>
      <c r="AP10" s="31"/>
      <c r="AQ10" s="32"/>
      <c r="AR10" s="33">
        <f t="shared" si="14"/>
        <v>0</v>
      </c>
      <c r="AS10" s="34"/>
      <c r="AT10" s="35">
        <f t="shared" si="15"/>
        <v>0</v>
      </c>
      <c r="AU10" s="36">
        <f t="shared" si="16"/>
        <v>23625</v>
      </c>
      <c r="AV10" s="36">
        <f t="shared" si="17"/>
        <v>23625</v>
      </c>
      <c r="AW10" s="36">
        <f t="shared" si="19"/>
        <v>23625</v>
      </c>
      <c r="AX10" s="15">
        <f t="shared" si="18"/>
        <v>0</v>
      </c>
    </row>
    <row r="11" spans="1:50" x14ac:dyDescent="0.25">
      <c r="A11" s="2"/>
      <c r="B11" s="39" t="s">
        <v>29</v>
      </c>
      <c r="C11" s="28" t="s">
        <v>21</v>
      </c>
      <c r="D11" s="29">
        <v>50.625</v>
      </c>
      <c r="E11" s="30">
        <v>65</v>
      </c>
      <c r="F11" s="30">
        <v>3290.625</v>
      </c>
      <c r="G11" s="31"/>
      <c r="H11" s="32"/>
      <c r="I11" s="33">
        <f t="shared" si="0"/>
        <v>0</v>
      </c>
      <c r="J11" s="34"/>
      <c r="K11" s="35">
        <f t="shared" si="1"/>
        <v>0</v>
      </c>
      <c r="L11" s="31"/>
      <c r="M11" s="32">
        <v>0.14285714285714288</v>
      </c>
      <c r="N11" s="33">
        <f t="shared" si="2"/>
        <v>470.08928571428578</v>
      </c>
      <c r="O11" s="34">
        <v>1</v>
      </c>
      <c r="P11" s="35">
        <f t="shared" si="3"/>
        <v>470.08928571428578</v>
      </c>
      <c r="Q11" s="31"/>
      <c r="R11" s="32">
        <v>0.14285714285714288</v>
      </c>
      <c r="S11" s="33">
        <f t="shared" si="4"/>
        <v>470.08928571428578</v>
      </c>
      <c r="T11" s="34">
        <v>1</v>
      </c>
      <c r="U11" s="35">
        <f t="shared" si="5"/>
        <v>470.08928571428578</v>
      </c>
      <c r="V11" s="31"/>
      <c r="W11" s="32">
        <v>0.14285714285714288</v>
      </c>
      <c r="X11" s="33">
        <f t="shared" si="6"/>
        <v>470.08928571428578</v>
      </c>
      <c r="Y11" s="34">
        <v>1</v>
      </c>
      <c r="Z11" s="35">
        <f t="shared" si="7"/>
        <v>470.08928571428578</v>
      </c>
      <c r="AA11" s="31"/>
      <c r="AB11" s="32">
        <v>0.14285714285714288</v>
      </c>
      <c r="AC11" s="33">
        <f t="shared" si="8"/>
        <v>470.08928571428578</v>
      </c>
      <c r="AD11" s="34">
        <v>1</v>
      </c>
      <c r="AE11" s="35">
        <f t="shared" si="9"/>
        <v>470.08928571428578</v>
      </c>
      <c r="AF11" s="31"/>
      <c r="AG11" s="32">
        <v>0.14285714285714288</v>
      </c>
      <c r="AH11" s="33">
        <f t="shared" si="10"/>
        <v>470.08928571428578</v>
      </c>
      <c r="AI11" s="34">
        <v>1</v>
      </c>
      <c r="AJ11" s="35">
        <f t="shared" si="11"/>
        <v>470.08928571428578</v>
      </c>
      <c r="AK11" s="31"/>
      <c r="AL11" s="32">
        <v>0.14285714285714288</v>
      </c>
      <c r="AM11" s="33">
        <f t="shared" si="12"/>
        <v>470.08928571428578</v>
      </c>
      <c r="AN11" s="34">
        <v>1</v>
      </c>
      <c r="AO11" s="35">
        <f t="shared" si="13"/>
        <v>470.08928571428578</v>
      </c>
      <c r="AP11" s="31"/>
      <c r="AQ11" s="32">
        <v>0.14285714285714288</v>
      </c>
      <c r="AR11" s="33">
        <f t="shared" si="14"/>
        <v>470.08928571428578</v>
      </c>
      <c r="AS11" s="34">
        <v>1</v>
      </c>
      <c r="AT11" s="35">
        <f t="shared" si="15"/>
        <v>470.08928571428578</v>
      </c>
      <c r="AU11" s="36">
        <f t="shared" si="16"/>
        <v>3290.625</v>
      </c>
      <c r="AV11" s="36">
        <f t="shared" si="17"/>
        <v>3290.6250000000005</v>
      </c>
      <c r="AW11" s="36">
        <f t="shared" si="19"/>
        <v>3290.6250000000005</v>
      </c>
      <c r="AX11" s="15">
        <f t="shared" si="18"/>
        <v>0</v>
      </c>
    </row>
    <row r="12" spans="1:50" x14ac:dyDescent="0.25">
      <c r="B12" s="37" t="s">
        <v>30</v>
      </c>
      <c r="C12" s="28" t="s">
        <v>31</v>
      </c>
      <c r="D12" s="29">
        <v>1</v>
      </c>
      <c r="E12" s="30">
        <v>850000</v>
      </c>
      <c r="F12" s="30">
        <v>850000</v>
      </c>
      <c r="G12" s="31"/>
      <c r="H12" s="32"/>
      <c r="I12" s="33">
        <f>H12*$F12</f>
        <v>0</v>
      </c>
      <c r="J12" s="34"/>
      <c r="K12" s="35">
        <f t="shared" si="1"/>
        <v>0</v>
      </c>
      <c r="L12" s="31"/>
      <c r="M12" s="32"/>
      <c r="N12" s="33">
        <f t="shared" si="2"/>
        <v>0</v>
      </c>
      <c r="O12" s="34"/>
      <c r="P12" s="35">
        <f t="shared" si="3"/>
        <v>0</v>
      </c>
      <c r="Q12" s="31"/>
      <c r="R12" s="32">
        <v>0.8</v>
      </c>
      <c r="S12" s="33">
        <f t="shared" si="4"/>
        <v>680000</v>
      </c>
      <c r="T12" s="34">
        <v>1</v>
      </c>
      <c r="U12" s="35">
        <f t="shared" si="5"/>
        <v>680000</v>
      </c>
      <c r="V12" s="31"/>
      <c r="W12" s="32">
        <v>0.2</v>
      </c>
      <c r="X12" s="33">
        <f t="shared" si="6"/>
        <v>170000</v>
      </c>
      <c r="Y12" s="34">
        <v>1</v>
      </c>
      <c r="Z12" s="35">
        <f t="shared" si="7"/>
        <v>170000</v>
      </c>
      <c r="AA12" s="31"/>
      <c r="AB12" s="32"/>
      <c r="AC12" s="33">
        <f t="shared" si="8"/>
        <v>0</v>
      </c>
      <c r="AD12" s="34"/>
      <c r="AE12" s="35">
        <f t="shared" si="9"/>
        <v>0</v>
      </c>
      <c r="AF12" s="31"/>
      <c r="AG12" s="32"/>
      <c r="AH12" s="33">
        <f t="shared" si="10"/>
        <v>0</v>
      </c>
      <c r="AI12" s="34"/>
      <c r="AJ12" s="35">
        <f t="shared" si="11"/>
        <v>0</v>
      </c>
      <c r="AK12" s="31"/>
      <c r="AL12" s="32"/>
      <c r="AM12" s="33">
        <f t="shared" si="12"/>
        <v>0</v>
      </c>
      <c r="AN12" s="34"/>
      <c r="AO12" s="35">
        <f t="shared" si="13"/>
        <v>0</v>
      </c>
      <c r="AP12" s="31"/>
      <c r="AQ12" s="32"/>
      <c r="AR12" s="33">
        <f t="shared" si="14"/>
        <v>0</v>
      </c>
      <c r="AS12" s="34"/>
      <c r="AT12" s="35">
        <f t="shared" si="15"/>
        <v>0</v>
      </c>
      <c r="AU12" s="36">
        <f t="shared" si="16"/>
        <v>850000</v>
      </c>
      <c r="AV12" s="36">
        <f t="shared" si="17"/>
        <v>850000</v>
      </c>
      <c r="AW12" s="36">
        <f t="shared" si="19"/>
        <v>850000</v>
      </c>
      <c r="AX12" s="15">
        <f t="shared" si="18"/>
        <v>0</v>
      </c>
    </row>
    <row r="13" spans="1:50" x14ac:dyDescent="0.25">
      <c r="B13" s="40" t="s">
        <v>32</v>
      </c>
      <c r="C13" s="28" t="s">
        <v>21</v>
      </c>
      <c r="D13" s="29">
        <v>6977.7777777777774</v>
      </c>
      <c r="E13" s="30">
        <v>15</v>
      </c>
      <c r="F13" s="30">
        <v>104666.66666666666</v>
      </c>
      <c r="G13" s="31"/>
      <c r="H13" s="32"/>
      <c r="I13" s="33">
        <f t="shared" si="0"/>
        <v>0</v>
      </c>
      <c r="J13" s="34"/>
      <c r="K13" s="35">
        <f t="shared" si="1"/>
        <v>0</v>
      </c>
      <c r="L13" s="31"/>
      <c r="M13" s="32">
        <v>1</v>
      </c>
      <c r="N13" s="33">
        <f t="shared" si="2"/>
        <v>104666.66666666666</v>
      </c>
      <c r="O13" s="34">
        <v>1</v>
      </c>
      <c r="P13" s="35">
        <f t="shared" si="3"/>
        <v>104666.66666666666</v>
      </c>
      <c r="Q13" s="31"/>
      <c r="R13" s="32"/>
      <c r="S13" s="33">
        <f t="shared" si="4"/>
        <v>0</v>
      </c>
      <c r="T13" s="34"/>
      <c r="U13" s="35">
        <f t="shared" si="5"/>
        <v>0</v>
      </c>
      <c r="V13" s="31"/>
      <c r="W13" s="32"/>
      <c r="X13" s="33">
        <f t="shared" si="6"/>
        <v>0</v>
      </c>
      <c r="Y13" s="34"/>
      <c r="Z13" s="35">
        <f t="shared" si="7"/>
        <v>0</v>
      </c>
      <c r="AA13" s="31"/>
      <c r="AB13" s="32"/>
      <c r="AC13" s="33">
        <f t="shared" si="8"/>
        <v>0</v>
      </c>
      <c r="AD13" s="34"/>
      <c r="AE13" s="35">
        <f t="shared" si="9"/>
        <v>0</v>
      </c>
      <c r="AF13" s="31"/>
      <c r="AG13" s="32"/>
      <c r="AH13" s="33">
        <f t="shared" si="10"/>
        <v>0</v>
      </c>
      <c r="AI13" s="34"/>
      <c r="AJ13" s="35">
        <f t="shared" si="11"/>
        <v>0</v>
      </c>
      <c r="AK13" s="31"/>
      <c r="AL13" s="32"/>
      <c r="AM13" s="33">
        <f t="shared" si="12"/>
        <v>0</v>
      </c>
      <c r="AN13" s="34"/>
      <c r="AO13" s="35">
        <f t="shared" si="13"/>
        <v>0</v>
      </c>
      <c r="AP13" s="31"/>
      <c r="AQ13" s="32"/>
      <c r="AR13" s="33">
        <f t="shared" si="14"/>
        <v>0</v>
      </c>
      <c r="AS13" s="34"/>
      <c r="AT13" s="35">
        <f t="shared" si="15"/>
        <v>0</v>
      </c>
      <c r="AU13" s="36">
        <f t="shared" si="16"/>
        <v>104666.66666666666</v>
      </c>
      <c r="AV13" s="36">
        <f t="shared" si="17"/>
        <v>104666.66666666666</v>
      </c>
      <c r="AW13" s="36">
        <f t="shared" si="19"/>
        <v>104666.66666666666</v>
      </c>
      <c r="AX13" s="15">
        <f t="shared" si="18"/>
        <v>0</v>
      </c>
    </row>
    <row r="14" spans="1:50" x14ac:dyDescent="0.25">
      <c r="B14" s="37"/>
      <c r="C14" s="28"/>
      <c r="D14" s="29"/>
      <c r="E14" s="30"/>
      <c r="F14" s="30"/>
      <c r="G14" s="31"/>
      <c r="H14" s="32"/>
      <c r="I14" s="33"/>
      <c r="J14" s="34"/>
      <c r="K14" s="35"/>
      <c r="L14" s="31"/>
      <c r="M14" s="32"/>
      <c r="N14" s="33"/>
      <c r="O14" s="34"/>
      <c r="P14" s="35"/>
      <c r="Q14" s="31"/>
      <c r="R14" s="32"/>
      <c r="S14" s="33"/>
      <c r="T14" s="34"/>
      <c r="U14" s="35"/>
      <c r="V14" s="31"/>
      <c r="W14" s="32"/>
      <c r="X14" s="33"/>
      <c r="Y14" s="34"/>
      <c r="Z14" s="35"/>
      <c r="AA14" s="31"/>
      <c r="AB14" s="32"/>
      <c r="AC14" s="33"/>
      <c r="AD14" s="34"/>
      <c r="AE14" s="35"/>
      <c r="AF14" s="31"/>
      <c r="AG14" s="32"/>
      <c r="AH14" s="33"/>
      <c r="AI14" s="34"/>
      <c r="AJ14" s="35"/>
      <c r="AK14" s="31"/>
      <c r="AL14" s="32"/>
      <c r="AM14" s="33"/>
      <c r="AN14" s="34"/>
      <c r="AO14" s="35"/>
      <c r="AP14" s="31"/>
      <c r="AQ14" s="32"/>
      <c r="AR14" s="33"/>
      <c r="AS14" s="34"/>
      <c r="AT14" s="35"/>
      <c r="AU14" s="36"/>
      <c r="AV14" s="36"/>
      <c r="AW14" s="36">
        <f t="shared" si="19"/>
        <v>0</v>
      </c>
      <c r="AX14" s="15"/>
    </row>
    <row r="15" spans="1:50" x14ac:dyDescent="0.25">
      <c r="B15" s="41" t="s">
        <v>0</v>
      </c>
      <c r="C15" s="42"/>
      <c r="D15" s="43"/>
      <c r="E15" s="44"/>
      <c r="F15" s="45">
        <f>SUM(F4:F14)</f>
        <v>1044153.6565736597</v>
      </c>
      <c r="G15" s="45">
        <f>SUM(G4:G14)</f>
        <v>0</v>
      </c>
      <c r="H15" s="45"/>
      <c r="I15" s="45">
        <f>SUM(I4:I14)</f>
        <v>0</v>
      </c>
      <c r="J15" s="45"/>
      <c r="K15" s="45">
        <f>SUM(K4:K14)</f>
        <v>0</v>
      </c>
      <c r="L15" s="45">
        <f>SUM(L4:L14)</f>
        <v>0</v>
      </c>
      <c r="M15" s="45"/>
      <c r="N15" s="45">
        <f>SUM(N4:N14)</f>
        <v>105136.75595238095</v>
      </c>
      <c r="O15" s="45"/>
      <c r="P15" s="45">
        <f>SUM(P4:P14)</f>
        <v>105136.75595238095</v>
      </c>
      <c r="Q15" s="45">
        <f>SUM(Q4:Q14)</f>
        <v>0</v>
      </c>
      <c r="R15" s="45"/>
      <c r="S15" s="45">
        <f>SUM(S4:S14)</f>
        <v>752268.77349624061</v>
      </c>
      <c r="T15" s="45"/>
      <c r="U15" s="45">
        <f>SUM(U4:U14)</f>
        <v>752268.77349624061</v>
      </c>
      <c r="V15" s="45">
        <f>SUM(V4:V14)</f>
        <v>0</v>
      </c>
      <c r="W15" s="45"/>
      <c r="X15" s="45">
        <f>SUM(X4:X14)</f>
        <v>164620.33662185719</v>
      </c>
      <c r="Y15" s="45"/>
      <c r="Z15" s="45">
        <f>SUM(Z4:Z14)</f>
        <v>164620.33662185719</v>
      </c>
      <c r="AA15" s="45">
        <f>SUM(AA4:AA14)</f>
        <v>0</v>
      </c>
      <c r="AB15" s="45"/>
      <c r="AC15" s="45">
        <f>SUM(AC4:AC14)</f>
        <v>12513.510338345866</v>
      </c>
      <c r="AD15" s="45"/>
      <c r="AE15" s="45">
        <f>SUM(AE4:AE14)</f>
        <v>12513.510338345866</v>
      </c>
      <c r="AF15" s="45">
        <f>SUM(AF4:AF14)</f>
        <v>0</v>
      </c>
      <c r="AG15" s="45"/>
      <c r="AH15" s="45">
        <f>SUM(AH4:AH14)</f>
        <v>8674.1015934065908</v>
      </c>
      <c r="AI15" s="45"/>
      <c r="AJ15" s="45">
        <f>SUM(AJ4:AJ14)</f>
        <v>8674.1015934065908</v>
      </c>
      <c r="AK15" s="45">
        <f>SUM(AK4:AK14)</f>
        <v>0</v>
      </c>
      <c r="AL15" s="45"/>
      <c r="AM15" s="45">
        <f>SUM(AM4:AM14)</f>
        <v>470.08928571428578</v>
      </c>
      <c r="AN15" s="45"/>
      <c r="AO15" s="45">
        <f>SUM(AO4:AO14)</f>
        <v>470.08928571428578</v>
      </c>
      <c r="AP15" s="45">
        <f>SUM(AP4:AP14)</f>
        <v>0</v>
      </c>
      <c r="AQ15" s="45"/>
      <c r="AR15" s="45">
        <f>SUM(AR4:AR14)</f>
        <v>470.08928571428578</v>
      </c>
      <c r="AS15" s="45"/>
      <c r="AT15" s="45">
        <f>SUM(AT4:AT14)</f>
        <v>470.08928571428578</v>
      </c>
      <c r="AU15" s="36">
        <f t="shared" ref="AU15:AU17" si="20">F15</f>
        <v>1044153.6565736597</v>
      </c>
      <c r="AV15" s="36">
        <f>I15+N15+S15+X15+AC15+AH15+AM15+AR15</f>
        <v>1044153.6565736599</v>
      </c>
      <c r="AW15" s="36">
        <f t="shared" si="19"/>
        <v>1044153.6565736597</v>
      </c>
      <c r="AX15" s="15">
        <f t="shared" ref="AX15" si="21">IF(AND(AU15=AV15,AV15=AW15,AU15=AW15),0,1)</f>
        <v>0</v>
      </c>
    </row>
    <row r="16" spans="1:50" x14ac:dyDescent="0.25">
      <c r="I16" s="33">
        <f>H16*F16</f>
        <v>0</v>
      </c>
      <c r="AU16" s="36">
        <f t="shared" si="20"/>
        <v>0</v>
      </c>
      <c r="AV16" s="36">
        <f>I16+N16+S16+X16+AC16+AH16+AM16+AR16</f>
        <v>0</v>
      </c>
      <c r="AW16" s="36">
        <f t="shared" si="19"/>
        <v>0</v>
      </c>
      <c r="AX16" s="15">
        <f t="shared" si="18"/>
        <v>0</v>
      </c>
    </row>
    <row r="17" spans="1:50" x14ac:dyDescent="0.25">
      <c r="I17" s="33">
        <f>H17*F17</f>
        <v>0</v>
      </c>
      <c r="AU17" s="36">
        <f t="shared" si="20"/>
        <v>0</v>
      </c>
      <c r="AV17" s="36">
        <f>I17+N17+S17+X17+AC17+AH17+AM17+AR17</f>
        <v>0</v>
      </c>
      <c r="AW17" s="36">
        <f t="shared" si="19"/>
        <v>0</v>
      </c>
      <c r="AX17" s="15">
        <f t="shared" si="18"/>
        <v>0</v>
      </c>
    </row>
    <row r="18" spans="1:50" x14ac:dyDescent="0.25">
      <c r="B18" s="37"/>
      <c r="C18" s="54"/>
      <c r="D18" s="55"/>
      <c r="E18" s="56"/>
      <c r="F18" s="56"/>
      <c r="G18" s="57"/>
      <c r="H18" s="58"/>
      <c r="I18" s="59" t="s">
        <v>33</v>
      </c>
      <c r="J18" s="60"/>
      <c r="K18" s="61"/>
      <c r="L18" s="57"/>
      <c r="M18" s="58"/>
      <c r="N18" s="62"/>
      <c r="O18" s="63"/>
      <c r="P18" s="64"/>
      <c r="Q18" s="57"/>
      <c r="R18" s="58"/>
      <c r="S18" s="62"/>
      <c r="T18" s="63"/>
      <c r="U18" s="64"/>
      <c r="V18" s="57"/>
      <c r="W18" s="58"/>
      <c r="X18" s="62"/>
      <c r="Y18" s="63"/>
      <c r="Z18" s="64"/>
      <c r="AA18" s="57"/>
      <c r="AB18" s="58"/>
      <c r="AC18" s="62"/>
      <c r="AD18" s="63"/>
      <c r="AE18" s="64"/>
      <c r="AF18" s="57"/>
      <c r="AG18" s="58"/>
      <c r="AH18" s="62"/>
      <c r="AI18" s="63"/>
      <c r="AJ18" s="64"/>
      <c r="AK18" s="57"/>
      <c r="AL18" s="58"/>
      <c r="AM18" s="62"/>
      <c r="AN18" s="63"/>
      <c r="AO18" s="64"/>
      <c r="AP18" s="57"/>
      <c r="AQ18" s="58"/>
      <c r="AR18" s="62"/>
      <c r="AS18" s="63"/>
      <c r="AT18" s="64"/>
      <c r="AU18" s="36"/>
      <c r="AV18" s="36"/>
      <c r="AW18" s="36"/>
      <c r="AX18" s="15"/>
    </row>
    <row r="19" spans="1:50" x14ac:dyDescent="0.25">
      <c r="I19" s="65" t="s">
        <v>34</v>
      </c>
      <c r="J19" s="66"/>
      <c r="K19" s="54"/>
    </row>
    <row r="20" spans="1:50" x14ac:dyDescent="0.25">
      <c r="B20" s="67" t="s">
        <v>35</v>
      </c>
      <c r="I20" s="56">
        <v>-180.52631578947367</v>
      </c>
      <c r="J20" s="56"/>
    </row>
    <row r="21" spans="1:50" x14ac:dyDescent="0.25">
      <c r="B21" s="67" t="s">
        <v>36</v>
      </c>
      <c r="I21" s="68">
        <v>-0.39039473684210513</v>
      </c>
      <c r="J21" s="68"/>
    </row>
    <row r="22" spans="1:50" x14ac:dyDescent="0.25">
      <c r="B22" s="67" t="s">
        <v>37</v>
      </c>
      <c r="I22" s="68">
        <v>-0.37018461538461545</v>
      </c>
      <c r="J22" s="68"/>
    </row>
    <row r="23" spans="1:50" x14ac:dyDescent="0.25">
      <c r="B23" s="69" t="s">
        <v>38</v>
      </c>
      <c r="I23" s="68">
        <v>-0.18394000674081565</v>
      </c>
      <c r="J23" s="68"/>
    </row>
    <row r="24" spans="1:50" x14ac:dyDescent="0.25">
      <c r="B24" s="69" t="s">
        <v>39</v>
      </c>
      <c r="I24" s="68">
        <v>-0.22371081900910006</v>
      </c>
      <c r="J24" s="68"/>
    </row>
    <row r="25" spans="1:50" x14ac:dyDescent="0.25">
      <c r="B25" s="69" t="s">
        <v>40</v>
      </c>
      <c r="I25" s="56">
        <v>-460.98461538461538</v>
      </c>
      <c r="J25" s="56"/>
    </row>
    <row r="26" spans="1:50" x14ac:dyDescent="0.25">
      <c r="B26" s="69" t="s">
        <v>41</v>
      </c>
      <c r="I26" s="68">
        <v>-0.36</v>
      </c>
      <c r="J26" s="68"/>
    </row>
    <row r="27" spans="1:50" x14ac:dyDescent="0.25">
      <c r="B27" s="69" t="s">
        <v>42</v>
      </c>
      <c r="I27" s="68">
        <v>-1.7512999999999999</v>
      </c>
      <c r="J27" s="68"/>
    </row>
    <row r="28" spans="1:50" s="46" customFormat="1" x14ac:dyDescent="0.25">
      <c r="A28" s="1"/>
      <c r="B28" s="69" t="s">
        <v>43</v>
      </c>
      <c r="D28" s="47"/>
      <c r="E28" s="48"/>
      <c r="F28" s="49"/>
      <c r="G28" s="50"/>
      <c r="H28" s="51"/>
      <c r="I28" s="68">
        <v>-1.5825</v>
      </c>
      <c r="J28" s="70"/>
      <c r="L28" s="50"/>
      <c r="M28" s="51"/>
      <c r="N28" s="6"/>
      <c r="O28" s="52"/>
      <c r="P28" s="6"/>
      <c r="Q28" s="53"/>
      <c r="R28" s="51"/>
      <c r="S28" s="6"/>
      <c r="T28" s="52"/>
      <c r="U28" s="6"/>
      <c r="V28" s="53"/>
      <c r="W28" s="51"/>
      <c r="X28" s="6"/>
      <c r="Y28" s="52"/>
      <c r="Z28" s="6"/>
      <c r="AA28" s="53"/>
      <c r="AB28" s="51"/>
      <c r="AC28" s="6"/>
      <c r="AD28" s="52"/>
      <c r="AE28" s="6"/>
      <c r="AF28" s="53"/>
      <c r="AG28" s="51"/>
      <c r="AH28" s="6"/>
      <c r="AI28" s="52"/>
      <c r="AJ28" s="6"/>
      <c r="AK28" s="53"/>
      <c r="AL28" s="51"/>
      <c r="AM28" s="6"/>
      <c r="AN28" s="52"/>
      <c r="AO28" s="6"/>
      <c r="AP28" s="53"/>
      <c r="AQ28" s="51"/>
      <c r="AR28" s="6"/>
      <c r="AS28" s="52"/>
      <c r="AT28" s="6"/>
      <c r="AU28" s="5"/>
      <c r="AV28" s="6"/>
      <c r="AW28" s="6"/>
      <c r="AX28" s="2"/>
    </row>
    <row r="29" spans="1:50" x14ac:dyDescent="0.25">
      <c r="B29" s="69" t="s">
        <v>44</v>
      </c>
      <c r="I29" s="68">
        <v>-0.27325581395348836</v>
      </c>
      <c r="J29" s="68"/>
    </row>
    <row r="30" spans="1:50" x14ac:dyDescent="0.25">
      <c r="B30" s="69"/>
      <c r="I30" s="71"/>
      <c r="J30" s="70"/>
      <c r="K30" s="72"/>
    </row>
    <row r="31" spans="1:50" x14ac:dyDescent="0.25">
      <c r="B31" s="67"/>
      <c r="I31" s="73"/>
      <c r="J31" s="70"/>
      <c r="K31" s="72"/>
    </row>
    <row r="32" spans="1:50" x14ac:dyDescent="0.25">
      <c r="B32" s="69"/>
      <c r="I32" s="73"/>
      <c r="J32" s="70"/>
      <c r="K32" s="72"/>
    </row>
  </sheetData>
  <mergeCells count="18">
    <mergeCell ref="AN2:AO2"/>
    <mergeCell ref="AS2:AT2"/>
    <mergeCell ref="AG1:AJ1"/>
    <mergeCell ref="AL1:AO1"/>
    <mergeCell ref="AQ1:AT1"/>
    <mergeCell ref="AD2:AE2"/>
    <mergeCell ref="AI2:AJ2"/>
    <mergeCell ref="C1:F1"/>
    <mergeCell ref="H1:K1"/>
    <mergeCell ref="M1:P1"/>
    <mergeCell ref="R1:U1"/>
    <mergeCell ref="W1:Z1"/>
    <mergeCell ref="AB1:AE1"/>
    <mergeCell ref="C2:F2"/>
    <mergeCell ref="J2:K2"/>
    <mergeCell ref="O2:P2"/>
    <mergeCell ref="T2:U2"/>
    <mergeCell ref="Y2:Z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1" max="60" man="1"/>
    <brk id="16" max="60" man="1"/>
    <brk id="21" max="60" man="1"/>
    <brk id="26" max="60" man="1"/>
    <brk id="31" max="60" man="1"/>
    <brk id="36" max="60" man="1"/>
    <brk id="4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Daniel Scrubber 15 08 11</vt:lpstr>
      <vt:lpstr>'Daniel Scrubber 15 08 11'!Print_Area</vt:lpstr>
      <vt:lpstr>'Daniel Scrubber 15 08 11'!Print_Titles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Basford</dc:creator>
  <cp:lastModifiedBy>Richard Cornelius</cp:lastModifiedBy>
  <dcterms:created xsi:type="dcterms:W3CDTF">2015-10-19T16:42:40Z</dcterms:created>
  <dcterms:modified xsi:type="dcterms:W3CDTF">2015-10-21T20:22:24Z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-237842228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2 of 3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