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720" windowHeight="12405"/>
  </bookViews>
  <sheets>
    <sheet name="Appendix B - Comparison of Rate" sheetId="1" r:id="rId1"/>
  </sheets>
  <definedNames>
    <definedName name="_xlnm.Print_Area" localSheetId="0">'Appendix B - Comparison of Rate'!$A$1:$L$73</definedName>
    <definedName name="_xlnm.Print_Titles" localSheetId="0">'Appendix B - Comparison of Rate'!$1:$9</definedName>
  </definedNames>
  <calcPr calcId="145621"/>
</workbook>
</file>

<file path=xl/calcChain.xml><?xml version="1.0" encoding="utf-8"?>
<calcChain xmlns="http://schemas.openxmlformats.org/spreadsheetml/2006/main">
  <c r="F69" i="1" l="1"/>
  <c r="G69" i="1"/>
  <c r="D69" i="1"/>
  <c r="F28" i="1"/>
  <c r="G28" i="1"/>
  <c r="D28" i="1"/>
  <c r="J38" i="1" l="1"/>
  <c r="J37" i="1"/>
  <c r="J36" i="1"/>
  <c r="J35" i="1"/>
  <c r="J34" i="1"/>
  <c r="J33" i="1"/>
  <c r="J32" i="1"/>
  <c r="J31" i="1"/>
  <c r="D67" i="1" l="1"/>
  <c r="G63" i="1"/>
  <c r="J63" i="1"/>
  <c r="L63" i="1" l="1"/>
  <c r="D61" i="1"/>
  <c r="J66" i="1"/>
  <c r="J65" i="1"/>
  <c r="J64" i="1"/>
  <c r="J60" i="1"/>
  <c r="J59" i="1"/>
  <c r="J58" i="1"/>
  <c r="G66" i="1"/>
  <c r="G65" i="1"/>
  <c r="G64" i="1"/>
  <c r="G60" i="1"/>
  <c r="G59" i="1"/>
  <c r="G58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D55" i="1"/>
  <c r="D39" i="1"/>
  <c r="G38" i="1"/>
  <c r="L38" i="1" s="1"/>
  <c r="G37" i="1"/>
  <c r="L37" i="1" s="1"/>
  <c r="G36" i="1"/>
  <c r="L36" i="1" s="1"/>
  <c r="G35" i="1"/>
  <c r="L35" i="1" s="1"/>
  <c r="G34" i="1"/>
  <c r="L34" i="1" s="1"/>
  <c r="G33" i="1"/>
  <c r="L33" i="1" s="1"/>
  <c r="G32" i="1"/>
  <c r="L32" i="1" s="1"/>
  <c r="G31" i="1"/>
  <c r="L31" i="1" s="1"/>
  <c r="D26" i="1"/>
  <c r="J25" i="1"/>
  <c r="J24" i="1"/>
  <c r="J23" i="1"/>
  <c r="J22" i="1"/>
  <c r="G25" i="1"/>
  <c r="G24" i="1"/>
  <c r="G23" i="1"/>
  <c r="G22" i="1"/>
  <c r="J13" i="1"/>
  <c r="J14" i="1"/>
  <c r="J15" i="1"/>
  <c r="J17" i="1"/>
  <c r="J18" i="1"/>
  <c r="J11" i="1"/>
  <c r="D19" i="1"/>
  <c r="G18" i="1"/>
  <c r="G17" i="1"/>
  <c r="G15" i="1"/>
  <c r="G14" i="1"/>
  <c r="G13" i="1"/>
  <c r="G11" i="1"/>
  <c r="G67" i="1" l="1"/>
  <c r="F67" i="1" s="1"/>
  <c r="J67" i="1"/>
  <c r="I67" i="1" s="1"/>
  <c r="D72" i="1"/>
  <c r="L50" i="1"/>
  <c r="L44" i="1"/>
  <c r="L47" i="1"/>
  <c r="L58" i="1"/>
  <c r="L45" i="1"/>
  <c r="L46" i="1"/>
  <c r="G26" i="1"/>
  <c r="F26" i="1" s="1"/>
  <c r="L59" i="1"/>
  <c r="L23" i="1"/>
  <c r="G61" i="1"/>
  <c r="F61" i="1" s="1"/>
  <c r="L64" i="1"/>
  <c r="L65" i="1"/>
  <c r="L66" i="1"/>
  <c r="L60" i="1"/>
  <c r="J61" i="1"/>
  <c r="I61" i="1" s="1"/>
  <c r="L48" i="1"/>
  <c r="L49" i="1"/>
  <c r="L51" i="1"/>
  <c r="L52" i="1"/>
  <c r="L53" i="1"/>
  <c r="L54" i="1"/>
  <c r="L43" i="1"/>
  <c r="G55" i="1"/>
  <c r="F55" i="1" s="1"/>
  <c r="L42" i="1"/>
  <c r="L24" i="1"/>
  <c r="L25" i="1"/>
  <c r="L11" i="1"/>
  <c r="J55" i="1"/>
  <c r="I55" i="1" s="1"/>
  <c r="L22" i="1"/>
  <c r="L18" i="1"/>
  <c r="J39" i="1"/>
  <c r="G39" i="1"/>
  <c r="F39" i="1" s="1"/>
  <c r="J26" i="1"/>
  <c r="L13" i="1"/>
  <c r="G19" i="1"/>
  <c r="F19" i="1" s="1"/>
  <c r="L17" i="1"/>
  <c r="L15" i="1"/>
  <c r="L14" i="1"/>
  <c r="J19" i="1"/>
  <c r="I19" i="1" s="1"/>
  <c r="I26" i="1" l="1"/>
  <c r="J28" i="1"/>
  <c r="I28" i="1" s="1"/>
  <c r="I39" i="1"/>
  <c r="J69" i="1"/>
  <c r="I69" i="1" s="1"/>
  <c r="L67" i="1"/>
  <c r="J72" i="1"/>
  <c r="I72" i="1" s="1"/>
  <c r="G72" i="1"/>
  <c r="F72" i="1" s="1"/>
  <c r="L61" i="1"/>
  <c r="L55" i="1"/>
  <c r="L26" i="1"/>
  <c r="L28" i="1" s="1"/>
  <c r="L39" i="1"/>
  <c r="L69" i="1" s="1"/>
  <c r="L19" i="1"/>
  <c r="L72" i="1" l="1"/>
</calcChain>
</file>

<file path=xl/sharedStrings.xml><?xml version="1.0" encoding="utf-8"?>
<sst xmlns="http://schemas.openxmlformats.org/spreadsheetml/2006/main" count="77" uniqueCount="64">
  <si>
    <t>GULF POWER</t>
  </si>
  <si>
    <t xml:space="preserve"> </t>
  </si>
  <si>
    <t>Existing</t>
  </si>
  <si>
    <t>Proposed</t>
  </si>
  <si>
    <t xml:space="preserve">Plant  </t>
  </si>
  <si>
    <t>In Service</t>
  </si>
  <si>
    <t>Account</t>
  </si>
  <si>
    <t>Description</t>
  </si>
  <si>
    <t>Rate</t>
  </si>
  <si>
    <t>Difference</t>
  </si>
  <si>
    <t>Crist Plant</t>
  </si>
  <si>
    <t>Daniel RR Track</t>
  </si>
  <si>
    <t>Daniel Easement</t>
  </si>
  <si>
    <t>Daniel Plant</t>
  </si>
  <si>
    <t>Scherer Plant</t>
  </si>
  <si>
    <t>Scholz Plant</t>
  </si>
  <si>
    <t>Pace Plant</t>
  </si>
  <si>
    <t>Perdido Landfill</t>
  </si>
  <si>
    <t>Smith CT</t>
  </si>
  <si>
    <t>Smith CC</t>
  </si>
  <si>
    <t>Easements</t>
  </si>
  <si>
    <t>Structures and Improvements</t>
  </si>
  <si>
    <t>Station Equipment</t>
  </si>
  <si>
    <t>Towers and Fixtures</t>
  </si>
  <si>
    <t>Poles and Fixtures</t>
  </si>
  <si>
    <t>Underground Conductors</t>
  </si>
  <si>
    <t>Roads and Trails</t>
  </si>
  <si>
    <t>Total Transmission Plant</t>
  </si>
  <si>
    <t>370 AMI</t>
  </si>
  <si>
    <t>Poles, Towers, and Fixtures</t>
  </si>
  <si>
    <t>Underground Conduit</t>
  </si>
  <si>
    <t>Line Transformers</t>
  </si>
  <si>
    <t>Overhead Services</t>
  </si>
  <si>
    <t>Underground Services</t>
  </si>
  <si>
    <t>Meters</t>
  </si>
  <si>
    <t>Meters - AMI Equipment</t>
  </si>
  <si>
    <t>Street Lighting</t>
  </si>
  <si>
    <t>Total Distribution Plant</t>
  </si>
  <si>
    <t>Total Production Plant</t>
  </si>
  <si>
    <t>Total Other Production Plant</t>
  </si>
  <si>
    <t>Power Operated Equipment</t>
  </si>
  <si>
    <t>Communications Equipment</t>
  </si>
  <si>
    <t>Light Trucks</t>
  </si>
  <si>
    <t>Heavy Trucks</t>
  </si>
  <si>
    <t>Trailers</t>
  </si>
  <si>
    <t>Total Transportation</t>
  </si>
  <si>
    <t>Automobiles</t>
  </si>
  <si>
    <t>Overhead Conductors &amp; Devices</t>
  </si>
  <si>
    <t>Total General Plant</t>
  </si>
  <si>
    <t>Transportation</t>
  </si>
  <si>
    <t>Steam Production Plant</t>
  </si>
  <si>
    <t>Other Production Plant</t>
  </si>
  <si>
    <t>Transmission Plant</t>
  </si>
  <si>
    <t>Distribution Plant</t>
  </si>
  <si>
    <t>General Plant</t>
  </si>
  <si>
    <t>Total Company Depreciable Plant</t>
  </si>
  <si>
    <t>Annual Accrual</t>
  </si>
  <si>
    <t>Amount</t>
  </si>
  <si>
    <t>Total Steam Production Plant</t>
  </si>
  <si>
    <t xml:space="preserve"> As of December 31, 2016</t>
  </si>
  <si>
    <t>Total Company Summary</t>
  </si>
  <si>
    <t>Comparison of Depreciation Accrual Rates</t>
  </si>
  <si>
    <t xml:space="preserve">Total Transmission, Distribution, </t>
  </si>
  <si>
    <t xml:space="preserve">          General, and Transportation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</si>
</sst>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[$€-2]* #,##0.00_);_([$€-2]* \(#,##0.00\);_([$€-2]* &quot;-&quot;??_)"/>
    <numFmt numFmtId="167" formatCode="0.0_)\%;\(0.0\)\%;0.0_)\%;@_)_%"/>
    <numFmt numFmtId="168" formatCode="#,##0.0_)_%;\(#,##0.0\)_%;0.0_)_%;@_)_%"/>
    <numFmt numFmtId="169" formatCode="#,##0.0_);\(#,##0.0\);#,##0.0_);@_)"/>
    <numFmt numFmtId="170" formatCode="#,##0.0_);\(#,##0.0\)"/>
    <numFmt numFmtId="171" formatCode="&quot;$&quot;_(#,##0.00_);&quot;$&quot;\(#,##0.00\);&quot;$&quot;_(0.00_);@_)"/>
    <numFmt numFmtId="172" formatCode="&quot;$&quot;_(#,##0.00_);&quot;$&quot;\(#,##0.00\)"/>
    <numFmt numFmtId="173" formatCode="#,##0.00_);\(#,##0.00\);0.00_);@_)"/>
    <numFmt numFmtId="174" formatCode="&quot;£&quot;_(#,##0.00_);&quot;£&quot;\(#,##0.00\)"/>
    <numFmt numFmtId="175" formatCode="\€_(#,##0.00_);\€\(#,##0.00\);\€_(0.00_);@_)"/>
    <numFmt numFmtId="176" formatCode="0.000000"/>
    <numFmt numFmtId="177" formatCode="#,##0_)\x;\(#,##0\)\x;0_)\x;@_)_x"/>
    <numFmt numFmtId="178" formatCode="0.E+00"/>
    <numFmt numFmtId="179" formatCode="#,##0.0_)\x;\(#,##0.0\)\x"/>
    <numFmt numFmtId="180" formatCode="#,##0_)_x;\(#,##0\)_x;0_)_x;@_)_x"/>
    <numFmt numFmtId="181" formatCode="0.0.E+00"/>
    <numFmt numFmtId="182" formatCode="#,##0.0_)_x;\(#,##0.0\)_x"/>
    <numFmt numFmtId="183" formatCode="0.0_)\%;\(0.0\)\%"/>
    <numFmt numFmtId="184" formatCode="&quot;$&quot;#,##0.0_);\(&quot;$&quot;#,##0.0\)"/>
    <numFmt numFmtId="185" formatCode="#,##0.0_)_%;\(#,##0.0\)_%"/>
    <numFmt numFmtId="186" formatCode="yyyy"/>
    <numFmt numFmtId="187" formatCode="m\-d\-yy"/>
    <numFmt numFmtId="188" formatCode="#,##0.0\ \ \ _);\(#,##0.0\)"/>
    <numFmt numFmtId="189" formatCode="#,##0;\-#,##0;&quot;-&quot;"/>
    <numFmt numFmtId="190" formatCode=";;;\(@\)"/>
    <numFmt numFmtId="191" formatCode="0.000_)"/>
    <numFmt numFmtId="192" formatCode="_ * #,##0.00_ ;_ * \-#,##0.00_ ;_ * &quot;-&quot;??_ ;_ @_ "/>
    <numFmt numFmtId="193" formatCode="&quot;$&quot;#,##0\ ;\(&quot;$&quot;#,##0\)"/>
    <numFmt numFmtId="194" formatCode="0."/>
    <numFmt numFmtId="195" formatCode="_-* #,##0.0_-;\-* #,##0.0_-;_-* &quot;-&quot;??_-;_-@_-"/>
    <numFmt numFmtId="196" formatCode="#,##0.00&quot; $&quot;;\-#,##0.00&quot; $&quot;"/>
    <numFmt numFmtId="197" formatCode="#,##0.0\x_);\(#,##0.0\x\);#,##0.0\x_);@_)"/>
    <numFmt numFmtId="198" formatCode="0.00_)"/>
    <numFmt numFmtId="199" formatCode="0.0_)"/>
    <numFmt numFmtId="200" formatCode="_(* #,##0_);_(* \(#,##0\);_(* &quot;&quot;_);_(@_)"/>
    <numFmt numFmtId="201" formatCode="0%_);\(0%\)"/>
    <numFmt numFmtId="202" formatCode="_(* #,##0.00%_);[Red]_(* \-#,##0.00%_);[Green]_(* 0.00%_);_(@_)_%"/>
    <numFmt numFmtId="203" formatCode="#,##0.0\%_);\(#,##0.0\%\);#,##0.0\%_);@_)"/>
    <numFmt numFmtId="204" formatCode="_(* #,##0,_);_(* \(#,##0,\);_(* &quot;-   &quot;_);_(@_)"/>
    <numFmt numFmtId="205" formatCode="_(* #,##0.0,_);_(* \(#,##0.0,\);_(* &quot;-   &quot;_);_(@_)"/>
    <numFmt numFmtId="206" formatCode="General_)"/>
    <numFmt numFmtId="207" formatCode="_(&quot;$&quot;* #,##0_);_(&quot;$&quot;* \(#,##0\);_(&quot;$&quot;* &quot;-&quot;??_);_(@_)"/>
  </numFmts>
  <fonts count="1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?? ??"/>
      <family val="1"/>
      <charset val="128"/>
    </font>
    <font>
      <sz val="9"/>
      <color indexed="10"/>
      <name val="Geneva"/>
    </font>
    <font>
      <sz val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Tms Rmn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12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1"/>
      <name val="Tms Rmn"/>
      <family val="1"/>
    </font>
    <font>
      <sz val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??"/>
      <family val="3"/>
      <charset val="129"/>
    </font>
    <font>
      <sz val="8"/>
      <name val="Helvetica-Narrow"/>
    </font>
    <font>
      <sz val="12"/>
      <name val="Times New Roman"/>
      <family val="1"/>
    </font>
    <font>
      <sz val="10"/>
      <color indexed="16"/>
      <name val="MS Serif"/>
      <family val="1"/>
    </font>
    <font>
      <sz val="12"/>
      <name val="SWIS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55"/>
      <name val="Arial"/>
      <family val="2"/>
    </font>
    <font>
      <b/>
      <u/>
      <sz val="11"/>
      <color indexed="37"/>
      <name val="Arial"/>
      <family val="2"/>
    </font>
    <font>
      <b/>
      <sz val="15"/>
      <color indexed="62"/>
      <name val="Calibri"/>
      <family val="2"/>
    </font>
    <font>
      <b/>
      <sz val="1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u/>
      <sz val="14"/>
      <name val="Arial Narrow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17"/>
      <name val="MS Sans Serif"/>
      <family val="2"/>
    </font>
    <font>
      <sz val="12"/>
      <color indexed="37"/>
      <name val="swiss"/>
    </font>
    <font>
      <b/>
      <sz val="10"/>
      <color indexed="37"/>
      <name val="Arial MT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8"/>
      <name val="Palatino"/>
      <family val="1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2"/>
      <color indexed="12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0"/>
      <name val="Tahoma"/>
      <family val="2"/>
      <charset val="204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4"/>
      <name val="B Times Bold"/>
    </font>
    <font>
      <sz val="10"/>
      <name val="C Helvetica Condensed"/>
    </font>
    <font>
      <sz val="10"/>
      <color indexed="55"/>
      <name val="Arial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1"/>
      <color indexed="8"/>
      <name val="Arial"/>
      <family val="2"/>
    </font>
    <font>
      <sz val="8"/>
      <name val="Helv"/>
    </font>
    <font>
      <u/>
      <sz val="12"/>
      <name val="B Times Bold"/>
    </font>
    <font>
      <u/>
      <sz val="10"/>
      <name val="B Times Bold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9"/>
      <name val="Arial"/>
      <family val="2"/>
    </font>
    <font>
      <sz val="10"/>
      <color indexed="14"/>
      <name val="MS Sans Serif"/>
      <family val="2"/>
    </font>
    <font>
      <sz val="7"/>
      <name val="Times New Roman"/>
      <family val="1"/>
    </font>
    <font>
      <sz val="5.5"/>
      <name val="Small Fonts"/>
      <family val="2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2"/>
      <name val="Arial"/>
      <family val="2"/>
    </font>
    <font>
      <sz val="10"/>
      <name val="ＭＳ 明朝"/>
      <family val="1"/>
      <charset val="128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0" fontId="25" fillId="0" borderId="0"/>
    <xf numFmtId="0" fontId="23" fillId="0" borderId="0">
      <alignment vertical="top"/>
    </xf>
    <xf numFmtId="166" fontId="24" fillId="0" borderId="0"/>
    <xf numFmtId="166" fontId="19" fillId="0" borderId="0"/>
    <xf numFmtId="0" fontId="22" fillId="0" borderId="0"/>
    <xf numFmtId="166" fontId="19" fillId="0" borderId="0"/>
    <xf numFmtId="0" fontId="23" fillId="0" borderId="0">
      <alignment vertical="top"/>
    </xf>
    <xf numFmtId="0" fontId="23" fillId="0" borderId="0">
      <alignment vertical="top"/>
    </xf>
    <xf numFmtId="43" fontId="19" fillId="0" borderId="0" applyFont="0" applyFill="0" applyBorder="0" applyAlignment="0" applyProtection="0"/>
    <xf numFmtId="0" fontId="23" fillId="0" borderId="0">
      <alignment vertical="top"/>
    </xf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5" fillId="0" borderId="0"/>
    <xf numFmtId="0" fontId="25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5" fillId="0" borderId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176" fontId="19" fillId="0" borderId="0">
      <alignment horizontal="left" wrapText="1"/>
    </xf>
    <xf numFmtId="176" fontId="19" fillId="0" borderId="0">
      <alignment horizontal="left" wrapText="1"/>
    </xf>
    <xf numFmtId="176" fontId="19" fillId="0" borderId="0">
      <alignment horizontal="left" wrapText="1"/>
    </xf>
    <xf numFmtId="176" fontId="19" fillId="0" borderId="0">
      <alignment horizontal="left" wrapText="1"/>
    </xf>
    <xf numFmtId="176" fontId="19" fillId="0" borderId="0">
      <alignment horizontal="left" wrapText="1"/>
    </xf>
    <xf numFmtId="176" fontId="19" fillId="0" borderId="0">
      <alignment horizontal="left" wrapText="1"/>
    </xf>
    <xf numFmtId="176" fontId="19" fillId="0" borderId="0">
      <alignment horizontal="left" wrapText="1"/>
    </xf>
    <xf numFmtId="176" fontId="19" fillId="0" borderId="0">
      <alignment horizontal="left"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Protection="0">
      <alignment horizontal="right"/>
    </xf>
    <xf numFmtId="180" fontId="19" fillId="0" borderId="0" applyFont="0" applyFill="0" applyBorder="0" applyProtection="0">
      <alignment horizontal="right"/>
    </xf>
    <xf numFmtId="180" fontId="19" fillId="0" borderId="0" applyFont="0" applyFill="0" applyBorder="0" applyProtection="0">
      <alignment horizontal="right"/>
    </xf>
    <xf numFmtId="180" fontId="19" fillId="0" borderId="0" applyFont="0" applyFill="0" applyBorder="0" applyProtection="0">
      <alignment horizontal="right"/>
    </xf>
    <xf numFmtId="180" fontId="19" fillId="0" borderId="0" applyFont="0" applyFill="0" applyBorder="0" applyProtection="0">
      <alignment horizontal="right"/>
    </xf>
    <xf numFmtId="180" fontId="19" fillId="0" borderId="0" applyFont="0" applyFill="0" applyBorder="0" applyProtection="0">
      <alignment horizontal="right"/>
    </xf>
    <xf numFmtId="180" fontId="19" fillId="0" borderId="0" applyFont="0" applyFill="0" applyBorder="0" applyProtection="0">
      <alignment horizontal="right"/>
    </xf>
    <xf numFmtId="180" fontId="19" fillId="0" borderId="0" applyFont="0" applyFill="0" applyBorder="0" applyProtection="0">
      <alignment horizontal="right"/>
    </xf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66" fontId="19" fillId="0" borderId="0"/>
    <xf numFmtId="0" fontId="23" fillId="0" borderId="0">
      <alignment vertical="top"/>
    </xf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23" fillId="0" borderId="0">
      <alignment vertical="top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3" fillId="0" borderId="0">
      <alignment vertical="top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Protection="0">
      <alignment horizontal="center"/>
    </xf>
    <xf numFmtId="0" fontId="30" fillId="0" borderId="12" applyNumberFormat="0" applyFill="0" applyProtection="0">
      <alignment horizontal="center"/>
    </xf>
    <xf numFmtId="0" fontId="30" fillId="0" borderId="12" applyNumberFormat="0" applyFill="0" applyProtection="0">
      <alignment horizontal="center"/>
    </xf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30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left"/>
    </xf>
    <xf numFmtId="0" fontId="31" fillId="0" borderId="0" applyNumberFormat="0" applyFill="0" applyBorder="0" applyProtection="0">
      <alignment horizontal="centerContinuous"/>
    </xf>
    <xf numFmtId="0" fontId="31" fillId="0" borderId="0" applyNumberFormat="0" applyFill="0" applyBorder="0" applyProtection="0">
      <alignment horizontal="centerContinuous"/>
    </xf>
    <xf numFmtId="0" fontId="31" fillId="0" borderId="0" applyNumberFormat="0" applyFill="0" applyBorder="0" applyProtection="0">
      <alignment horizontal="centerContinuous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3" fillId="0" borderId="0">
      <alignment vertical="top"/>
    </xf>
    <xf numFmtId="37" fontId="32" fillId="0" borderId="0"/>
    <xf numFmtId="37" fontId="32" fillId="0" borderId="0"/>
    <xf numFmtId="37" fontId="32" fillId="0" borderId="0"/>
    <xf numFmtId="37" fontId="32" fillId="0" borderId="0"/>
    <xf numFmtId="37" fontId="32" fillId="0" borderId="0"/>
    <xf numFmtId="37" fontId="32" fillId="0" borderId="0"/>
    <xf numFmtId="37" fontId="3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42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43" borderId="0" applyNumberFormat="0" applyBorder="0" applyAlignment="0" applyProtection="0"/>
    <xf numFmtId="0" fontId="33" fillId="37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44" borderId="0" applyNumberFormat="0" applyBorder="0" applyAlignment="0" applyProtection="0"/>
    <xf numFmtId="0" fontId="34" fillId="42" borderId="0" applyNumberFormat="0" applyBorder="0" applyAlignment="0" applyProtection="0"/>
    <xf numFmtId="0" fontId="35" fillId="45" borderId="0" applyNumberFormat="0" applyBorder="0" applyAlignment="0" applyProtection="0"/>
    <xf numFmtId="0" fontId="34" fillId="46" borderId="0" applyNumberFormat="0" applyBorder="0" applyAlignment="0" applyProtection="0"/>
    <xf numFmtId="0" fontId="35" fillId="36" borderId="0" applyNumberFormat="0" applyBorder="0" applyAlignment="0" applyProtection="0"/>
    <xf numFmtId="0" fontId="34" fillId="44" borderId="0" applyNumberFormat="0" applyBorder="0" applyAlignment="0" applyProtection="0"/>
    <xf numFmtId="0" fontId="35" fillId="43" borderId="0" applyNumberFormat="0" applyBorder="0" applyAlignment="0" applyProtection="0"/>
    <xf numFmtId="0" fontId="34" fillId="37" borderId="0" applyNumberFormat="0" applyBorder="0" applyAlignment="0" applyProtection="0"/>
    <xf numFmtId="0" fontId="35" fillId="47" borderId="0" applyNumberFormat="0" applyBorder="0" applyAlignment="0" applyProtection="0"/>
    <xf numFmtId="0" fontId="34" fillId="42" borderId="0" applyNumberFormat="0" applyBorder="0" applyAlignment="0" applyProtection="0"/>
    <xf numFmtId="0" fontId="35" fillId="48" borderId="0" applyNumberFormat="0" applyBorder="0" applyAlignment="0" applyProtection="0"/>
    <xf numFmtId="0" fontId="34" fillId="36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35" fillId="51" borderId="0" applyNumberFormat="0" applyBorder="0" applyAlignment="0" applyProtection="0"/>
    <xf numFmtId="0" fontId="34" fillId="46" borderId="0" applyNumberFormat="0" applyBorder="0" applyAlignment="0" applyProtection="0"/>
    <xf numFmtId="0" fontId="35" fillId="52" borderId="0" applyNumberFormat="0" applyBorder="0" applyAlignment="0" applyProtection="0"/>
    <xf numFmtId="0" fontId="34" fillId="44" borderId="0" applyNumberFormat="0" applyBorder="0" applyAlignment="0" applyProtection="0"/>
    <xf numFmtId="0" fontId="35" fillId="53" borderId="0" applyNumberFormat="0" applyBorder="0" applyAlignment="0" applyProtection="0"/>
    <xf numFmtId="0" fontId="34" fillId="54" borderId="0" applyNumberFormat="0" applyBorder="0" applyAlignment="0" applyProtection="0"/>
    <xf numFmtId="0" fontId="35" fillId="47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52" borderId="0" applyNumberFormat="0" applyBorder="0" applyAlignment="0" applyProtection="0"/>
    <xf numFmtId="0" fontId="35" fillId="46" borderId="0" applyNumberFormat="0" applyBorder="0" applyAlignment="0" applyProtection="0"/>
    <xf numFmtId="187" fontId="36" fillId="55" borderId="14">
      <alignment horizontal="center" vertical="center"/>
    </xf>
    <xf numFmtId="187" fontId="36" fillId="55" borderId="14">
      <alignment horizontal="center" vertical="center"/>
    </xf>
    <xf numFmtId="187" fontId="36" fillId="55" borderId="14">
      <alignment horizontal="center" vertical="center"/>
    </xf>
    <xf numFmtId="188" fontId="37" fillId="0" borderId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166" fontId="39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0" borderId="15" applyNumberFormat="0" applyFont="0" applyFill="0" applyAlignment="0" applyProtection="0"/>
    <xf numFmtId="0" fontId="37" fillId="0" borderId="15" applyNumberFormat="0" applyFont="0" applyFill="0" applyAlignment="0" applyProtection="0"/>
    <xf numFmtId="0" fontId="37" fillId="0" borderId="16" applyNumberFormat="0" applyFont="0" applyFill="0" applyAlignment="0" applyProtection="0"/>
    <xf numFmtId="0" fontId="37" fillId="0" borderId="16" applyNumberFormat="0" applyFont="0" applyFill="0" applyAlignment="0" applyProtection="0"/>
    <xf numFmtId="189" fontId="23" fillId="0" borderId="0" applyFill="0" applyBorder="0" applyAlignment="0"/>
    <xf numFmtId="189" fontId="23" fillId="0" borderId="0" applyFill="0" applyBorder="0" applyAlignment="0"/>
    <xf numFmtId="189" fontId="23" fillId="0" borderId="0" applyFill="0" applyBorder="0" applyAlignment="0"/>
    <xf numFmtId="0" fontId="40" fillId="56" borderId="17" applyNumberFormat="0" applyAlignment="0" applyProtection="0"/>
    <xf numFmtId="0" fontId="41" fillId="57" borderId="17" applyNumberFormat="0" applyAlignment="0" applyProtection="0"/>
    <xf numFmtId="0" fontId="32" fillId="0" borderId="0"/>
    <xf numFmtId="0" fontId="42" fillId="58" borderId="18" applyNumberFormat="0" applyAlignment="0" applyProtection="0"/>
    <xf numFmtId="0" fontId="42" fillId="58" borderId="18" applyNumberFormat="0" applyAlignment="0" applyProtection="0"/>
    <xf numFmtId="166" fontId="43" fillId="58" borderId="18" applyNumberFormat="0" applyAlignment="0" applyProtection="0"/>
    <xf numFmtId="0" fontId="43" fillId="58" borderId="18" applyNumberFormat="0" applyAlignment="0" applyProtection="0"/>
    <xf numFmtId="0" fontId="43" fillId="58" borderId="18" applyNumberFormat="0" applyAlignment="0" applyProtection="0"/>
    <xf numFmtId="166" fontId="43" fillId="58" borderId="18" applyNumberFormat="0" applyAlignment="0" applyProtection="0"/>
    <xf numFmtId="166" fontId="43" fillId="58" borderId="18" applyNumberFormat="0" applyAlignment="0" applyProtection="0"/>
    <xf numFmtId="190" fontId="44" fillId="0" borderId="0">
      <alignment horizontal="center" wrapText="1"/>
    </xf>
    <xf numFmtId="191" fontId="45" fillId="0" borderId="0"/>
    <xf numFmtId="191" fontId="45" fillId="0" borderId="0"/>
    <xf numFmtId="191" fontId="45" fillId="0" borderId="0"/>
    <xf numFmtId="191" fontId="45" fillId="0" borderId="0"/>
    <xf numFmtId="191" fontId="45" fillId="0" borderId="0"/>
    <xf numFmtId="191" fontId="45" fillId="0" borderId="0"/>
    <xf numFmtId="191" fontId="45" fillId="0" borderId="0"/>
    <xf numFmtId="191" fontId="45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37" fontId="32" fillId="0" borderId="0"/>
    <xf numFmtId="40" fontId="19" fillId="0" borderId="0" applyBorder="0" applyProtection="0"/>
    <xf numFmtId="40" fontId="19" fillId="0" borderId="0" applyBorder="0" applyProtection="0"/>
    <xf numFmtId="37" fontId="32" fillId="0" borderId="0"/>
    <xf numFmtId="37" fontId="23" fillId="0" borderId="0"/>
    <xf numFmtId="37" fontId="23" fillId="0" borderId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92" fontId="47" fillId="0" borderId="0" applyFont="0" applyFill="0" applyBorder="0" applyAlignment="0" applyProtection="0"/>
    <xf numFmtId="37" fontId="19" fillId="0" borderId="0" applyFont="0" applyFill="0" applyBorder="0" applyAlignment="0" applyProtection="0"/>
    <xf numFmtId="3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8" fillId="0" borderId="0" applyFont="0" applyFill="0" applyBorder="0" applyAlignment="0" applyProtection="0"/>
    <xf numFmtId="4" fontId="48" fillId="0" borderId="0"/>
    <xf numFmtId="0" fontId="49" fillId="0" borderId="0" applyNumberFormat="0" applyAlignment="0">
      <alignment horizontal="left"/>
    </xf>
    <xf numFmtId="0" fontId="50" fillId="0" borderId="0"/>
    <xf numFmtId="0" fontId="50" fillId="0" borderId="0"/>
    <xf numFmtId="0" fontId="50" fillId="0" borderId="0"/>
    <xf numFmtId="0" fontId="50" fillId="0" borderId="0"/>
    <xf numFmtId="7" fontId="32" fillId="0" borderId="0" applyFont="0" applyFill="0" applyBorder="0" applyAlignment="0" applyProtection="0"/>
    <xf numFmtId="37" fontId="3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6" fontId="51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0" fontId="52" fillId="0" borderId="0"/>
    <xf numFmtId="194" fontId="53" fillId="0" borderId="0"/>
    <xf numFmtId="0" fontId="54" fillId="0" borderId="0" applyNumberFormat="0" applyAlignment="0">
      <alignment horizontal="left"/>
    </xf>
    <xf numFmtId="37" fontId="32" fillId="0" borderId="0"/>
    <xf numFmtId="166" fontId="5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195" fontId="19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95" fontId="19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166" fontId="57" fillId="39" borderId="0" applyNumberFormat="0" applyBorder="0" applyAlignment="0" applyProtection="0"/>
    <xf numFmtId="0" fontId="57" fillId="39" borderId="0" applyNumberFormat="0" applyBorder="0" applyAlignment="0" applyProtection="0"/>
    <xf numFmtId="9" fontId="58" fillId="59" borderId="0" applyNumberFormat="0" applyFill="0" applyBorder="0" applyAlignment="0" applyProtection="0"/>
    <xf numFmtId="38" fontId="26" fillId="60" borderId="0" applyNumberFormat="0" applyBorder="0" applyAlignment="0" applyProtection="0"/>
    <xf numFmtId="38" fontId="26" fillId="60" borderId="0" applyNumberFormat="0" applyBorder="0" applyAlignment="0" applyProtection="0"/>
    <xf numFmtId="0" fontId="59" fillId="0" borderId="0" applyNumberFormat="0" applyFill="0" applyBorder="0" applyAlignment="0" applyProtection="0"/>
    <xf numFmtId="0" fontId="20" fillId="0" borderId="19" applyNumberFormat="0" applyAlignment="0" applyProtection="0">
      <alignment horizontal="left" vertical="center"/>
    </xf>
    <xf numFmtId="0" fontId="20" fillId="0" borderId="19" applyNumberFormat="0" applyAlignment="0" applyProtection="0">
      <alignment horizontal="left" vertical="center"/>
    </xf>
    <xf numFmtId="0" fontId="20" fillId="0" borderId="10">
      <alignment horizontal="left" vertical="center"/>
    </xf>
    <xf numFmtId="0" fontId="20" fillId="0" borderId="10">
      <alignment horizontal="left" vertical="center"/>
    </xf>
    <xf numFmtId="14" fontId="36" fillId="61" borderId="15">
      <alignment horizontal="center" vertical="center" wrapText="1"/>
    </xf>
    <xf numFmtId="0" fontId="60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63" fillId="0" borderId="22" applyNumberFormat="0" applyFill="0" applyAlignment="0" applyProtection="0"/>
    <xf numFmtId="0" fontId="64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196" fontId="19" fillId="0" borderId="0">
      <protection locked="0"/>
    </xf>
    <xf numFmtId="0" fontId="65" fillId="0" borderId="0"/>
    <xf numFmtId="37" fontId="32" fillId="0" borderId="0"/>
    <xf numFmtId="0" fontId="66" fillId="0" borderId="24" applyNumberFormat="0" applyFill="0" applyAlignment="0" applyProtection="0"/>
    <xf numFmtId="10" fontId="26" fillId="62" borderId="25" applyNumberFormat="0" applyBorder="0" applyAlignment="0" applyProtection="0"/>
    <xf numFmtId="10" fontId="26" fillId="62" borderId="25" applyNumberFormat="0" applyBorder="0" applyAlignment="0" applyProtection="0"/>
    <xf numFmtId="0" fontId="67" fillId="33" borderId="17" applyNumberFormat="0" applyAlignment="0" applyProtection="0"/>
    <xf numFmtId="0" fontId="67" fillId="33" borderId="17" applyNumberFormat="0" applyAlignment="0" applyProtection="0"/>
    <xf numFmtId="166" fontId="67" fillId="40" borderId="17" applyNumberFormat="0" applyAlignment="0" applyProtection="0"/>
    <xf numFmtId="0" fontId="67" fillId="40" borderId="17" applyNumberFormat="0" applyAlignment="0" applyProtection="0"/>
    <xf numFmtId="0" fontId="67" fillId="40" borderId="17" applyNumberFormat="0" applyAlignment="0" applyProtection="0"/>
    <xf numFmtId="166" fontId="67" fillId="40" borderId="17" applyNumberFormat="0" applyAlignment="0" applyProtection="0"/>
    <xf numFmtId="166" fontId="67" fillId="40" borderId="17" applyNumberFormat="0" applyAlignment="0" applyProtection="0"/>
    <xf numFmtId="0" fontId="67" fillId="40" borderId="17" applyNumberFormat="0" applyAlignment="0" applyProtection="0"/>
    <xf numFmtId="0" fontId="67" fillId="40" borderId="17" applyNumberFormat="0" applyAlignment="0" applyProtection="0"/>
    <xf numFmtId="166" fontId="68" fillId="0" borderId="0"/>
    <xf numFmtId="166" fontId="68" fillId="0" borderId="0"/>
    <xf numFmtId="166" fontId="68" fillId="0" borderId="0"/>
    <xf numFmtId="0" fontId="69" fillId="63" borderId="26" applyNumberFormat="0" applyBorder="0" applyAlignment="0" applyProtection="0"/>
    <xf numFmtId="0" fontId="70" fillId="64" borderId="0" applyNumberFormat="0"/>
    <xf numFmtId="0" fontId="71" fillId="0" borderId="27" applyNumberFormat="0" applyFill="0" applyAlignment="0" applyProtection="0"/>
    <xf numFmtId="0" fontId="72" fillId="0" borderId="28" applyNumberFormat="0" applyFill="0" applyAlignment="0" applyProtection="0"/>
    <xf numFmtId="14" fontId="32" fillId="0" borderId="0">
      <alignment horizontal="center"/>
    </xf>
    <xf numFmtId="37" fontId="32" fillId="0" borderId="25">
      <alignment horizontal="right"/>
    </xf>
    <xf numFmtId="37" fontId="32" fillId="0" borderId="0">
      <alignment horizontal="center"/>
    </xf>
    <xf numFmtId="37" fontId="32" fillId="0" borderId="0">
      <alignment horizontal="center"/>
    </xf>
    <xf numFmtId="17" fontId="32" fillId="0" borderId="0">
      <alignment horizontal="center"/>
    </xf>
    <xf numFmtId="197" fontId="73" fillId="0" borderId="0" applyFont="0" applyFill="0" applyBorder="0" applyProtection="0">
      <alignment horizontal="right"/>
    </xf>
    <xf numFmtId="0" fontId="74" fillId="33" borderId="0" applyNumberFormat="0" applyBorder="0" applyAlignment="0" applyProtection="0"/>
    <xf numFmtId="0" fontId="74" fillId="33" borderId="0" applyNumberFormat="0" applyBorder="0" applyAlignment="0" applyProtection="0"/>
    <xf numFmtId="166" fontId="75" fillId="33" borderId="0" applyNumberFormat="0" applyBorder="0" applyAlignment="0" applyProtection="0"/>
    <xf numFmtId="0" fontId="75" fillId="33" borderId="0" applyNumberFormat="0" applyBorder="0" applyAlignment="0" applyProtection="0"/>
    <xf numFmtId="37" fontId="76" fillId="0" borderId="0"/>
    <xf numFmtId="37" fontId="76" fillId="0" borderId="0"/>
    <xf numFmtId="37" fontId="76" fillId="0" borderId="0"/>
    <xf numFmtId="37" fontId="76" fillId="0" borderId="0"/>
    <xf numFmtId="198" fontId="77" fillId="0" borderId="0"/>
    <xf numFmtId="37" fontId="78" fillId="0" borderId="0"/>
    <xf numFmtId="37" fontId="79" fillId="0" borderId="0"/>
    <xf numFmtId="198" fontId="78" fillId="0" borderId="29"/>
    <xf numFmtId="199" fontId="80" fillId="0" borderId="25" applyNumberFormat="0" applyBorder="0">
      <protection locked="0"/>
    </xf>
    <xf numFmtId="199" fontId="80" fillId="0" borderId="25" applyNumberFormat="0" applyBorder="0">
      <protection locked="0"/>
    </xf>
    <xf numFmtId="199" fontId="80" fillId="0" borderId="25" applyNumberFormat="0" applyBorder="0">
      <protection locked="0"/>
    </xf>
    <xf numFmtId="166" fontId="81" fillId="0" borderId="0" applyNumberFormat="0" applyAlignment="0">
      <alignment horizontal="center"/>
    </xf>
    <xf numFmtId="166" fontId="81" fillId="0" borderId="0" applyNumberFormat="0" applyAlignment="0">
      <alignment horizontal="center"/>
    </xf>
    <xf numFmtId="199" fontId="82" fillId="0" borderId="0" applyNumberFormat="0" applyAlignment="0"/>
    <xf numFmtId="199" fontId="83" fillId="0" borderId="0" applyNumberFormat="0"/>
    <xf numFmtId="0" fontId="19" fillId="0" borderId="0"/>
    <xf numFmtId="0" fontId="19" fillId="0" borderId="0"/>
    <xf numFmtId="0" fontId="46" fillId="0" borderId="0" applyNumberFormat="0" applyFill="0" applyBorder="0" applyAlignment="0" applyProtection="0"/>
    <xf numFmtId="0" fontId="19" fillId="0" borderId="0"/>
    <xf numFmtId="166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33" fillId="0" borderId="0"/>
    <xf numFmtId="166" fontId="33" fillId="0" borderId="0"/>
    <xf numFmtId="0" fontId="46" fillId="0" borderId="0"/>
    <xf numFmtId="166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9" fillId="0" borderId="0"/>
    <xf numFmtId="0" fontId="19" fillId="0" borderId="0"/>
    <xf numFmtId="0" fontId="19" fillId="0" borderId="0"/>
    <xf numFmtId="166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44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4" fontId="19" fillId="0" borderId="0"/>
    <xf numFmtId="0" fontId="19" fillId="0" borderId="0"/>
    <xf numFmtId="44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/>
    <xf numFmtId="0" fontId="19" fillId="0" borderId="0">
      <alignment vertical="top"/>
    </xf>
    <xf numFmtId="166" fontId="19" fillId="0" borderId="0"/>
    <xf numFmtId="0" fontId="19" fillId="0" borderId="0">
      <alignment vertical="top"/>
    </xf>
    <xf numFmtId="0" fontId="19" fillId="0" borderId="0"/>
    <xf numFmtId="0" fontId="46" fillId="0" borderId="0"/>
    <xf numFmtId="0" fontId="19" fillId="0" borderId="0"/>
    <xf numFmtId="166" fontId="19" fillId="0" borderId="0"/>
    <xf numFmtId="166" fontId="19" fillId="0" borderId="0"/>
    <xf numFmtId="0" fontId="84" fillId="0" borderId="0"/>
    <xf numFmtId="44" fontId="19" fillId="0" borderId="0"/>
    <xf numFmtId="0" fontId="84" fillId="0" borderId="0"/>
    <xf numFmtId="44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166" fontId="33" fillId="0" borderId="0"/>
    <xf numFmtId="166" fontId="33" fillId="0" borderId="0"/>
    <xf numFmtId="0" fontId="19" fillId="0" borderId="0"/>
    <xf numFmtId="166" fontId="33" fillId="0" borderId="0"/>
    <xf numFmtId="39" fontId="85" fillId="0" borderId="0"/>
    <xf numFmtId="166" fontId="33" fillId="0" borderId="0"/>
    <xf numFmtId="166" fontId="33" fillId="0" borderId="0"/>
    <xf numFmtId="0" fontId="19" fillId="0" borderId="0"/>
    <xf numFmtId="166" fontId="33" fillId="0" borderId="0"/>
    <xf numFmtId="0" fontId="33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37" fontId="19" fillId="0" borderId="0"/>
    <xf numFmtId="37" fontId="19" fillId="0" borderId="0"/>
    <xf numFmtId="37" fontId="19" fillId="0" borderId="0"/>
    <xf numFmtId="166" fontId="19" fillId="0" borderId="0"/>
    <xf numFmtId="37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9" fillId="0" borderId="0"/>
    <xf numFmtId="37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19" fillId="0" borderId="0"/>
    <xf numFmtId="0" fontId="19" fillId="0" borderId="0"/>
    <xf numFmtId="0" fontId="19" fillId="0" borderId="0"/>
    <xf numFmtId="166" fontId="19" fillId="0" borderId="0"/>
    <xf numFmtId="0" fontId="19" fillId="0" borderId="0"/>
    <xf numFmtId="0" fontId="86" fillId="0" borderId="0"/>
    <xf numFmtId="0" fontId="46" fillId="0" borderId="0"/>
    <xf numFmtId="166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166" fontId="33" fillId="0" borderId="0"/>
    <xf numFmtId="166" fontId="33" fillId="0" borderId="0"/>
    <xf numFmtId="0" fontId="33" fillId="0" borderId="0"/>
    <xf numFmtId="166" fontId="33" fillId="0" borderId="0"/>
    <xf numFmtId="0" fontId="87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166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166" fontId="19" fillId="0" borderId="0"/>
    <xf numFmtId="0" fontId="88" fillId="0" borderId="0"/>
    <xf numFmtId="0" fontId="19" fillId="0" borderId="0"/>
    <xf numFmtId="166" fontId="19" fillId="0" borderId="0"/>
    <xf numFmtId="166" fontId="19" fillId="0" borderId="0"/>
    <xf numFmtId="0" fontId="46" fillId="0" borderId="0" applyNumberForma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89" fillId="0" borderId="0" applyNumberForma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166" fontId="19" fillId="0" borderId="0"/>
    <xf numFmtId="0" fontId="21" fillId="0" borderId="0"/>
    <xf numFmtId="0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46" fillId="0" borderId="0"/>
    <xf numFmtId="0" fontId="19" fillId="0" borderId="0"/>
    <xf numFmtId="166" fontId="19" fillId="0" borderId="0"/>
    <xf numFmtId="0" fontId="4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99" fontId="78" fillId="0" borderId="25"/>
    <xf numFmtId="199" fontId="78" fillId="0" borderId="25"/>
    <xf numFmtId="199" fontId="78" fillId="0" borderId="25"/>
    <xf numFmtId="199" fontId="68" fillId="0" borderId="0" applyNumberFormat="0" applyProtection="0"/>
    <xf numFmtId="0" fontId="33" fillId="8" borderId="8" applyNumberFormat="0" applyFont="0" applyAlignment="0" applyProtection="0"/>
    <xf numFmtId="0" fontId="19" fillId="38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38" borderId="30" applyNumberFormat="0" applyFont="0" applyAlignment="0" applyProtection="0"/>
    <xf numFmtId="0" fontId="1" fillId="8" borderId="8" applyNumberFormat="0" applyFont="0" applyAlignment="0" applyProtection="0"/>
    <xf numFmtId="0" fontId="33" fillId="38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38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38" borderId="30" applyNumberFormat="0" applyFont="0" applyAlignment="0" applyProtection="0"/>
    <xf numFmtId="0" fontId="33" fillId="8" borderId="8" applyNumberFormat="0" applyFont="0" applyAlignment="0" applyProtection="0"/>
    <xf numFmtId="0" fontId="19" fillId="38" borderId="30" applyNumberFormat="0" applyFont="0" applyAlignment="0" applyProtection="0"/>
    <xf numFmtId="0" fontId="19" fillId="38" borderId="30" applyNumberFormat="0" applyFont="0" applyAlignment="0" applyProtection="0"/>
    <xf numFmtId="0" fontId="19" fillId="38" borderId="30" applyNumberFormat="0" applyFont="0" applyAlignment="0" applyProtection="0"/>
    <xf numFmtId="0" fontId="19" fillId="38" borderId="30" applyNumberFormat="0" applyFont="0" applyAlignment="0" applyProtection="0"/>
    <xf numFmtId="0" fontId="19" fillId="38" borderId="30" applyNumberFormat="0" applyFont="0" applyAlignment="0" applyProtection="0"/>
    <xf numFmtId="200" fontId="19" fillId="0" borderId="0"/>
    <xf numFmtId="200" fontId="19" fillId="0" borderId="0"/>
    <xf numFmtId="200" fontId="19" fillId="0" borderId="0"/>
    <xf numFmtId="200" fontId="19" fillId="0" borderId="0"/>
    <xf numFmtId="200" fontId="19" fillId="0" borderId="0"/>
    <xf numFmtId="200" fontId="19" fillId="0" borderId="0"/>
    <xf numFmtId="200" fontId="19" fillId="0" borderId="0"/>
    <xf numFmtId="200" fontId="19" fillId="0" borderId="0"/>
    <xf numFmtId="37" fontId="85" fillId="65" borderId="25" applyNumberFormat="0" applyFont="0" applyFill="0" applyAlignment="0" applyProtection="0"/>
    <xf numFmtId="0" fontId="90" fillId="56" borderId="31" applyNumberFormat="0" applyAlignment="0" applyProtection="0"/>
    <xf numFmtId="0" fontId="90" fillId="57" borderId="31" applyNumberFormat="0" applyAlignment="0" applyProtection="0"/>
    <xf numFmtId="0" fontId="91" fillId="0" borderId="0" applyFill="0" applyBorder="0" applyProtection="0">
      <alignment horizontal="left"/>
    </xf>
    <xf numFmtId="0" fontId="92" fillId="0" borderId="0" applyFill="0" applyBorder="0" applyProtection="0">
      <alignment horizontal="left"/>
    </xf>
    <xf numFmtId="0" fontId="93" fillId="0" borderId="0">
      <alignment horizontal="centerContinuous"/>
    </xf>
    <xf numFmtId="201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10" fontId="26" fillId="0" borderId="0"/>
    <xf numFmtId="37" fontId="32" fillId="0" borderId="0"/>
    <xf numFmtId="37" fontId="32" fillId="0" borderId="0" applyFont="0" applyFill="0" applyBorder="0" applyAlignment="0" applyProtection="0"/>
    <xf numFmtId="10" fontId="19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10" fontId="19" fillId="0" borderId="0" applyFont="0" applyFill="0" applyBorder="0" applyAlignment="0" applyProtection="0"/>
    <xf numFmtId="165" fontId="9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203" fontId="37" fillId="0" borderId="0" applyFont="0" applyFill="0" applyBorder="0" applyProtection="0">
      <alignment horizontal="right"/>
    </xf>
    <xf numFmtId="37" fontId="32" fillId="0" borderId="0"/>
    <xf numFmtId="37" fontId="32" fillId="0" borderId="0"/>
    <xf numFmtId="0" fontId="88" fillId="0" borderId="0" applyNumberFormat="0" applyFont="0" applyFill="0" applyBorder="0" applyAlignment="0" applyProtection="0">
      <alignment horizontal="left"/>
    </xf>
    <xf numFmtId="0" fontId="88" fillId="0" borderId="0" applyNumberFormat="0" applyFont="0" applyFill="0" applyBorder="0" applyAlignment="0" applyProtection="0">
      <alignment horizontal="left"/>
    </xf>
    <xf numFmtId="0" fontId="88" fillId="0" borderId="0" applyNumberFormat="0" applyFont="0" applyFill="0" applyBorder="0" applyAlignment="0" applyProtection="0">
      <alignment horizontal="left"/>
    </xf>
    <xf numFmtId="0" fontId="88" fillId="0" borderId="0" applyNumberFormat="0" applyFont="0" applyFill="0" applyBorder="0" applyAlignment="0" applyProtection="0">
      <alignment horizontal="left"/>
    </xf>
    <xf numFmtId="15" fontId="88" fillId="0" borderId="0" applyFont="0" applyFill="0" applyBorder="0" applyAlignment="0" applyProtection="0"/>
    <xf numFmtId="15" fontId="88" fillId="0" borderId="0" applyFont="0" applyFill="0" applyBorder="0" applyAlignment="0" applyProtection="0"/>
    <xf numFmtId="15" fontId="88" fillId="0" borderId="0" applyFont="0" applyFill="0" applyBorder="0" applyAlignment="0" applyProtection="0"/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96" fillId="0" borderId="15">
      <alignment horizontal="center"/>
    </xf>
    <xf numFmtId="0" fontId="96" fillId="0" borderId="15">
      <alignment horizontal="center"/>
    </xf>
    <xf numFmtId="0" fontId="96" fillId="0" borderId="15">
      <alignment horizontal="center"/>
    </xf>
    <xf numFmtId="0" fontId="96" fillId="0" borderId="15">
      <alignment horizontal="center"/>
    </xf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0" fontId="88" fillId="66" borderId="0" applyNumberFormat="0" applyFont="0" applyBorder="0" applyAlignment="0" applyProtection="0"/>
    <xf numFmtId="0" fontId="88" fillId="66" borderId="0" applyNumberFormat="0" applyFont="0" applyBorder="0" applyAlignment="0" applyProtection="0"/>
    <xf numFmtId="0" fontId="88" fillId="66" borderId="0" applyNumberFormat="0" applyFont="0" applyBorder="0" applyAlignment="0" applyProtection="0"/>
    <xf numFmtId="0" fontId="88" fillId="66" borderId="0" applyNumberFormat="0" applyFont="0" applyBorder="0" applyAlignment="0" applyProtection="0"/>
    <xf numFmtId="0" fontId="97" fillId="0" borderId="32"/>
    <xf numFmtId="0" fontId="97" fillId="0" borderId="32"/>
    <xf numFmtId="0" fontId="97" fillId="0" borderId="32"/>
    <xf numFmtId="0" fontId="97" fillId="0" borderId="32"/>
    <xf numFmtId="9" fontId="98" fillId="0" borderId="0" applyNumberFormat="0" applyFill="0" applyBorder="0" applyAlignment="0" applyProtection="0"/>
    <xf numFmtId="164" fontId="48" fillId="0" borderId="0"/>
    <xf numFmtId="14" fontId="99" fillId="0" borderId="0" applyNumberFormat="0" applyFill="0" applyBorder="0" applyAlignment="0" applyProtection="0">
      <alignment horizontal="left"/>
    </xf>
    <xf numFmtId="0" fontId="100" fillId="0" borderId="0"/>
    <xf numFmtId="0" fontId="101" fillId="0" borderId="0"/>
    <xf numFmtId="0" fontId="47" fillId="67" borderId="0" applyNumberFormat="0" applyFont="0" applyBorder="0" applyAlignment="0" applyProtection="0"/>
    <xf numFmtId="0" fontId="102" fillId="68" borderId="0" applyNumberFormat="0" applyFont="0" applyBorder="0" applyAlignment="0" applyProtection="0">
      <alignment horizontal="center"/>
    </xf>
    <xf numFmtId="0" fontId="103" fillId="0" borderId="0"/>
    <xf numFmtId="0" fontId="23" fillId="0" borderId="0">
      <alignment vertical="top"/>
    </xf>
    <xf numFmtId="176" fontId="19" fillId="0" borderId="0">
      <alignment horizontal="left" wrapText="1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5" fillId="0" borderId="0"/>
    <xf numFmtId="0" fontId="104" fillId="0" borderId="0"/>
    <xf numFmtId="0" fontId="105" fillId="0" borderId="33"/>
    <xf numFmtId="0" fontId="105" fillId="0" borderId="33"/>
    <xf numFmtId="0" fontId="105" fillId="0" borderId="33"/>
    <xf numFmtId="0" fontId="105" fillId="0" borderId="33"/>
    <xf numFmtId="40" fontId="106" fillId="0" borderId="0" applyBorder="0">
      <alignment horizontal="right"/>
    </xf>
    <xf numFmtId="0" fontId="107" fillId="0" borderId="0" applyFill="0" applyBorder="0" applyProtection="0">
      <alignment horizontal="center" vertical="center"/>
    </xf>
    <xf numFmtId="166" fontId="108" fillId="0" borderId="0"/>
    <xf numFmtId="166" fontId="108" fillId="0" borderId="0"/>
    <xf numFmtId="166" fontId="108" fillId="0" borderId="0"/>
    <xf numFmtId="0" fontId="107" fillId="0" borderId="0" applyFill="0" applyBorder="0" applyProtection="0"/>
    <xf numFmtId="0" fontId="36" fillId="0" borderId="0" applyFill="0" applyBorder="0" applyProtection="0">
      <alignment horizontal="left"/>
    </xf>
    <xf numFmtId="0" fontId="109" fillId="0" borderId="0" applyFill="0" applyBorder="0" applyProtection="0">
      <alignment horizontal="left" vertical="top"/>
    </xf>
    <xf numFmtId="0" fontId="110" fillId="0" borderId="0">
      <alignment horizontal="centerContinuous" vertical="center" wrapText="1"/>
    </xf>
    <xf numFmtId="38" fontId="37" fillId="0" borderId="34" applyBorder="0" applyAlignment="0" applyProtection="0">
      <alignment horizontal="center"/>
    </xf>
    <xf numFmtId="38" fontId="37" fillId="0" borderId="34" applyBorder="0" applyAlignment="0" applyProtection="0">
      <alignment horizontal="center"/>
    </xf>
    <xf numFmtId="38" fontId="37" fillId="0" borderId="34" applyBorder="0" applyAlignment="0" applyProtection="0">
      <alignment horizontal="center"/>
    </xf>
    <xf numFmtId="38" fontId="37" fillId="0" borderId="34" applyBorder="0" applyAlignment="0" applyProtection="0">
      <alignment horizontal="center"/>
    </xf>
    <xf numFmtId="38" fontId="37" fillId="0" borderId="34" applyBorder="0" applyAlignment="0" applyProtection="0">
      <alignment horizont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4" fontId="19" fillId="0" borderId="0">
      <alignment wrapText="1"/>
    </xf>
    <xf numFmtId="204" fontId="19" fillId="0" borderId="0">
      <alignment wrapText="1"/>
    </xf>
    <xf numFmtId="204" fontId="19" fillId="0" borderId="0">
      <alignment wrapText="1"/>
    </xf>
    <xf numFmtId="204" fontId="19" fillId="0" borderId="0">
      <alignment wrapText="1"/>
    </xf>
    <xf numFmtId="204" fontId="19" fillId="0" borderId="0">
      <alignment wrapText="1"/>
    </xf>
    <xf numFmtId="204" fontId="19" fillId="0" borderId="0">
      <alignment wrapText="1"/>
    </xf>
    <xf numFmtId="204" fontId="19" fillId="0" borderId="0">
      <alignment wrapText="1"/>
    </xf>
    <xf numFmtId="204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0" fontId="111" fillId="0" borderId="0" applyFill="0" applyBorder="0" applyProtection="0">
      <alignment horizontal="left" vertical="top"/>
    </xf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35" applyNumberForma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206" fontId="115" fillId="0" borderId="0">
      <alignment horizontal="left"/>
      <protection locked="0"/>
    </xf>
    <xf numFmtId="0" fontId="116" fillId="0" borderId="0" applyNumberFormat="0" applyFont="0" applyFill="0"/>
    <xf numFmtId="37" fontId="26" fillId="69" borderId="0" applyNumberFormat="0" applyBorder="0" applyAlignment="0" applyProtection="0"/>
    <xf numFmtId="37" fontId="26" fillId="69" borderId="0" applyNumberFormat="0" applyBorder="0" applyAlignment="0" applyProtection="0"/>
    <xf numFmtId="37" fontId="26" fillId="0" borderId="0"/>
    <xf numFmtId="37" fontId="26" fillId="0" borderId="0"/>
    <xf numFmtId="37" fontId="26" fillId="0" borderId="0"/>
    <xf numFmtId="3" fontId="117" fillId="0" borderId="24" applyProtection="0"/>
    <xf numFmtId="14" fontId="102" fillId="0" borderId="0" applyNumberFormat="0" applyFont="0" applyBorder="0" applyAlignment="0" applyProtection="0">
      <alignment horizontal="center"/>
    </xf>
    <xf numFmtId="0" fontId="71" fillId="0" borderId="0" applyNumberFormat="0" applyFill="0" applyBorder="0" applyAlignment="0" applyProtection="0"/>
    <xf numFmtId="37" fontId="32" fillId="0" borderId="0">
      <alignment horizontal="center"/>
    </xf>
    <xf numFmtId="166" fontId="118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46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0" fontId="46" fillId="0" borderId="0"/>
    <xf numFmtId="0" fontId="1" fillId="0" borderId="0"/>
    <xf numFmtId="0" fontId="19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20" fillId="0" borderId="0" xfId="0" applyFont="1" applyAlignment="1">
      <alignment horizontal="center"/>
    </xf>
    <xf numFmtId="0" fontId="121" fillId="0" borderId="0" xfId="0" applyFont="1" applyAlignment="1">
      <alignment horizontal="center"/>
    </xf>
    <xf numFmtId="39" fontId="119" fillId="0" borderId="0" xfId="0" applyNumberFormat="1" applyFont="1" applyAlignment="1">
      <alignment horizontal="center"/>
    </xf>
    <xf numFmtId="165" fontId="119" fillId="0" borderId="0" xfId="0" applyNumberFormat="1" applyFont="1" applyFill="1" applyBorder="1" applyAlignment="1">
      <alignment horizontal="center"/>
    </xf>
    <xf numFmtId="14" fontId="119" fillId="0" borderId="0" xfId="0" applyNumberFormat="1" applyFont="1" applyBorder="1" applyAlignment="1">
      <alignment horizontal="center"/>
    </xf>
    <xf numFmtId="39" fontId="119" fillId="0" borderId="0" xfId="0" applyNumberFormat="1" applyFont="1" applyBorder="1" applyAlignment="1">
      <alignment horizontal="center"/>
    </xf>
    <xf numFmtId="0" fontId="119" fillId="0" borderId="37" xfId="0" applyFont="1" applyBorder="1" applyAlignment="1">
      <alignment horizontal="center"/>
    </xf>
    <xf numFmtId="14" fontId="119" fillId="0" borderId="37" xfId="0" applyNumberFormat="1" applyFont="1" applyBorder="1" applyAlignment="1">
      <alignment horizontal="center"/>
    </xf>
    <xf numFmtId="10" fontId="119" fillId="0" borderId="37" xfId="0" applyNumberFormat="1" applyFont="1" applyBorder="1" applyAlignment="1">
      <alignment horizontal="center"/>
    </xf>
    <xf numFmtId="165" fontId="119" fillId="0" borderId="37" xfId="0" applyNumberFormat="1" applyFont="1" applyFill="1" applyBorder="1" applyAlignment="1">
      <alignment horizontal="center"/>
    </xf>
    <xf numFmtId="39" fontId="119" fillId="0" borderId="37" xfId="0" applyNumberFormat="1" applyFont="1" applyBorder="1" applyAlignment="1">
      <alignment horizontal="center"/>
    </xf>
    <xf numFmtId="0" fontId="119" fillId="0" borderId="0" xfId="0" applyFont="1" applyBorder="1" applyAlignment="1">
      <alignment horizontal="center"/>
    </xf>
    <xf numFmtId="0" fontId="121" fillId="0" borderId="0" xfId="0" applyFont="1"/>
    <xf numFmtId="37" fontId="121" fillId="0" borderId="0" xfId="0" applyNumberFormat="1" applyFont="1"/>
    <xf numFmtId="165" fontId="121" fillId="0" borderId="0" xfId="0" applyNumberFormat="1" applyFont="1"/>
    <xf numFmtId="39" fontId="121" fillId="0" borderId="0" xfId="0" applyNumberFormat="1" applyFont="1"/>
    <xf numFmtId="0" fontId="120" fillId="0" borderId="0" xfId="0" applyFont="1"/>
    <xf numFmtId="37" fontId="120" fillId="0" borderId="10" xfId="0" applyNumberFormat="1" applyFont="1" applyBorder="1"/>
    <xf numFmtId="165" fontId="120" fillId="0" borderId="10" xfId="0" applyNumberFormat="1" applyFont="1" applyBorder="1"/>
    <xf numFmtId="0" fontId="120" fillId="0" borderId="0" xfId="0" applyFont="1" applyAlignment="1">
      <alignment horizontal="right"/>
    </xf>
    <xf numFmtId="0" fontId="119" fillId="0" borderId="37" xfId="0" applyFont="1" applyBorder="1" applyAlignment="1">
      <alignment horizontal="left"/>
    </xf>
    <xf numFmtId="0" fontId="119" fillId="0" borderId="37" xfId="0" applyFont="1" applyBorder="1"/>
    <xf numFmtId="207" fontId="120" fillId="0" borderId="38" xfId="1512" applyNumberFormat="1" applyFont="1" applyBorder="1"/>
    <xf numFmtId="165" fontId="120" fillId="0" borderId="38" xfId="0" applyNumberFormat="1" applyFont="1" applyBorder="1"/>
    <xf numFmtId="37" fontId="120" fillId="0" borderId="0" xfId="0" applyNumberFormat="1" applyFont="1" applyBorder="1"/>
    <xf numFmtId="165" fontId="120" fillId="0" borderId="0" xfId="0" applyNumberFormat="1" applyFont="1" applyBorder="1"/>
    <xf numFmtId="0" fontId="120" fillId="0" borderId="0" xfId="0" applyFont="1" applyAlignment="1">
      <alignment horizontal="left"/>
    </xf>
    <xf numFmtId="0" fontId="119" fillId="0" borderId="0" xfId="0" applyFont="1" applyAlignment="1">
      <alignment horizontal="center"/>
    </xf>
    <xf numFmtId="10" fontId="119" fillId="0" borderId="0" xfId="0" applyNumberFormat="1" applyFont="1" applyBorder="1" applyAlignment="1">
      <alignment horizontal="center"/>
    </xf>
    <xf numFmtId="165" fontId="121" fillId="0" borderId="0" xfId="1514" applyNumberFormat="1" applyFont="1"/>
    <xf numFmtId="43" fontId="121" fillId="0" borderId="0" xfId="1513" applyFont="1"/>
    <xf numFmtId="43" fontId="120" fillId="0" borderId="0" xfId="1513" applyFont="1"/>
    <xf numFmtId="165" fontId="120" fillId="0" borderId="0" xfId="1514" applyNumberFormat="1" applyFont="1"/>
    <xf numFmtId="0" fontId="121" fillId="0" borderId="37" xfId="0" applyFont="1" applyBorder="1"/>
    <xf numFmtId="0" fontId="119" fillId="0" borderId="0" xfId="0" applyFont="1" applyBorder="1" applyAlignment="1">
      <alignment horizontal="right"/>
    </xf>
    <xf numFmtId="10" fontId="119" fillId="0" borderId="0" xfId="0" applyNumberFormat="1" applyFont="1" applyBorder="1" applyAlignment="1">
      <alignment horizontal="center"/>
    </xf>
    <xf numFmtId="207" fontId="121" fillId="0" borderId="0" xfId="1512" applyNumberFormat="1" applyFont="1"/>
    <xf numFmtId="0" fontId="121" fillId="0" borderId="0" xfId="0" applyFont="1" applyBorder="1"/>
    <xf numFmtId="0" fontId="120" fillId="0" borderId="0" xfId="0" applyFont="1" applyBorder="1" applyAlignment="1">
      <alignment horizontal="center"/>
    </xf>
    <xf numFmtId="207" fontId="121" fillId="0" borderId="0" xfId="1512" applyNumberFormat="1" applyFont="1" applyBorder="1"/>
    <xf numFmtId="37" fontId="121" fillId="0" borderId="0" xfId="0" applyNumberFormat="1" applyFont="1" applyBorder="1"/>
    <xf numFmtId="39" fontId="121" fillId="0" borderId="0" xfId="0" applyNumberFormat="1" applyFont="1" applyBorder="1"/>
    <xf numFmtId="207" fontId="120" fillId="0" borderId="0" xfId="1512" applyNumberFormat="1" applyFont="1" applyBorder="1"/>
    <xf numFmtId="0" fontId="119" fillId="0" borderId="0" xfId="0" applyFont="1" applyBorder="1"/>
    <xf numFmtId="0" fontId="120" fillId="0" borderId="0" xfId="0" applyFont="1" applyBorder="1" applyAlignment="1">
      <alignment horizontal="left"/>
    </xf>
    <xf numFmtId="165" fontId="120" fillId="0" borderId="0" xfId="0" applyNumberFormat="1" applyFont="1" applyFill="1" applyBorder="1" applyAlignment="1">
      <alignment horizontal="center"/>
    </xf>
    <xf numFmtId="0" fontId="121" fillId="0" borderId="0" xfId="0" applyFont="1" applyBorder="1" applyAlignment="1">
      <alignment horizontal="center"/>
    </xf>
    <xf numFmtId="0" fontId="120" fillId="0" borderId="0" xfId="0" applyFont="1" applyBorder="1" applyAlignment="1">
      <alignment horizontal="right"/>
    </xf>
    <xf numFmtId="0" fontId="119" fillId="0" borderId="0" xfId="0" applyFont="1" applyBorder="1" applyAlignment="1">
      <alignment horizontal="right"/>
    </xf>
    <xf numFmtId="0" fontId="119" fillId="0" borderId="0" xfId="0" applyFont="1" applyAlignment="1">
      <alignment horizontal="center"/>
    </xf>
    <xf numFmtId="0" fontId="121" fillId="0" borderId="0" xfId="0" applyFont="1" applyAlignment="1"/>
    <xf numFmtId="0" fontId="120" fillId="0" borderId="37" xfId="0" applyFont="1" applyBorder="1" applyAlignment="1">
      <alignment horizontal="left"/>
    </xf>
    <xf numFmtId="0" fontId="120" fillId="0" borderId="37" xfId="0" applyFont="1" applyBorder="1" applyAlignment="1">
      <alignment horizontal="center"/>
    </xf>
    <xf numFmtId="10" fontId="119" fillId="0" borderId="0" xfId="0" applyNumberFormat="1" applyFont="1" applyBorder="1" applyAlignment="1">
      <alignment horizontal="center"/>
    </xf>
    <xf numFmtId="165" fontId="120" fillId="0" borderId="37" xfId="0" applyNumberFormat="1" applyFont="1" applyFill="1" applyBorder="1" applyAlignment="1">
      <alignment horizontal="center"/>
    </xf>
    <xf numFmtId="0" fontId="120" fillId="0" borderId="0" xfId="0" applyFont="1" applyAlignment="1">
      <alignment horizontal="right"/>
    </xf>
    <xf numFmtId="0" fontId="120" fillId="0" borderId="0" xfId="0" applyFont="1" applyAlignment="1">
      <alignment horizontal="left"/>
    </xf>
  </cellXfs>
  <cellStyles count="1515">
    <cellStyle name="_x0013_" xfId="47"/>
    <cellStyle name=" 1" xfId="45"/>
    <cellStyle name=" 1 2" xfId="53"/>
    <cellStyle name=" 1 2 2" xfId="51"/>
    <cellStyle name=" 1 3" xfId="50"/>
    <cellStyle name="_x0013_ 2" xfId="49"/>
    <cellStyle name="??_HB_diagram-HHH" xfId="46"/>
    <cellStyle name="_ Other Current Expense" xfId="44"/>
    <cellStyle name="_%(SignOnly)" xfId="54"/>
    <cellStyle name="_%(SignOnly) 2" xfId="55"/>
    <cellStyle name="_%(SignOnly) 2 2" xfId="56"/>
    <cellStyle name="_%(SignOnly) 2 2 2" xfId="57"/>
    <cellStyle name="_%(SignOnly) 2 3" xfId="58"/>
    <cellStyle name="_%(SignOnly) 3" xfId="59"/>
    <cellStyle name="_%(SignOnly) 3 2" xfId="60"/>
    <cellStyle name="_%(SignOnly) 4" xfId="61"/>
    <cellStyle name="_%(SignSpaceOnly)" xfId="62"/>
    <cellStyle name="_%(SignSpaceOnly) 2" xfId="63"/>
    <cellStyle name="_%(SignSpaceOnly) 2 2" xfId="64"/>
    <cellStyle name="_%(SignSpaceOnly) 2 2 2" xfId="65"/>
    <cellStyle name="_%(SignSpaceOnly) 2 3" xfId="66"/>
    <cellStyle name="_%(SignSpaceOnly) 3" xfId="67"/>
    <cellStyle name="_%(SignSpaceOnly) 3 2" xfId="68"/>
    <cellStyle name="_%(SignSpaceOnly) 4" xfId="69"/>
    <cellStyle name="_05-2009 - Capital Expense Reconciliation" xfId="70"/>
    <cellStyle name="_1st Quarter 2009 10-Q - Regulatory Liability Reconciliation_from Neil" xfId="71"/>
    <cellStyle name="_Book200 Acq Adj by Plant Acct (w Alloc %)" xfId="72"/>
    <cellStyle name="_BS RMEC Total Depr Apr 2012 YTD" xfId="73"/>
    <cellStyle name="_Calpine DRAFT" xfId="74"/>
    <cellStyle name="_Calpine DRAFT 2" xfId="75"/>
    <cellStyle name="_Calpine DRAFT 2 2" xfId="76"/>
    <cellStyle name="_Calpine DRAFT 3" xfId="77"/>
    <cellStyle name="_Cash Flow May 09" xfId="78"/>
    <cellStyle name="_Cash Flow Reconciliations_Final Draft" xfId="79"/>
    <cellStyle name="_Cash Flow Reconciliations_Final Draft (4)" xfId="80"/>
    <cellStyle name="_Cash Flow Reconciliations_Final Draft (4) 2" xfId="81"/>
    <cellStyle name="_Cash Flow Reconciliations_Final Draft (4) 2 2" xfId="82"/>
    <cellStyle name="_Cash Flow Reconciliations_Final Draft (4) 2 2 2" xfId="83"/>
    <cellStyle name="_Cash Flow Reconciliations_Final Draft (4) 2 3" xfId="84"/>
    <cellStyle name="_Cash Flow Reconciliations_Final Draft (4) 3" xfId="85"/>
    <cellStyle name="_Cash Flow Reconciliations_Final Draft (4) 3 2" xfId="86"/>
    <cellStyle name="_Cash Flow Reconciliations_Final Draft (4) 4" xfId="87"/>
    <cellStyle name="_Cash Flow Reconciliations_Final Draft (5)" xfId="88"/>
    <cellStyle name="_Cash Flow Reconciliations_Final Draft (5) 2" xfId="89"/>
    <cellStyle name="_Cash Flow Reconciliations_Final Draft (5) 2 2" xfId="90"/>
    <cellStyle name="_Cash Flow Reconciliations_Final Draft (5) 2 2 2" xfId="91"/>
    <cellStyle name="_Cash Flow Reconciliations_Final Draft (5) 2 3" xfId="92"/>
    <cellStyle name="_Cash Flow Reconciliations_Final Draft (5) 3" xfId="93"/>
    <cellStyle name="_Cash Flow Reconciliations_Final Draft (5) 3 2" xfId="94"/>
    <cellStyle name="_Cash Flow Reconciliations_Final Draft (5) 4" xfId="95"/>
    <cellStyle name="_Cash Flow Reconciliations_Final Draft 2" xfId="96"/>
    <cellStyle name="_Cash Flow Reconciliations_Final Draft 2 2" xfId="97"/>
    <cellStyle name="_Cash Flow Reconciliations_Final Draft 2 2 2" xfId="98"/>
    <cellStyle name="_Cash Flow Reconciliations_Final Draft 2 3" xfId="99"/>
    <cellStyle name="_Cash Flow Reconciliations_Final Draft 3" xfId="100"/>
    <cellStyle name="_Cash Flow Reconciliations_Final Draft 3 2" xfId="101"/>
    <cellStyle name="_Cash Flow Reconciliations_Final Draft 3 2 2" xfId="102"/>
    <cellStyle name="_Cash Flow Reconciliations_Final Draft 3 3" xfId="103"/>
    <cellStyle name="_Cash Flow Reconciliations_Final Draft 4" xfId="104"/>
    <cellStyle name="_Cash Flow Reconciliations_Final Draft 4 2" xfId="105"/>
    <cellStyle name="_Cash Flow Reconciliations_Final Draft 5" xfId="106"/>
    <cellStyle name="_Cash Flow Reconciliations_Final Draft 6" xfId="107"/>
    <cellStyle name="_Cash Flow Reconciliations_Final Draft 7" xfId="108"/>
    <cellStyle name="_Comma" xfId="109"/>
    <cellStyle name="_Comma 2" xfId="110"/>
    <cellStyle name="_Comma 2 2" xfId="111"/>
    <cellStyle name="_Comma 2 2 2" xfId="112"/>
    <cellStyle name="_Comma 2 3" xfId="113"/>
    <cellStyle name="_Comma 3" xfId="114"/>
    <cellStyle name="_Comma 3 2" xfId="115"/>
    <cellStyle name="_Comma 4" xfId="116"/>
    <cellStyle name="_Comma_Model 03_21_02 Base Case No Weights" xfId="117"/>
    <cellStyle name="_Comma_Model 03_21_02 Base Case No Weights 2" xfId="118"/>
    <cellStyle name="_Comma_Model 03_21_02 Base Case No Weights 2 2" xfId="119"/>
    <cellStyle name="_Comma_Model 03_21_02 Base Case No Weights 2 2 2" xfId="120"/>
    <cellStyle name="_Comma_Model 03_21_02 Base Case No Weights 2 3" xfId="121"/>
    <cellStyle name="_Comma_Model 03_21_02 Base Case No Weights 3" xfId="122"/>
    <cellStyle name="_Comma_Model 03_21_02 Base Case No Weights 3 2" xfId="123"/>
    <cellStyle name="_Comma_Model 03_21_02 Base Case No Weights 4" xfId="124"/>
    <cellStyle name="_Currency" xfId="125"/>
    <cellStyle name="_Currency 2" xfId="126"/>
    <cellStyle name="_Currency 2 2" xfId="127"/>
    <cellStyle name="_Currency 2 2 2" xfId="128"/>
    <cellStyle name="_Currency 2 3" xfId="129"/>
    <cellStyle name="_Currency 3" xfId="130"/>
    <cellStyle name="_Currency 3 2" xfId="131"/>
    <cellStyle name="_Currency 4" xfId="132"/>
    <cellStyle name="_Currency_Model 03_21_02 Base Case No Weights" xfId="133"/>
    <cellStyle name="_Currency_Model 03_21_02 Base Case No Weights 2" xfId="134"/>
    <cellStyle name="_Currency_Model 03_21_02 Base Case No Weights 2 2" xfId="135"/>
    <cellStyle name="_Currency_Model 03_21_02 Base Case No Weights 2 2 2" xfId="136"/>
    <cellStyle name="_Currency_Model 03_21_02 Base Case No Weights 2 3" xfId="137"/>
    <cellStyle name="_Currency_Model 03_21_02 Base Case No Weights 3" xfId="138"/>
    <cellStyle name="_Currency_Model 03_21_02 Base Case No Weights 3 2" xfId="139"/>
    <cellStyle name="_Currency_Model 03_21_02 Base Case No Weights 4" xfId="140"/>
    <cellStyle name="_CurrencySpace" xfId="141"/>
    <cellStyle name="_CurrencySpace 2" xfId="142"/>
    <cellStyle name="_CurrencySpace 2 2" xfId="143"/>
    <cellStyle name="_CurrencySpace 2 2 2" xfId="144"/>
    <cellStyle name="_CurrencySpace 2 3" xfId="145"/>
    <cellStyle name="_CurrencySpace 3" xfId="146"/>
    <cellStyle name="_CurrencySpace 3 2" xfId="147"/>
    <cellStyle name="_CurrencySpace 4" xfId="148"/>
    <cellStyle name="_CurrencySpace_15 yr pricing model -at risk" xfId="149"/>
    <cellStyle name="_CurrencySpace_15 yr pricing model -at risk 2" xfId="150"/>
    <cellStyle name="_CurrencySpace_15 yr pricing model -at risk 2 2" xfId="151"/>
    <cellStyle name="_CurrencySpace_15 yr pricing model -at risk 2 2 2" xfId="152"/>
    <cellStyle name="_CurrencySpace_15 yr pricing model -at risk 2 3" xfId="153"/>
    <cellStyle name="_CurrencySpace_15 yr pricing model -at risk 3" xfId="154"/>
    <cellStyle name="_CurrencySpace_15 yr pricing model -at risk 3 2" xfId="155"/>
    <cellStyle name="_CurrencySpace_15 yr pricing model -at risk 4" xfId="156"/>
    <cellStyle name="_CurrencySpace_Model 03_21_02 Base Case No Weights" xfId="157"/>
    <cellStyle name="_CurrencySpace_Model 03_21_02 Base Case No Weights 2" xfId="158"/>
    <cellStyle name="_CurrencySpace_Model 03_21_02 Base Case No Weights 2 2" xfId="159"/>
    <cellStyle name="_CurrencySpace_Model 03_21_02 Base Case No Weights 2 2 2" xfId="160"/>
    <cellStyle name="_CurrencySpace_Model 03_21_02 Base Case No Weights 2 3" xfId="161"/>
    <cellStyle name="_CurrencySpace_Model 03_21_02 Base Case No Weights 3" xfId="162"/>
    <cellStyle name="_CurrencySpace_Model 03_21_02 Base Case No Weights 3 2" xfId="163"/>
    <cellStyle name="_CurrencySpace_Model 03_21_02 Base Case No Weights 4" xfId="164"/>
    <cellStyle name="_Dollar" xfId="165"/>
    <cellStyle name="_Draft Proposed" xfId="166"/>
    <cellStyle name="_Euro" xfId="167"/>
    <cellStyle name="_Euro 2" xfId="168"/>
    <cellStyle name="_Euro 2 2" xfId="169"/>
    <cellStyle name="_Euro 2 2 2" xfId="170"/>
    <cellStyle name="_Euro 2 3" xfId="171"/>
    <cellStyle name="_Euro 3" xfId="172"/>
    <cellStyle name="_Euro 3 2" xfId="173"/>
    <cellStyle name="_Euro 4" xfId="174"/>
    <cellStyle name="_FERC Filing Purchase Price Tie-out (acquisition adjustment) 6-21-11" xfId="175"/>
    <cellStyle name="_FERC Filing Purchase Price Tie-out (acquisition adjustment) 6-21-11 2" xfId="176"/>
    <cellStyle name="_FERC Filing Purchase Price Tie-out (acquisition adjustment) 6-21-11 2 2" xfId="177"/>
    <cellStyle name="_FERC Filing Purchase Price Tie-out (acquisition adjustment) 6-21-11 3" xfId="178"/>
    <cellStyle name="_GS Model2_11" xfId="179"/>
    <cellStyle name="_GS Model2_11 2" xfId="180"/>
    <cellStyle name="_GS Model2_11 2 2" xfId="181"/>
    <cellStyle name="_GS Model2_11 2 2 2" xfId="182"/>
    <cellStyle name="_GS Model2_11 2 3" xfId="183"/>
    <cellStyle name="_GS Model2_11 3" xfId="184"/>
    <cellStyle name="_GS Model2_11 3 2" xfId="185"/>
    <cellStyle name="_GS Model2_11 4" xfId="186"/>
    <cellStyle name="_Heading" xfId="187"/>
    <cellStyle name="_Heading_Model 03_21_02 Base Case No Weights" xfId="188"/>
    <cellStyle name="_Heading_Model 03_21_02 Base Case No Weights 2" xfId="189"/>
    <cellStyle name="_Highlight" xfId="190"/>
    <cellStyle name="_Highlight 2" xfId="191"/>
    <cellStyle name="_Highlight 2 2" xfId="192"/>
    <cellStyle name="_Highlight 2 2 2" xfId="193"/>
    <cellStyle name="_Highlight 2 3" xfId="194"/>
    <cellStyle name="_Highlight 3" xfId="195"/>
    <cellStyle name="_Highlight 3 2" xfId="196"/>
    <cellStyle name="_Highlight 4" xfId="197"/>
    <cellStyle name="_Multiple" xfId="198"/>
    <cellStyle name="_Multiple 2" xfId="199"/>
    <cellStyle name="_Multiple 2 2" xfId="200"/>
    <cellStyle name="_Multiple 2 2 2" xfId="201"/>
    <cellStyle name="_Multiple 2 3" xfId="202"/>
    <cellStyle name="_Multiple 3" xfId="203"/>
    <cellStyle name="_Multiple 3 2" xfId="204"/>
    <cellStyle name="_Multiple 4" xfId="205"/>
    <cellStyle name="_Multiple_GS Model2_11" xfId="206"/>
    <cellStyle name="_Multiple_GS Model2_11 2" xfId="207"/>
    <cellStyle name="_Multiple_GS Model2_11 2 2" xfId="208"/>
    <cellStyle name="_Multiple_GS Model2_11 2 2 2" xfId="209"/>
    <cellStyle name="_Multiple_GS Model2_11 2 3" xfId="210"/>
    <cellStyle name="_Multiple_GS Model2_11 3" xfId="211"/>
    <cellStyle name="_Multiple_GS Model2_11 3 2" xfId="212"/>
    <cellStyle name="_Multiple_GS Model2_11 4" xfId="213"/>
    <cellStyle name="_Multiple_Model 03_21_02 Base Case No Weights" xfId="214"/>
    <cellStyle name="_Multiple_Model 03_21_02 Base Case No Weights 2" xfId="215"/>
    <cellStyle name="_Multiple_Model 03_21_02 Base Case No Weights 2 2" xfId="216"/>
    <cellStyle name="_Multiple_Model 03_21_02 Base Case No Weights 2 2 2" xfId="217"/>
    <cellStyle name="_Multiple_Model 03_21_02 Base Case No Weights 2 3" xfId="218"/>
    <cellStyle name="_Multiple_Model 03_21_02 Base Case No Weights 3" xfId="219"/>
    <cellStyle name="_Multiple_Model 03_21_02 Base Case No Weights 3 2" xfId="220"/>
    <cellStyle name="_Multiple_Model 03_21_02 Base Case No Weights 4" xfId="221"/>
    <cellStyle name="_MultipleSpace" xfId="222"/>
    <cellStyle name="_MultipleSpace 2" xfId="223"/>
    <cellStyle name="_MultipleSpace 2 2" xfId="224"/>
    <cellStyle name="_MultipleSpace 2 2 2" xfId="225"/>
    <cellStyle name="_MultipleSpace 2 3" xfId="226"/>
    <cellStyle name="_MultipleSpace 3" xfId="227"/>
    <cellStyle name="_MultipleSpace 3 2" xfId="228"/>
    <cellStyle name="_MultipleSpace 4" xfId="229"/>
    <cellStyle name="_MultipleSpace_GS Model2_11" xfId="230"/>
    <cellStyle name="_MultipleSpace_GS Model2_11 2" xfId="231"/>
    <cellStyle name="_MultipleSpace_GS Model2_11 2 2" xfId="232"/>
    <cellStyle name="_MultipleSpace_GS Model2_11 2 2 2" xfId="233"/>
    <cellStyle name="_MultipleSpace_GS Model2_11 2 3" xfId="234"/>
    <cellStyle name="_MultipleSpace_GS Model2_11 3" xfId="235"/>
    <cellStyle name="_MultipleSpace_GS Model2_11 3 2" xfId="236"/>
    <cellStyle name="_MultipleSpace_GS Model2_11 4" xfId="237"/>
    <cellStyle name="_MultipleSpace_Model 03_21_02 Base Case No Weights" xfId="238"/>
    <cellStyle name="_MultipleSpace_Model 03_21_02 Base Case No Weights 2" xfId="239"/>
    <cellStyle name="_MultipleSpace_Model 03_21_02 Base Case No Weights 2 2" xfId="240"/>
    <cellStyle name="_MultipleSpace_Model 03_21_02 Base Case No Weights 2 2 2" xfId="241"/>
    <cellStyle name="_MultipleSpace_Model 03_21_02 Base Case No Weights 2 3" xfId="242"/>
    <cellStyle name="_MultipleSpace_Model 03_21_02 Base Case No Weights 3" xfId="243"/>
    <cellStyle name="_MultipleSpace_Model 03_21_02 Base Case No Weights 3 2" xfId="244"/>
    <cellStyle name="_MultipleSpace_Model 03_21_02 Base Case No Weights 4" xfId="245"/>
    <cellStyle name="_x0013__Ocotillo" xfId="246"/>
    <cellStyle name="_Pension Funding-Contributions April 2009" xfId="247"/>
    <cellStyle name="_Percent" xfId="248"/>
    <cellStyle name="_Percent 2" xfId="249"/>
    <cellStyle name="_Percent 2 2" xfId="250"/>
    <cellStyle name="_Percent 2 2 2" xfId="251"/>
    <cellStyle name="_Percent 2 3" xfId="252"/>
    <cellStyle name="_Percent 3" xfId="253"/>
    <cellStyle name="_Percent 3 2" xfId="254"/>
    <cellStyle name="_Percent 4" xfId="255"/>
    <cellStyle name="_Percent_GS Model2_11" xfId="256"/>
    <cellStyle name="_Percent_GS Model2_11 2" xfId="257"/>
    <cellStyle name="_Percent_GS Model2_11 2 2" xfId="258"/>
    <cellStyle name="_Percent_GS Model2_11 2 2 2" xfId="259"/>
    <cellStyle name="_Percent_GS Model2_11 2 3" xfId="260"/>
    <cellStyle name="_Percent_GS Model2_11 3" xfId="261"/>
    <cellStyle name="_Percent_GS Model2_11 3 2" xfId="262"/>
    <cellStyle name="_Percent_GS Model2_11 4" xfId="263"/>
    <cellStyle name="_PercentSpace" xfId="264"/>
    <cellStyle name="_PercentSpace 2" xfId="265"/>
    <cellStyle name="_PercentSpace 2 2" xfId="266"/>
    <cellStyle name="_PercentSpace 2 2 2" xfId="267"/>
    <cellStyle name="_PercentSpace 2 3" xfId="268"/>
    <cellStyle name="_PercentSpace 3" xfId="269"/>
    <cellStyle name="_PercentSpace 3 2" xfId="270"/>
    <cellStyle name="_PercentSpace 4" xfId="271"/>
    <cellStyle name="_PercentSpace_GS Model2_11" xfId="272"/>
    <cellStyle name="_PercentSpace_GS Model2_11 2" xfId="273"/>
    <cellStyle name="_PercentSpace_GS Model2_11 2 2" xfId="274"/>
    <cellStyle name="_PercentSpace_GS Model2_11 2 2 2" xfId="275"/>
    <cellStyle name="_PercentSpace_GS Model2_11 2 3" xfId="276"/>
    <cellStyle name="_PercentSpace_GS Model2_11 3" xfId="277"/>
    <cellStyle name="_PercentSpace_GS Model2_11 3 2" xfId="278"/>
    <cellStyle name="_PercentSpace_GS Model2_11 4" xfId="279"/>
    <cellStyle name="_Prepayments and Other Reconciliation - March 2009_from Maggie" xfId="280"/>
    <cellStyle name="_prestemp" xfId="281"/>
    <cellStyle name="_prestemp 2" xfId="282"/>
    <cellStyle name="_prestemp 2 2" xfId="283"/>
    <cellStyle name="_prestemp 2 2 2" xfId="284"/>
    <cellStyle name="_prestemp 2 3" xfId="285"/>
    <cellStyle name="_prestemp 3" xfId="286"/>
    <cellStyle name="_prestemp 3 2" xfId="287"/>
    <cellStyle name="_prestemp 4" xfId="288"/>
    <cellStyle name="_Q - Other Current Liabs" xfId="289"/>
    <cellStyle name="_Q - Other Current Liabs 2" xfId="290"/>
    <cellStyle name="_Q - Other Current Liabs 2 2" xfId="291"/>
    <cellStyle name="_Q - Other Current Liabs 2 2 2" xfId="292"/>
    <cellStyle name="_Q - Other Current Liabs 2 3" xfId="293"/>
    <cellStyle name="_Q - Other Current Liabs 3" xfId="294"/>
    <cellStyle name="_Q - Other Current Liabs 3 2" xfId="295"/>
    <cellStyle name="_Q - Other Current Liabs 4" xfId="296"/>
    <cellStyle name="_Revised Cash Flow - Sent  to D&amp;T 2.5.09" xfId="297"/>
    <cellStyle name="_SPS Utility Cash Flow and Bal Sht 04-30-09" xfId="298"/>
    <cellStyle name="_SPS Utility Cash Flow and Bal Sht 04-30-09 2" xfId="299"/>
    <cellStyle name="_SPS Utility Cash Flow and Bal Sht 04-30-09 2 2" xfId="300"/>
    <cellStyle name="_SPS Utility Cash Flow and Bal Sht 04-30-09 2 2 2" xfId="301"/>
    <cellStyle name="_SPS Utility Cash Flow and Bal Sht 04-30-09 2 3" xfId="302"/>
    <cellStyle name="_SPS Utility Cash Flow and Bal Sht 04-30-09 3" xfId="303"/>
    <cellStyle name="_SPS Utility Cash Flow and Bal Sht 04-30-09 3 2" xfId="304"/>
    <cellStyle name="_SPS Utility Cash Flow and Bal Sht 04-30-09 4" xfId="305"/>
    <cellStyle name="_SubHeading" xfId="306"/>
    <cellStyle name="_SubHeading_Model 03_21_02 Base Case No Weights" xfId="307"/>
    <cellStyle name="_SubHeading_Model 03_21_02 Base Case No Weights 2" xfId="308"/>
    <cellStyle name="_Summary Check" xfId="309"/>
    <cellStyle name="_Summary Check 2" xfId="310"/>
    <cellStyle name="_Summary Check 2 2" xfId="311"/>
    <cellStyle name="_Summary Check 2 2 2" xfId="312"/>
    <cellStyle name="_Summary Check 2 3" xfId="313"/>
    <cellStyle name="_Summary Check 3" xfId="314"/>
    <cellStyle name="_Summary Check 3 2" xfId="315"/>
    <cellStyle name="_Summary Check 4" xfId="316"/>
    <cellStyle name="_Table" xfId="317"/>
    <cellStyle name="_Table 2" xfId="318"/>
    <cellStyle name="_Table_Model 03_21_02 Base Case No Weights" xfId="319"/>
    <cellStyle name="_TableHead" xfId="320"/>
    <cellStyle name="_TableHead 2" xfId="321"/>
    <cellStyle name="_TableHead_Model 03_21_02 Base Case No Weights" xfId="322"/>
    <cellStyle name="_TableRowBorder" xfId="323"/>
    <cellStyle name="_TableRowBorder 2" xfId="324"/>
    <cellStyle name="_TableRowBorder 2 2" xfId="325"/>
    <cellStyle name="_TableRowBorder 2 2 2" xfId="326"/>
    <cellStyle name="_TableRowBorder 2 3" xfId="327"/>
    <cellStyle name="_TableRowBorder 3" xfId="328"/>
    <cellStyle name="_TableRowBorder 3 2" xfId="329"/>
    <cellStyle name="_TableRowBorder 4" xfId="330"/>
    <cellStyle name="_TableRowHead" xfId="331"/>
    <cellStyle name="_TableRowHead 2" xfId="332"/>
    <cellStyle name="_TableRowHead_Model 03_21_02 Base Case No Weights" xfId="333"/>
    <cellStyle name="_TableRowHead_Pricing Calculator7" xfId="334"/>
    <cellStyle name="_TableSuperHead" xfId="335"/>
    <cellStyle name="_TableSuperHead_Model 03_21_02 Base Case No Weights" xfId="336"/>
    <cellStyle name="_TableSuperHead_Model 03_21_02 Base Case No Weights 2" xfId="337"/>
    <cellStyle name="_U - Other LT Liabilities" xfId="338"/>
    <cellStyle name="_U - Other LT Liabilities 2" xfId="339"/>
    <cellStyle name="_U - Other LT Liabilities 2 2" xfId="340"/>
    <cellStyle name="_U - Other LT Liabilities 2 2 2" xfId="341"/>
    <cellStyle name="_U - Other LT Liabilities 2 3" xfId="342"/>
    <cellStyle name="_U - Other LT Liabilities 3" xfId="343"/>
    <cellStyle name="_U - Other LT Liabilities 3 2" xfId="344"/>
    <cellStyle name="_U - Other LT Liabilities 4" xfId="345"/>
    <cellStyle name="_Xcel Cash Flow 6-30-09" xfId="346"/>
    <cellStyle name="~Capacity (0)" xfId="347"/>
    <cellStyle name="~Capacity (1)" xfId="348"/>
    <cellStyle name="~Escalation" xfId="349"/>
    <cellStyle name="~Gas (0)" xfId="350"/>
    <cellStyle name="~Gas Price" xfId="351"/>
    <cellStyle name="~Power (0)" xfId="352"/>
    <cellStyle name="~Power Price" xfId="353"/>
    <cellStyle name="_x0010_“+ˆÉ•?pý¤" xfId="354"/>
    <cellStyle name="_x0010_“+ˆÉ•?pý¤ 2" xfId="355"/>
    <cellStyle name="20% - Accent1" xfId="19" builtinId="30" customBuiltin="1"/>
    <cellStyle name="20% - Accent1 2" xfId="356"/>
    <cellStyle name="20% - Accent1 3" xfId="357"/>
    <cellStyle name="20% - Accent2" xfId="23" builtinId="34" customBuiltin="1"/>
    <cellStyle name="20% - Accent2 2" xfId="358"/>
    <cellStyle name="20% - Accent2 3" xfId="359"/>
    <cellStyle name="20% - Accent3" xfId="27" builtinId="38" customBuiltin="1"/>
    <cellStyle name="20% - Accent3 2" xfId="360"/>
    <cellStyle name="20% - Accent3 3" xfId="361"/>
    <cellStyle name="20% - Accent4" xfId="31" builtinId="42" customBuiltin="1"/>
    <cellStyle name="20% - Accent4 2" xfId="362"/>
    <cellStyle name="20% - Accent4 3" xfId="363"/>
    <cellStyle name="20% - Accent5" xfId="35" builtinId="46" customBuiltin="1"/>
    <cellStyle name="20% - Accent5 2" xfId="364"/>
    <cellStyle name="20% - Accent6" xfId="39" builtinId="50" customBuiltin="1"/>
    <cellStyle name="20% - Accent6 2" xfId="365"/>
    <cellStyle name="20% - Accent6 3" xfId="366"/>
    <cellStyle name="40% - Accent1" xfId="20" builtinId="31" customBuiltin="1"/>
    <cellStyle name="40% - Accent1 2" xfId="367"/>
    <cellStyle name="40% - Accent1 3" xfId="368"/>
    <cellStyle name="40% - Accent2" xfId="24" builtinId="35" customBuiltin="1"/>
    <cellStyle name="40% - Accent2 2" xfId="369"/>
    <cellStyle name="40% - Accent3" xfId="28" builtinId="39" customBuiltin="1"/>
    <cellStyle name="40% - Accent3 2" xfId="370"/>
    <cellStyle name="40% - Accent3 3" xfId="371"/>
    <cellStyle name="40% - Accent4" xfId="32" builtinId="43" customBuiltin="1"/>
    <cellStyle name="40% - Accent4 2" xfId="372"/>
    <cellStyle name="40% - Accent4 3" xfId="373"/>
    <cellStyle name="40% - Accent5" xfId="36" builtinId="47" customBuiltin="1"/>
    <cellStyle name="40% - Accent5 2" xfId="374"/>
    <cellStyle name="40% - Accent5 3" xfId="375"/>
    <cellStyle name="40% - Accent6" xfId="40" builtinId="51" customBuiltin="1"/>
    <cellStyle name="40% - Accent6 2" xfId="376"/>
    <cellStyle name="40% - Accent6 3" xfId="377"/>
    <cellStyle name="60% - Accent1" xfId="21" builtinId="32" customBuiltin="1"/>
    <cellStyle name="60% - Accent1 2" xfId="378"/>
    <cellStyle name="60% - Accent1 3" xfId="379"/>
    <cellStyle name="60% - Accent2" xfId="25" builtinId="36" customBuiltin="1"/>
    <cellStyle name="60% - Accent2 2" xfId="380"/>
    <cellStyle name="60% - Accent2 3" xfId="381"/>
    <cellStyle name="60% - Accent3" xfId="29" builtinId="40" customBuiltin="1"/>
    <cellStyle name="60% - Accent3 2" xfId="382"/>
    <cellStyle name="60% - Accent3 3" xfId="383"/>
    <cellStyle name="60% - Accent4" xfId="33" builtinId="44" customBuiltin="1"/>
    <cellStyle name="60% - Accent4 2" xfId="384"/>
    <cellStyle name="60% - Accent4 3" xfId="385"/>
    <cellStyle name="60% - Accent5" xfId="37" builtinId="48" customBuiltin="1"/>
    <cellStyle name="60% - Accent5 2" xfId="386"/>
    <cellStyle name="60% - Accent5 3" xfId="387"/>
    <cellStyle name="60% - Accent6" xfId="41" builtinId="52" customBuiltin="1"/>
    <cellStyle name="60% - Accent6 2" xfId="388"/>
    <cellStyle name="60% - Accent6 3" xfId="389"/>
    <cellStyle name="Accent1" xfId="18" builtinId="29" customBuiltin="1"/>
    <cellStyle name="Accent1 2" xfId="390"/>
    <cellStyle name="Accent1 3" xfId="391"/>
    <cellStyle name="Accent2" xfId="22" builtinId="33" customBuiltin="1"/>
    <cellStyle name="Accent2 2" xfId="392"/>
    <cellStyle name="Accent2 3" xfId="393"/>
    <cellStyle name="Accent3" xfId="26" builtinId="37" customBuiltin="1"/>
    <cellStyle name="Accent3 2" xfId="394"/>
    <cellStyle name="Accent3 3" xfId="395"/>
    <cellStyle name="Accent4" xfId="30" builtinId="41" customBuiltin="1"/>
    <cellStyle name="Accent4 2" xfId="396"/>
    <cellStyle name="Accent4 3" xfId="397"/>
    <cellStyle name="Accent5" xfId="34" builtinId="45" customBuiltin="1"/>
    <cellStyle name="Accent5 2" xfId="398"/>
    <cellStyle name="Accent5 3" xfId="399"/>
    <cellStyle name="Accent6" xfId="38" builtinId="49" customBuiltin="1"/>
    <cellStyle name="Accent6 2" xfId="400"/>
    <cellStyle name="Accent6 3" xfId="401"/>
    <cellStyle name="Actual Date" xfId="402"/>
    <cellStyle name="Actual Date 2" xfId="403"/>
    <cellStyle name="Actual Date 3" xfId="404"/>
    <cellStyle name="adjusted" xfId="405"/>
    <cellStyle name="Bad" xfId="7" builtinId="27" customBuiltin="1"/>
    <cellStyle name="Bad 2" xfId="406"/>
    <cellStyle name="Bad 2 2" xfId="407"/>
    <cellStyle name="Bad 2 3" xfId="408"/>
    <cellStyle name="Bad 3" xfId="409"/>
    <cellStyle name="Border Heavy" xfId="410"/>
    <cellStyle name="Border Heavy 2" xfId="411"/>
    <cellStyle name="Border Thin" xfId="412"/>
    <cellStyle name="Border Thin 2" xfId="413"/>
    <cellStyle name="Calc Currency (0)" xfId="414"/>
    <cellStyle name="Calc Currency (0) 2" xfId="415"/>
    <cellStyle name="Calc Currency (0) 3" xfId="416"/>
    <cellStyle name="Calculation" xfId="11" builtinId="22" customBuiltin="1"/>
    <cellStyle name="Calculation 2" xfId="417"/>
    <cellStyle name="Calculation 3" xfId="418"/>
    <cellStyle name="Cancel" xfId="419"/>
    <cellStyle name="Check Cell" xfId="13" builtinId="23" customBuiltin="1"/>
    <cellStyle name="Check Cell 2" xfId="420"/>
    <cellStyle name="Check Cell 2 2" xfId="421"/>
    <cellStyle name="Check Cell 2 3" xfId="422"/>
    <cellStyle name="Check Cell 3" xfId="423"/>
    <cellStyle name="Check Cell 3 2" xfId="424"/>
    <cellStyle name="Check Cell 3 3" xfId="425"/>
    <cellStyle name="Check Cell 3 4" xfId="426"/>
    <cellStyle name="Column.Head" xfId="427"/>
    <cellStyle name="Comma" xfId="1513" builtinId="3"/>
    <cellStyle name="Comma  - Style1" xfId="428"/>
    <cellStyle name="Comma  - Style2" xfId="429"/>
    <cellStyle name="Comma  - Style3" xfId="430"/>
    <cellStyle name="Comma  - Style4" xfId="431"/>
    <cellStyle name="Comma  - Style5" xfId="432"/>
    <cellStyle name="Comma  - Style6" xfId="433"/>
    <cellStyle name="Comma  - Style7" xfId="434"/>
    <cellStyle name="Comma  - Style8" xfId="435"/>
    <cellStyle name="Comma [0] 2" xfId="436"/>
    <cellStyle name="Comma [0] 2 2" xfId="437"/>
    <cellStyle name="Comma [0] 2 2 2" xfId="438"/>
    <cellStyle name="Comma [0] 2 3" xfId="439"/>
    <cellStyle name="Comma [0] 3" xfId="440"/>
    <cellStyle name="Comma [0] 3 2" xfId="441"/>
    <cellStyle name="Comma [0] 4" xfId="442"/>
    <cellStyle name="Comma [0] 5" xfId="443"/>
    <cellStyle name="Comma [0] 6" xfId="444"/>
    <cellStyle name="Comma [1]" xfId="445"/>
    <cellStyle name="Comma [2]" xfId="446"/>
    <cellStyle name="Comma [2] 2" xfId="447"/>
    <cellStyle name="Comma [3]" xfId="448"/>
    <cellStyle name="Comma 0 [0]" xfId="449"/>
    <cellStyle name="Comma 0 [0] 2" xfId="450"/>
    <cellStyle name="Comma 10" xfId="451"/>
    <cellStyle name="Comma 11" xfId="452"/>
    <cellStyle name="Comma 12" xfId="453"/>
    <cellStyle name="Comma 12 2" xfId="454"/>
    <cellStyle name="Comma 12 3" xfId="455"/>
    <cellStyle name="Comma 13" xfId="456"/>
    <cellStyle name="Comma 13 2" xfId="457"/>
    <cellStyle name="Comma 13 3" xfId="458"/>
    <cellStyle name="Comma 14" xfId="459"/>
    <cellStyle name="Comma 15" xfId="460"/>
    <cellStyle name="Comma 15 2" xfId="461"/>
    <cellStyle name="Comma 16" xfId="462"/>
    <cellStyle name="Comma 16 2" xfId="463"/>
    <cellStyle name="Comma 17" xfId="464"/>
    <cellStyle name="Comma 18" xfId="465"/>
    <cellStyle name="Comma 19" xfId="466"/>
    <cellStyle name="Comma 2" xfId="467"/>
    <cellStyle name="Comma 2 2" xfId="468"/>
    <cellStyle name="Comma 2 2 2" xfId="469"/>
    <cellStyle name="Comma 2 2 2 2" xfId="470"/>
    <cellStyle name="Comma 2 2 2 3" xfId="471"/>
    <cellStyle name="Comma 2 2 3" xfId="472"/>
    <cellStyle name="Comma 2 3" xfId="473"/>
    <cellStyle name="Comma 2 4" xfId="474"/>
    <cellStyle name="Comma 2 5" xfId="475"/>
    <cellStyle name="Comma 2_BB Abatement (2)" xfId="476"/>
    <cellStyle name="Comma 20" xfId="477"/>
    <cellStyle name="Comma 21" xfId="478"/>
    <cellStyle name="Comma 22" xfId="479"/>
    <cellStyle name="Comma 23" xfId="480"/>
    <cellStyle name="Comma 24" xfId="481"/>
    <cellStyle name="Comma 25" xfId="482"/>
    <cellStyle name="Comma 26" xfId="483"/>
    <cellStyle name="Comma 27" xfId="484"/>
    <cellStyle name="Comma 28" xfId="485"/>
    <cellStyle name="Comma 29" xfId="486"/>
    <cellStyle name="Comma 3" xfId="487"/>
    <cellStyle name="Comma 3 2" xfId="488"/>
    <cellStyle name="Comma 3 2 2" xfId="489"/>
    <cellStyle name="Comma 3 2 3" xfId="490"/>
    <cellStyle name="Comma 3 3" xfId="491"/>
    <cellStyle name="Comma 3 4" xfId="492"/>
    <cellStyle name="Comma 3 5" xfId="493"/>
    <cellStyle name="Comma 30" xfId="494"/>
    <cellStyle name="Comma 31" xfId="495"/>
    <cellStyle name="Comma 32" xfId="496"/>
    <cellStyle name="Comma 33" xfId="497"/>
    <cellStyle name="Comma 34" xfId="498"/>
    <cellStyle name="Comma 35" xfId="499"/>
    <cellStyle name="Comma 36" xfId="500"/>
    <cellStyle name="Comma 37" xfId="501"/>
    <cellStyle name="Comma 38" xfId="502"/>
    <cellStyle name="Comma 39" xfId="503"/>
    <cellStyle name="Comma 4" xfId="504"/>
    <cellStyle name="Comma 4 2" xfId="505"/>
    <cellStyle name="Comma 4 2 2" xfId="506"/>
    <cellStyle name="Comma 4 3" xfId="507"/>
    <cellStyle name="Comma 4 4" xfId="508"/>
    <cellStyle name="Comma 40" xfId="509"/>
    <cellStyle name="Comma 41" xfId="510"/>
    <cellStyle name="Comma 42" xfId="511"/>
    <cellStyle name="Comma 43" xfId="512"/>
    <cellStyle name="Comma 44" xfId="513"/>
    <cellStyle name="Comma 45" xfId="514"/>
    <cellStyle name="Comma 46" xfId="515"/>
    <cellStyle name="Comma 47" xfId="516"/>
    <cellStyle name="Comma 48" xfId="517"/>
    <cellStyle name="Comma 49" xfId="518"/>
    <cellStyle name="Comma 5" xfId="519"/>
    <cellStyle name="Comma 5 2" xfId="520"/>
    <cellStyle name="Comma 5 2 2" xfId="521"/>
    <cellStyle name="Comma 5 2 3" xfId="522"/>
    <cellStyle name="Comma 5 3" xfId="523"/>
    <cellStyle name="Comma 5 4" xfId="524"/>
    <cellStyle name="Comma 50" xfId="525"/>
    <cellStyle name="Comma 51" xfId="526"/>
    <cellStyle name="Comma 52" xfId="527"/>
    <cellStyle name="Comma 53" xfId="528"/>
    <cellStyle name="Comma 54" xfId="529"/>
    <cellStyle name="Comma 55" xfId="530"/>
    <cellStyle name="Comma 56" xfId="531"/>
    <cellStyle name="Comma 57" xfId="532"/>
    <cellStyle name="Comma 58" xfId="533"/>
    <cellStyle name="Comma 59" xfId="534"/>
    <cellStyle name="Comma 6" xfId="535"/>
    <cellStyle name="Comma 6 2" xfId="536"/>
    <cellStyle name="Comma 60" xfId="537"/>
    <cellStyle name="Comma 61" xfId="538"/>
    <cellStyle name="Comma 62" xfId="43"/>
    <cellStyle name="Comma 63" xfId="52"/>
    <cellStyle name="Comma 64" xfId="1501"/>
    <cellStyle name="Comma 65" xfId="1503"/>
    <cellStyle name="Comma 66" xfId="1505"/>
    <cellStyle name="Comma 7" xfId="539"/>
    <cellStyle name="Comma 8" xfId="540"/>
    <cellStyle name="Comma 9" xfId="541"/>
    <cellStyle name="Comma0" xfId="542"/>
    <cellStyle name="Comma0 2" xfId="543"/>
    <cellStyle name="Comma0 2 2" xfId="544"/>
    <cellStyle name="Comma0 2 2 2" xfId="545"/>
    <cellStyle name="Comma0 2 3" xfId="546"/>
    <cellStyle name="Comma0 3" xfId="547"/>
    <cellStyle name="Comma0 3 2" xfId="548"/>
    <cellStyle name="Comma0 4" xfId="549"/>
    <cellStyle name="Comma0 5" xfId="550"/>
    <cellStyle name="Comma0 6" xfId="551"/>
    <cellStyle name="ConvVer" xfId="552"/>
    <cellStyle name="Copied" xfId="553"/>
    <cellStyle name="COSS" xfId="554"/>
    <cellStyle name="COSS 2" xfId="555"/>
    <cellStyle name="COSS 2 2" xfId="556"/>
    <cellStyle name="COSS 3" xfId="557"/>
    <cellStyle name="Currency" xfId="1512" builtinId="4"/>
    <cellStyle name="Currency [2]" xfId="558"/>
    <cellStyle name="Currency [3]" xfId="559"/>
    <cellStyle name="Currency 10" xfId="1506"/>
    <cellStyle name="Currency 2" xfId="560"/>
    <cellStyle name="Currency 2 2" xfId="561"/>
    <cellStyle name="Currency 2 3" xfId="562"/>
    <cellStyle name="Currency 2 4" xfId="563"/>
    <cellStyle name="Currency 3" xfId="564"/>
    <cellStyle name="Currency 3 2" xfId="565"/>
    <cellStyle name="Currency 3 3" xfId="566"/>
    <cellStyle name="Currency 4" xfId="567"/>
    <cellStyle name="Currency 5" xfId="568"/>
    <cellStyle name="Currency 6" xfId="569"/>
    <cellStyle name="Currency 7" xfId="570"/>
    <cellStyle name="Currency 8" xfId="571"/>
    <cellStyle name="Currency 9" xfId="572"/>
    <cellStyle name="Currency0" xfId="573"/>
    <cellStyle name="Currency0 2" xfId="574"/>
    <cellStyle name="Currency0 2 2" xfId="575"/>
    <cellStyle name="Currency0 2 2 2" xfId="576"/>
    <cellStyle name="Currency0 2 3" xfId="577"/>
    <cellStyle name="Currency0 2 4" xfId="578"/>
    <cellStyle name="Currency0 2 5" xfId="579"/>
    <cellStyle name="Currency0 3" xfId="580"/>
    <cellStyle name="Currency0 3 2" xfId="581"/>
    <cellStyle name="Currency0 4" xfId="582"/>
    <cellStyle name="Currency0 5" xfId="583"/>
    <cellStyle name="Currency0 6" xfId="584"/>
    <cellStyle name="Date" xfId="585"/>
    <cellStyle name="Date 2" xfId="586"/>
    <cellStyle name="Date 2 2" xfId="587"/>
    <cellStyle name="Date 2 2 2" xfId="588"/>
    <cellStyle name="Date 2 3" xfId="589"/>
    <cellStyle name="Date 3" xfId="590"/>
    <cellStyle name="Date 3 2" xfId="591"/>
    <cellStyle name="Date 4" xfId="592"/>
    <cellStyle name="decimal" xfId="593"/>
    <cellStyle name="Dot" xfId="594"/>
    <cellStyle name="Entered" xfId="595"/>
    <cellStyle name="Escalation" xfId="596"/>
    <cellStyle name="Euro" xfId="597"/>
    <cellStyle name="Explanatory Text" xfId="16" builtinId="53" customBuiltin="1"/>
    <cellStyle name="Explanatory Text 2" xfId="598"/>
    <cellStyle name="Fixed" xfId="599"/>
    <cellStyle name="Fixed 2" xfId="600"/>
    <cellStyle name="Fixed 2 2" xfId="601"/>
    <cellStyle name="Fixed 2 2 2" xfId="602"/>
    <cellStyle name="Fixed 2 3" xfId="603"/>
    <cellStyle name="Fixed 2 4" xfId="604"/>
    <cellStyle name="Fixed 2 5" xfId="605"/>
    <cellStyle name="Fixed 3" xfId="606"/>
    <cellStyle name="Fixed 3 2" xfId="607"/>
    <cellStyle name="Fixed 4" xfId="608"/>
    <cellStyle name="Good" xfId="6" builtinId="26" customBuiltin="1"/>
    <cellStyle name="Good 2" xfId="609"/>
    <cellStyle name="Good 2 2" xfId="610"/>
    <cellStyle name="Good 2 3" xfId="611"/>
    <cellStyle name="Good 3" xfId="612"/>
    <cellStyle name="GrayCell" xfId="613"/>
    <cellStyle name="Grey" xfId="614"/>
    <cellStyle name="Grey 2" xfId="615"/>
    <cellStyle name="HEADER" xfId="616"/>
    <cellStyle name="Header1" xfId="617"/>
    <cellStyle name="Header1 2" xfId="618"/>
    <cellStyle name="Header2" xfId="619"/>
    <cellStyle name="Header2 2" xfId="620"/>
    <cellStyle name="Heading" xfId="621"/>
    <cellStyle name="Heading 1" xfId="2" builtinId="16" customBuiltin="1"/>
    <cellStyle name="Heading 1 2" xfId="622"/>
    <cellStyle name="Heading 1 3" xfId="623"/>
    <cellStyle name="Heading 2" xfId="3" builtinId="17" customBuiltin="1"/>
    <cellStyle name="Heading 2 2" xfId="624"/>
    <cellStyle name="Heading 2 3" xfId="625"/>
    <cellStyle name="Heading 3" xfId="4" builtinId="18" customBuiltin="1"/>
    <cellStyle name="Heading 3 2" xfId="626"/>
    <cellStyle name="Heading 3 3" xfId="627"/>
    <cellStyle name="Heading 4" xfId="5" builtinId="19" customBuiltin="1"/>
    <cellStyle name="Heading 4 2" xfId="628"/>
    <cellStyle name="Heading 4 3" xfId="629"/>
    <cellStyle name="Heading1" xfId="630"/>
    <cellStyle name="Heading1 2" xfId="631"/>
    <cellStyle name="Heading1 2 2" xfId="632"/>
    <cellStyle name="Heading1 2 2 2" xfId="633"/>
    <cellStyle name="Heading1 2 3" xfId="634"/>
    <cellStyle name="Heading1 3" xfId="635"/>
    <cellStyle name="Heading1 3 2" xfId="636"/>
    <cellStyle name="Heading1 4" xfId="637"/>
    <cellStyle name="Heading2" xfId="638"/>
    <cellStyle name="Heading2 2" xfId="639"/>
    <cellStyle name="Heading2 2 2" xfId="640"/>
    <cellStyle name="Heading2 2 2 2" xfId="641"/>
    <cellStyle name="Heading2 2 3" xfId="642"/>
    <cellStyle name="Heading2 3" xfId="643"/>
    <cellStyle name="Heading2 3 2" xfId="644"/>
    <cellStyle name="Heading2 4" xfId="645"/>
    <cellStyle name="HEADINGS" xfId="646"/>
    <cellStyle name="Hidden" xfId="647"/>
    <cellStyle name="HIGHLIGHT" xfId="648"/>
    <cellStyle name="Input" xfId="9" builtinId="20" customBuiltin="1"/>
    <cellStyle name="Input [yellow]" xfId="649"/>
    <cellStyle name="Input [yellow] 2" xfId="650"/>
    <cellStyle name="Input 2" xfId="651"/>
    <cellStyle name="Input 2 2" xfId="652"/>
    <cellStyle name="Input 2 3" xfId="653"/>
    <cellStyle name="Input 3" xfId="654"/>
    <cellStyle name="Input 3 2" xfId="655"/>
    <cellStyle name="Input 3 3" xfId="656"/>
    <cellStyle name="Input 3 4" xfId="657"/>
    <cellStyle name="Input 4" xfId="658"/>
    <cellStyle name="Input 5" xfId="659"/>
    <cellStyle name="input data" xfId="660"/>
    <cellStyle name="input data 2" xfId="661"/>
    <cellStyle name="input data_Ocotillo" xfId="662"/>
    <cellStyle name="INPUTS" xfId="663"/>
    <cellStyle name="Inputs2" xfId="664"/>
    <cellStyle name="Linked Cell" xfId="12" builtinId="24" customBuiltin="1"/>
    <cellStyle name="Linked Cell 2" xfId="665"/>
    <cellStyle name="Linked Cell 3" xfId="666"/>
    <cellStyle name="m/d/yy" xfId="667"/>
    <cellStyle name="Month" xfId="668"/>
    <cellStyle name="Month-long" xfId="669"/>
    <cellStyle name="Month-short" xfId="670"/>
    <cellStyle name="Mon-yr" xfId="671"/>
    <cellStyle name="Multiple" xfId="672"/>
    <cellStyle name="Neutral" xfId="8" builtinId="28" customBuiltin="1"/>
    <cellStyle name="Neutral 2" xfId="673"/>
    <cellStyle name="Neutral 2 2" xfId="674"/>
    <cellStyle name="Neutral 2 3" xfId="675"/>
    <cellStyle name="Neutral 3" xfId="676"/>
    <cellStyle name="no dec" xfId="677"/>
    <cellStyle name="no dec 2" xfId="678"/>
    <cellStyle name="no dec 2 2" xfId="679"/>
    <cellStyle name="no dec 3" xfId="680"/>
    <cellStyle name="Normal" xfId="0" builtinId="0"/>
    <cellStyle name="Normal - Style1" xfId="681"/>
    <cellStyle name="Normal - Style1 2" xfId="682"/>
    <cellStyle name="Normal - Style2" xfId="683"/>
    <cellStyle name="Normal + box" xfId="684"/>
    <cellStyle name="Normal + cyan" xfId="685"/>
    <cellStyle name="Normal + cyan 2" xfId="686"/>
    <cellStyle name="Normal + cyan 3" xfId="687"/>
    <cellStyle name="normal + link" xfId="688"/>
    <cellStyle name="normal + link 2" xfId="689"/>
    <cellStyle name="normal + link2" xfId="690"/>
    <cellStyle name="Normal + red" xfId="691"/>
    <cellStyle name="Normal 10" xfId="692"/>
    <cellStyle name="Normal 10 2" xfId="693"/>
    <cellStyle name="Normal 10 3" xfId="694"/>
    <cellStyle name="Normal 10 3 2" xfId="695"/>
    <cellStyle name="Normal 10 4" xfId="696"/>
    <cellStyle name="Normal 100" xfId="697"/>
    <cellStyle name="Normal 101" xfId="698"/>
    <cellStyle name="Normal 102" xfId="699"/>
    <cellStyle name="Normal 103" xfId="700"/>
    <cellStyle name="Normal 104" xfId="701"/>
    <cellStyle name="Normal 105" xfId="702"/>
    <cellStyle name="Normal 106" xfId="703"/>
    <cellStyle name="Normal 107" xfId="704"/>
    <cellStyle name="Normal 108" xfId="705"/>
    <cellStyle name="Normal 109" xfId="706"/>
    <cellStyle name="Normal 11" xfId="707"/>
    <cellStyle name="Normal 11 2" xfId="708"/>
    <cellStyle name="Normal 11 2 2" xfId="709"/>
    <cellStyle name="Normal 11 2 3" xfId="710"/>
    <cellStyle name="Normal 11 3" xfId="711"/>
    <cellStyle name="Normal 11 4" xfId="712"/>
    <cellStyle name="Normal 11 5" xfId="713"/>
    <cellStyle name="Normal 110" xfId="714"/>
    <cellStyle name="Normal 111" xfId="715"/>
    <cellStyle name="Normal 112" xfId="716"/>
    <cellStyle name="Normal 113" xfId="717"/>
    <cellStyle name="Normal 114" xfId="718"/>
    <cellStyle name="Normal 115" xfId="719"/>
    <cellStyle name="Normal 116" xfId="720"/>
    <cellStyle name="Normal 117" xfId="721"/>
    <cellStyle name="Normal 118" xfId="722"/>
    <cellStyle name="Normal 119" xfId="723"/>
    <cellStyle name="Normal 12" xfId="724"/>
    <cellStyle name="Normal 12 2" xfId="725"/>
    <cellStyle name="Normal 12 3" xfId="726"/>
    <cellStyle name="Normal 12 3 2" xfId="727"/>
    <cellStyle name="Normal 120" xfId="728"/>
    <cellStyle name="Normal 121" xfId="729"/>
    <cellStyle name="Normal 122" xfId="730"/>
    <cellStyle name="Normal 123" xfId="731"/>
    <cellStyle name="Normal 124" xfId="732"/>
    <cellStyle name="Normal 125" xfId="733"/>
    <cellStyle name="Normal 126" xfId="734"/>
    <cellStyle name="Normal 127" xfId="735"/>
    <cellStyle name="Normal 128" xfId="736"/>
    <cellStyle name="Normal 129" xfId="737"/>
    <cellStyle name="Normal 13" xfId="738"/>
    <cellStyle name="Normal 13 2" xfId="739"/>
    <cellStyle name="Normal 13 3" xfId="740"/>
    <cellStyle name="Normal 13 4" xfId="741"/>
    <cellStyle name="Normal 13 5" xfId="742"/>
    <cellStyle name="Normal 13 6" xfId="743"/>
    <cellStyle name="Normal 130" xfId="744"/>
    <cellStyle name="Normal 131" xfId="745"/>
    <cellStyle name="Normal 132" xfId="746"/>
    <cellStyle name="Normal 133" xfId="747"/>
    <cellStyle name="Normal 134" xfId="748"/>
    <cellStyle name="Normal 135" xfId="749"/>
    <cellStyle name="Normal 136" xfId="750"/>
    <cellStyle name="Normal 137" xfId="751"/>
    <cellStyle name="Normal 138" xfId="752"/>
    <cellStyle name="Normal 139" xfId="753"/>
    <cellStyle name="Normal 14" xfId="754"/>
    <cellStyle name="Normal 14 2" xfId="755"/>
    <cellStyle name="Normal 14 3" xfId="756"/>
    <cellStyle name="Normal 140" xfId="757"/>
    <cellStyle name="Normal 141" xfId="758"/>
    <cellStyle name="Normal 142" xfId="759"/>
    <cellStyle name="Normal 143" xfId="760"/>
    <cellStyle name="Normal 144" xfId="761"/>
    <cellStyle name="Normal 145" xfId="762"/>
    <cellStyle name="Normal 146" xfId="763"/>
    <cellStyle name="Normal 147" xfId="764"/>
    <cellStyle name="Normal 148" xfId="765"/>
    <cellStyle name="Normal 149" xfId="766"/>
    <cellStyle name="Normal 15" xfId="767"/>
    <cellStyle name="Normal 15 2" xfId="768"/>
    <cellStyle name="Normal 15 3" xfId="769"/>
    <cellStyle name="Normal 15 4" xfId="770"/>
    <cellStyle name="Normal 150" xfId="771"/>
    <cellStyle name="Normal 151" xfId="772"/>
    <cellStyle name="Normal 152" xfId="773"/>
    <cellStyle name="Normal 153" xfId="774"/>
    <cellStyle name="Normal 154" xfId="775"/>
    <cellStyle name="Normal 155" xfId="776"/>
    <cellStyle name="Normal 156" xfId="777"/>
    <cellStyle name="Normal 157" xfId="778"/>
    <cellStyle name="Normal 158" xfId="779"/>
    <cellStyle name="Normal 159" xfId="780"/>
    <cellStyle name="Normal 16" xfId="781"/>
    <cellStyle name="Normal 160" xfId="782"/>
    <cellStyle name="Normal 161" xfId="783"/>
    <cellStyle name="Normal 162" xfId="784"/>
    <cellStyle name="Normal 163" xfId="785"/>
    <cellStyle name="Normal 164" xfId="786"/>
    <cellStyle name="Normal 165" xfId="787"/>
    <cellStyle name="Normal 166" xfId="788"/>
    <cellStyle name="Normal 167" xfId="789"/>
    <cellStyle name="Normal 168" xfId="790"/>
    <cellStyle name="Normal 169" xfId="791"/>
    <cellStyle name="Normal 17" xfId="792"/>
    <cellStyle name="Normal 17 2" xfId="793"/>
    <cellStyle name="Normal 170" xfId="794"/>
    <cellStyle name="Normal 171" xfId="795"/>
    <cellStyle name="Normal 172" xfId="796"/>
    <cellStyle name="Normal 173" xfId="797"/>
    <cellStyle name="Normal 174" xfId="798"/>
    <cellStyle name="Normal 175" xfId="799"/>
    <cellStyle name="Normal 176" xfId="800"/>
    <cellStyle name="Normal 177" xfId="801"/>
    <cellStyle name="Normal 178" xfId="802"/>
    <cellStyle name="Normal 179" xfId="803"/>
    <cellStyle name="Normal 18" xfId="804"/>
    <cellStyle name="Normal 18 2" xfId="805"/>
    <cellStyle name="Normal 18 3" xfId="806"/>
    <cellStyle name="Normal 180" xfId="807"/>
    <cellStyle name="Normal 181" xfId="808"/>
    <cellStyle name="Normal 182" xfId="809"/>
    <cellStyle name="Normal 183" xfId="810"/>
    <cellStyle name="Normal 184" xfId="811"/>
    <cellStyle name="Normal 185" xfId="812"/>
    <cellStyle name="Normal 186" xfId="813"/>
    <cellStyle name="Normal 187" xfId="814"/>
    <cellStyle name="Normal 188" xfId="815"/>
    <cellStyle name="Normal 189" xfId="816"/>
    <cellStyle name="Normal 19" xfId="817"/>
    <cellStyle name="Normal 19 2" xfId="818"/>
    <cellStyle name="Normal 19 3" xfId="819"/>
    <cellStyle name="Normal 190" xfId="820"/>
    <cellStyle name="Normal 191" xfId="821"/>
    <cellStyle name="Normal 192" xfId="822"/>
    <cellStyle name="Normal 193" xfId="823"/>
    <cellStyle name="Normal 194" xfId="824"/>
    <cellStyle name="Normal 195" xfId="825"/>
    <cellStyle name="Normal 196" xfId="826"/>
    <cellStyle name="Normal 197" xfId="827"/>
    <cellStyle name="Normal 198" xfId="828"/>
    <cellStyle name="Normal 199" xfId="829"/>
    <cellStyle name="Normal 2" xfId="42"/>
    <cellStyle name="Normal 2 10" xfId="830"/>
    <cellStyle name="Normal 2 11" xfId="831"/>
    <cellStyle name="Normal 2 12" xfId="832"/>
    <cellStyle name="Normal 2 2" xfId="833"/>
    <cellStyle name="Normal 2 2 2" xfId="834"/>
    <cellStyle name="Normal 2 2 2 2" xfId="835"/>
    <cellStyle name="Normal 2 2 2 2 2" xfId="836"/>
    <cellStyle name="Normal 2 2 2 3" xfId="837"/>
    <cellStyle name="Normal 2 2 3" xfId="838"/>
    <cellStyle name="Normal 2 2 4" xfId="839"/>
    <cellStyle name="Normal 2 2_PSC_p. 230ab 182.2 Reg Asset 2012" xfId="840"/>
    <cellStyle name="Normal 2 3" xfId="841"/>
    <cellStyle name="Normal 2 3 2" xfId="842"/>
    <cellStyle name="Normal 2 3 2 2" xfId="843"/>
    <cellStyle name="Normal 2 3 3" xfId="844"/>
    <cellStyle name="Normal 2 3 4" xfId="845"/>
    <cellStyle name="Normal 2 3 5" xfId="1510"/>
    <cellStyle name="Normal 2 4" xfId="846"/>
    <cellStyle name="Normal 2 4 2" xfId="847"/>
    <cellStyle name="Normal 2 4 3" xfId="848"/>
    <cellStyle name="Normal 2 4 4" xfId="849"/>
    <cellStyle name="Normal 2 4 5" xfId="1511"/>
    <cellStyle name="Normal 2 5" xfId="850"/>
    <cellStyle name="Normal 2 5 2" xfId="851"/>
    <cellStyle name="Normal 2 5 3" xfId="852"/>
    <cellStyle name="Normal 2 5 4" xfId="853"/>
    <cellStyle name="Normal 2 6" xfId="854"/>
    <cellStyle name="Normal 2 7" xfId="855"/>
    <cellStyle name="Normal 2 8" xfId="856"/>
    <cellStyle name="Normal 2 9" xfId="857"/>
    <cellStyle name="Normal 2_Arapahoe-Cherokee-Ft Lupton-FSV-Xcel_140128" xfId="858"/>
    <cellStyle name="Normal 20" xfId="859"/>
    <cellStyle name="Normal 20 2" xfId="860"/>
    <cellStyle name="Normal 20 3" xfId="861"/>
    <cellStyle name="Normal 200" xfId="862"/>
    <cellStyle name="Normal 201" xfId="863"/>
    <cellStyle name="Normal 202" xfId="864"/>
    <cellStyle name="Normal 203" xfId="865"/>
    <cellStyle name="Normal 204" xfId="866"/>
    <cellStyle name="Normal 205" xfId="867"/>
    <cellStyle name="Normal 206" xfId="868"/>
    <cellStyle name="Normal 207" xfId="869"/>
    <cellStyle name="Normal 208" xfId="870"/>
    <cellStyle name="Normal 209" xfId="871"/>
    <cellStyle name="Normal 21" xfId="872"/>
    <cellStyle name="Normal 21 2" xfId="873"/>
    <cellStyle name="Normal 210" xfId="874"/>
    <cellStyle name="Normal 211" xfId="875"/>
    <cellStyle name="Normal 212" xfId="876"/>
    <cellStyle name="Normal 213" xfId="877"/>
    <cellStyle name="Normal 214" xfId="878"/>
    <cellStyle name="Normal 215" xfId="879"/>
    <cellStyle name="Normal 216" xfId="880"/>
    <cellStyle name="Normal 217" xfId="881"/>
    <cellStyle name="Normal 218" xfId="882"/>
    <cellStyle name="Normal 219" xfId="883"/>
    <cellStyle name="Normal 22" xfId="884"/>
    <cellStyle name="Normal 22 2" xfId="885"/>
    <cellStyle name="Normal 220" xfId="886"/>
    <cellStyle name="Normal 221" xfId="887"/>
    <cellStyle name="Normal 222" xfId="888"/>
    <cellStyle name="Normal 223" xfId="889"/>
    <cellStyle name="Normal 224" xfId="890"/>
    <cellStyle name="Normal 225" xfId="891"/>
    <cellStyle name="Normal 226" xfId="892"/>
    <cellStyle name="Normal 227" xfId="893"/>
    <cellStyle name="Normal 228" xfId="894"/>
    <cellStyle name="Normal 229" xfId="895"/>
    <cellStyle name="Normal 23" xfId="896"/>
    <cellStyle name="Normal 23 2" xfId="897"/>
    <cellStyle name="Normal 230" xfId="898"/>
    <cellStyle name="Normal 231" xfId="899"/>
    <cellStyle name="Normal 232" xfId="900"/>
    <cellStyle name="Normal 233" xfId="901"/>
    <cellStyle name="Normal 234" xfId="902"/>
    <cellStyle name="Normal 235" xfId="903"/>
    <cellStyle name="Normal 236" xfId="904"/>
    <cellStyle name="Normal 237" xfId="905"/>
    <cellStyle name="Normal 238" xfId="906"/>
    <cellStyle name="Normal 239" xfId="907"/>
    <cellStyle name="Normal 24" xfId="908"/>
    <cellStyle name="Normal 24 2" xfId="909"/>
    <cellStyle name="Normal 240" xfId="910"/>
    <cellStyle name="Normal 241" xfId="911"/>
    <cellStyle name="Normal 242" xfId="912"/>
    <cellStyle name="Normal 243" xfId="913"/>
    <cellStyle name="Normal 244" xfId="914"/>
    <cellStyle name="Normal 245" xfId="915"/>
    <cellStyle name="Normal 246" xfId="916"/>
    <cellStyle name="Normal 247" xfId="917"/>
    <cellStyle name="Normal 248" xfId="918"/>
    <cellStyle name="Normal 249" xfId="919"/>
    <cellStyle name="Normal 25" xfId="920"/>
    <cellStyle name="Normal 25 2" xfId="921"/>
    <cellStyle name="Normal 250" xfId="922"/>
    <cellStyle name="Normal 251" xfId="923"/>
    <cellStyle name="Normal 252" xfId="924"/>
    <cellStyle name="Normal 253" xfId="925"/>
    <cellStyle name="Normal 254" xfId="926"/>
    <cellStyle name="Normal 255" xfId="927"/>
    <cellStyle name="Normal 256" xfId="928"/>
    <cellStyle name="Normal 257" xfId="929"/>
    <cellStyle name="Normal 258" xfId="48"/>
    <cellStyle name="Normal 258 2" xfId="1498"/>
    <cellStyle name="Normal 259" xfId="930"/>
    <cellStyle name="Normal 26" xfId="931"/>
    <cellStyle name="Normal 26 2" xfId="932"/>
    <cellStyle name="Normal 260" xfId="933"/>
    <cellStyle name="Normal 261" xfId="1495"/>
    <cellStyle name="Normal 262" xfId="1496"/>
    <cellStyle name="Normal 263" xfId="1497"/>
    <cellStyle name="Normal 264" xfId="1500"/>
    <cellStyle name="Normal 265" xfId="1502"/>
    <cellStyle name="Normal 266" xfId="1504"/>
    <cellStyle name="Normal 27" xfId="934"/>
    <cellStyle name="Normal 27 2" xfId="935"/>
    <cellStyle name="Normal 28" xfId="936"/>
    <cellStyle name="Normal 28 2" xfId="937"/>
    <cellStyle name="Normal 29" xfId="938"/>
    <cellStyle name="Normal 29 2" xfId="939"/>
    <cellStyle name="Normal 3" xfId="940"/>
    <cellStyle name="Normal 3 2" xfId="941"/>
    <cellStyle name="Normal 3 2 2" xfId="942"/>
    <cellStyle name="Normal 3 2 3" xfId="943"/>
    <cellStyle name="Normal 3 2 4" xfId="944"/>
    <cellStyle name="Normal 3 2 5" xfId="945"/>
    <cellStyle name="Normal 3 3" xfId="946"/>
    <cellStyle name="Normal 3 3 2" xfId="947"/>
    <cellStyle name="Normal 3 4" xfId="948"/>
    <cellStyle name="Normal 3 5" xfId="949"/>
    <cellStyle name="Normal 3 6" xfId="950"/>
    <cellStyle name="Normal 3_Hydro Proposed Expense" xfId="951"/>
    <cellStyle name="Normal 30" xfId="952"/>
    <cellStyle name="Normal 30 2" xfId="953"/>
    <cellStyle name="Normal 31" xfId="954"/>
    <cellStyle name="Normal 31 2" xfId="955"/>
    <cellStyle name="Normal 32" xfId="956"/>
    <cellStyle name="Normal 32 2" xfId="957"/>
    <cellStyle name="Normal 33" xfId="958"/>
    <cellStyle name="Normal 33 2" xfId="959"/>
    <cellStyle name="Normal 34" xfId="960"/>
    <cellStyle name="Normal 34 2" xfId="961"/>
    <cellStyle name="Normal 35" xfId="962"/>
    <cellStyle name="Normal 35 2" xfId="963"/>
    <cellStyle name="Normal 36" xfId="964"/>
    <cellStyle name="Normal 36 2" xfId="965"/>
    <cellStyle name="Normal 37" xfId="966"/>
    <cellStyle name="Normal 38" xfId="967"/>
    <cellStyle name="Normal 39" xfId="968"/>
    <cellStyle name="Normal 4" xfId="969"/>
    <cellStyle name="Normal 4 2" xfId="970"/>
    <cellStyle name="Normal 4 2 2" xfId="971"/>
    <cellStyle name="Normal 4 2 3" xfId="972"/>
    <cellStyle name="Normal 4 2 4" xfId="973"/>
    <cellStyle name="Normal 4 3" xfId="974"/>
    <cellStyle name="Normal 4 4" xfId="975"/>
    <cellStyle name="Normal 4 4 2" xfId="976"/>
    <cellStyle name="Normal 4 5" xfId="977"/>
    <cellStyle name="Normal 4 6" xfId="978"/>
    <cellStyle name="Normal 4 7" xfId="979"/>
    <cellStyle name="Normal 4 8" xfId="980"/>
    <cellStyle name="Normal 4_ARO calc 2009 PI 1 2 Est Cash Flow" xfId="981"/>
    <cellStyle name="Normal 40" xfId="982"/>
    <cellStyle name="Normal 41" xfId="983"/>
    <cellStyle name="Normal 42" xfId="984"/>
    <cellStyle name="Normal 43" xfId="985"/>
    <cellStyle name="Normal 44" xfId="986"/>
    <cellStyle name="Normal 45" xfId="987"/>
    <cellStyle name="Normal 46" xfId="988"/>
    <cellStyle name="Normal 47" xfId="989"/>
    <cellStyle name="Normal 48" xfId="990"/>
    <cellStyle name="Normal 49" xfId="991"/>
    <cellStyle name="Normal 5" xfId="992"/>
    <cellStyle name="Normal 5 2" xfId="993"/>
    <cellStyle name="Normal 5 2 2" xfId="994"/>
    <cellStyle name="Normal 5 2 3" xfId="995"/>
    <cellStyle name="Normal 5 2 4" xfId="996"/>
    <cellStyle name="Normal 5 3" xfId="997"/>
    <cellStyle name="Normal 5 4" xfId="998"/>
    <cellStyle name="Normal 5 4 2" xfId="999"/>
    <cellStyle name="Normal 5 5" xfId="1000"/>
    <cellStyle name="Normal 5_ARO calc 2009 PI 1 2 Est Cash Flow" xfId="1001"/>
    <cellStyle name="Normal 50" xfId="1002"/>
    <cellStyle name="Normal 51" xfId="1003"/>
    <cellStyle name="Normal 52" xfId="1004"/>
    <cellStyle name="Normal 53" xfId="1005"/>
    <cellStyle name="Normal 54" xfId="1006"/>
    <cellStyle name="Normal 55" xfId="1007"/>
    <cellStyle name="Normal 56" xfId="1008"/>
    <cellStyle name="Normal 57" xfId="1009"/>
    <cellStyle name="Normal 58" xfId="1010"/>
    <cellStyle name="Normal 59" xfId="1011"/>
    <cellStyle name="Normal 6" xfId="1012"/>
    <cellStyle name="Normal 6 10" xfId="1013"/>
    <cellStyle name="Normal 6 11" xfId="1014"/>
    <cellStyle name="Normal 6 12" xfId="1015"/>
    <cellStyle name="Normal 6 13" xfId="1016"/>
    <cellStyle name="Normal 6 14" xfId="1509"/>
    <cellStyle name="Normal 6 2" xfId="1017"/>
    <cellStyle name="Normal 6 2 2" xfId="1018"/>
    <cellStyle name="Normal 6 2 2 2" xfId="1019"/>
    <cellStyle name="Normal 6 2 2 3" xfId="1020"/>
    <cellStyle name="Normal 6 2 3" xfId="1021"/>
    <cellStyle name="Normal 6 2 4" xfId="1022"/>
    <cellStyle name="Normal 6 2 5" xfId="1023"/>
    <cellStyle name="Normal 6 2_Ocotillo" xfId="1024"/>
    <cellStyle name="Normal 6 3" xfId="1025"/>
    <cellStyle name="Normal 6 3 2" xfId="1026"/>
    <cellStyle name="Normal 6 3 2 2" xfId="1027"/>
    <cellStyle name="Normal 6 3 2 3" xfId="1028"/>
    <cellStyle name="Normal 6 3 3" xfId="1029"/>
    <cellStyle name="Normal 6 3 4" xfId="1030"/>
    <cellStyle name="Normal 6 3_Ocotillo" xfId="1031"/>
    <cellStyle name="Normal 6 4" xfId="1032"/>
    <cellStyle name="Normal 6 4 2" xfId="1033"/>
    <cellStyle name="Normal 6 4 2 2" xfId="1034"/>
    <cellStyle name="Normal 6 4 2 3" xfId="1035"/>
    <cellStyle name="Normal 6 4 3" xfId="1036"/>
    <cellStyle name="Normal 6 4 4" xfId="1037"/>
    <cellStyle name="Normal 6 4_Ocotillo" xfId="1038"/>
    <cellStyle name="Normal 6 5" xfId="1039"/>
    <cellStyle name="Normal 6 5 2" xfId="1040"/>
    <cellStyle name="Normal 6 5 2 2" xfId="1041"/>
    <cellStyle name="Normal 6 5 2 3" xfId="1042"/>
    <cellStyle name="Normal 6 5 3" xfId="1043"/>
    <cellStyle name="Normal 6 5 3 2" xfId="1044"/>
    <cellStyle name="Normal 6 5 3 3" xfId="1045"/>
    <cellStyle name="Normal 6 5 4" xfId="1046"/>
    <cellStyle name="Normal 6 5 5" xfId="1047"/>
    <cellStyle name="Normal 6 5_Ocotillo" xfId="1048"/>
    <cellStyle name="Normal 6 6" xfId="1049"/>
    <cellStyle name="Normal 6 6 2" xfId="1050"/>
    <cellStyle name="Normal 6 6 3" xfId="1051"/>
    <cellStyle name="Normal 6 7" xfId="1052"/>
    <cellStyle name="Normal 6 7 2" xfId="1053"/>
    <cellStyle name="Normal 6 7 3" xfId="1054"/>
    <cellStyle name="Normal 6 8" xfId="1055"/>
    <cellStyle name="Normal 6 8 2" xfId="1056"/>
    <cellStyle name="Normal 6 8 3" xfId="1057"/>
    <cellStyle name="Normal 6 9" xfId="1058"/>
    <cellStyle name="Normal 6 9 2" xfId="1059"/>
    <cellStyle name="Normal 6 9 3" xfId="1060"/>
    <cellStyle name="Normal 6_Ocotillo" xfId="1061"/>
    <cellStyle name="Normal 60" xfId="1062"/>
    <cellStyle name="Normal 61" xfId="1063"/>
    <cellStyle name="Normal 62" xfId="1064"/>
    <cellStyle name="Normal 63" xfId="1065"/>
    <cellStyle name="Normal 64" xfId="1066"/>
    <cellStyle name="Normal 64 2" xfId="1067"/>
    <cellStyle name="Normal 65" xfId="1068"/>
    <cellStyle name="Normal 65 2" xfId="1069"/>
    <cellStyle name="Normal 66" xfId="1070"/>
    <cellStyle name="Normal 66 2" xfId="1071"/>
    <cellStyle name="Normal 67" xfId="1072"/>
    <cellStyle name="Normal 67 2" xfId="1073"/>
    <cellStyle name="Normal 68" xfId="1074"/>
    <cellStyle name="Normal 68 2" xfId="1075"/>
    <cellStyle name="Normal 69" xfId="1076"/>
    <cellStyle name="Normal 69 2" xfId="1077"/>
    <cellStyle name="Normal 7" xfId="1078"/>
    <cellStyle name="Normal 7 2" xfId="1079"/>
    <cellStyle name="Normal 7 2 2" xfId="1080"/>
    <cellStyle name="Normal 7 2 3" xfId="1081"/>
    <cellStyle name="Normal 7 3" xfId="1082"/>
    <cellStyle name="Normal 7 3 2" xfId="1083"/>
    <cellStyle name="Normal 7 4" xfId="1084"/>
    <cellStyle name="Normal 7 5" xfId="1508"/>
    <cellStyle name="Normal 7_Ocotillo" xfId="1085"/>
    <cellStyle name="Normal 70" xfId="1086"/>
    <cellStyle name="Normal 70 2" xfId="1087"/>
    <cellStyle name="Normal 71" xfId="1088"/>
    <cellStyle name="Normal 71 2" xfId="1089"/>
    <cellStyle name="Normal 72" xfId="1090"/>
    <cellStyle name="Normal 72 2" xfId="1091"/>
    <cellStyle name="Normal 73" xfId="1092"/>
    <cellStyle name="Normal 73 2" xfId="1093"/>
    <cellStyle name="Normal 74" xfId="1094"/>
    <cellStyle name="Normal 74 2" xfId="1095"/>
    <cellStyle name="Normal 75" xfId="1096"/>
    <cellStyle name="Normal 75 2" xfId="1097"/>
    <cellStyle name="Normal 76" xfId="1098"/>
    <cellStyle name="Normal 76 2" xfId="1099"/>
    <cellStyle name="Normal 77" xfId="1100"/>
    <cellStyle name="Normal 77 2" xfId="1101"/>
    <cellStyle name="Normal 78" xfId="1102"/>
    <cellStyle name="Normal 78 2" xfId="1103"/>
    <cellStyle name="Normal 78 3" xfId="1499"/>
    <cellStyle name="Normal 79" xfId="1104"/>
    <cellStyle name="Normal 8" xfId="1105"/>
    <cellStyle name="Normal 8 2" xfId="1106"/>
    <cellStyle name="Normal 8 2 2" xfId="1107"/>
    <cellStyle name="Normal 8 2 3" xfId="1108"/>
    <cellStyle name="Normal 8 3" xfId="1109"/>
    <cellStyle name="Normal 8 3 2" xfId="1110"/>
    <cellStyle name="Normal 8 3 3" xfId="1111"/>
    <cellStyle name="Normal 8 3 4" xfId="1112"/>
    <cellStyle name="Normal 8 4" xfId="1113"/>
    <cellStyle name="Normal 8_Ocotillo" xfId="1114"/>
    <cellStyle name="Normal 80" xfId="1115"/>
    <cellStyle name="Normal 81" xfId="1116"/>
    <cellStyle name="Normal 82" xfId="1117"/>
    <cellStyle name="Normal 83" xfId="1118"/>
    <cellStyle name="Normal 84" xfId="1119"/>
    <cellStyle name="Normal 85" xfId="1120"/>
    <cellStyle name="Normal 86" xfId="1121"/>
    <cellStyle name="Normal 87" xfId="1122"/>
    <cellStyle name="Normal 88" xfId="1123"/>
    <cellStyle name="Normal 89" xfId="1124"/>
    <cellStyle name="Normal 9" xfId="1125"/>
    <cellStyle name="Normal 9 2" xfId="1126"/>
    <cellStyle name="Normal 9 2 2" xfId="1127"/>
    <cellStyle name="Normal 9 3" xfId="1128"/>
    <cellStyle name="Normal 9 3 2" xfId="1129"/>
    <cellStyle name="Normal 9 4" xfId="1130"/>
    <cellStyle name="Normal 9_Tab 9 Reserve by Unit" xfId="1131"/>
    <cellStyle name="Normal 90" xfId="1132"/>
    <cellStyle name="Normal 91" xfId="1133"/>
    <cellStyle name="Normal 92" xfId="1134"/>
    <cellStyle name="Normal 93" xfId="1135"/>
    <cellStyle name="Normal 94" xfId="1136"/>
    <cellStyle name="Normal 95" xfId="1137"/>
    <cellStyle name="Normal 96" xfId="1138"/>
    <cellStyle name="Normal 97" xfId="1139"/>
    <cellStyle name="Normal 98" xfId="1140"/>
    <cellStyle name="Normal 99" xfId="1141"/>
    <cellStyle name="Normal+border" xfId="1142"/>
    <cellStyle name="Normal+border 2" xfId="1143"/>
    <cellStyle name="Normal+border 3" xfId="1144"/>
    <cellStyle name="Normal+shade" xfId="1145"/>
    <cellStyle name="Note" xfId="15" builtinId="10" customBuiltin="1"/>
    <cellStyle name="Note 2" xfId="1146"/>
    <cellStyle name="Note 2 2" xfId="1147"/>
    <cellStyle name="Note 2 2 2" xfId="1148"/>
    <cellStyle name="Note 2 2 2 2" xfId="1149"/>
    <cellStyle name="Note 2 2 2 2 2" xfId="1150"/>
    <cellStyle name="Note 2 2 2 2_Tab 9 Reserve by Unit" xfId="1151"/>
    <cellStyle name="Note 2 2 2 3" xfId="1152"/>
    <cellStyle name="Note 2 2 2_Tab 9 Reserve by Unit" xfId="1153"/>
    <cellStyle name="Note 2 2 3" xfId="1154"/>
    <cellStyle name="Note 2 2 3 2" xfId="1155"/>
    <cellStyle name="Note 2 2 3_Tab 9 Reserve by Unit" xfId="1156"/>
    <cellStyle name="Note 2 2 4" xfId="1157"/>
    <cellStyle name="Note 2 2 5" xfId="1158"/>
    <cellStyle name="Note 2 2_Tab 9 Reserve by Unit" xfId="1159"/>
    <cellStyle name="Note 2 3" xfId="1160"/>
    <cellStyle name="Note 3" xfId="1161"/>
    <cellStyle name="Note 3 2" xfId="1162"/>
    <cellStyle name="Note 3 2 2" xfId="1163"/>
    <cellStyle name="Note 3 3" xfId="1164"/>
    <cellStyle name="Note 4" xfId="1165"/>
    <cellStyle name="nozero" xfId="1166"/>
    <cellStyle name="nozero 2" xfId="1167"/>
    <cellStyle name="nozero 2 2" xfId="1168"/>
    <cellStyle name="nozero 2 2 2" xfId="1169"/>
    <cellStyle name="nozero 2 3" xfId="1170"/>
    <cellStyle name="nozero 3" xfId="1171"/>
    <cellStyle name="nozero 3 2" xfId="1172"/>
    <cellStyle name="nozero 4" xfId="1173"/>
    <cellStyle name="Outlined" xfId="1174"/>
    <cellStyle name="Output" xfId="10" builtinId="21" customBuiltin="1"/>
    <cellStyle name="Output 2" xfId="1175"/>
    <cellStyle name="Output 3" xfId="1176"/>
    <cellStyle name="Page Heading Large" xfId="1177"/>
    <cellStyle name="Page Heading Small" xfId="1178"/>
    <cellStyle name="Page Title" xfId="1179"/>
    <cellStyle name="Percent" xfId="1514" builtinId="5"/>
    <cellStyle name="Percent (0)" xfId="1180"/>
    <cellStyle name="Percent (0) 2" xfId="1181"/>
    <cellStyle name="Percent (0) 2 2" xfId="1182"/>
    <cellStyle name="Percent (0) 3" xfId="1183"/>
    <cellStyle name="Percent (0) 3 2" xfId="1184"/>
    <cellStyle name="Percent (0) 3 2 2" xfId="1185"/>
    <cellStyle name="Percent (0) 3 3" xfId="1186"/>
    <cellStyle name="Percent (0) 4" xfId="1187"/>
    <cellStyle name="Percent [.00%]" xfId="1188"/>
    <cellStyle name="Percent [0]" xfId="1189"/>
    <cellStyle name="Percent [1]" xfId="1190"/>
    <cellStyle name="Percent [2]" xfId="1191"/>
    <cellStyle name="Percent [2] 2" xfId="1192"/>
    <cellStyle name="Percent [2] 2 2" xfId="1193"/>
    <cellStyle name="Percent [2] 2 3" xfId="1194"/>
    <cellStyle name="Percent 1" xfId="1195"/>
    <cellStyle name="Percent 10" xfId="1196"/>
    <cellStyle name="Percent 100" xfId="1197"/>
    <cellStyle name="Percent 101" xfId="1198"/>
    <cellStyle name="Percent 102" xfId="1199"/>
    <cellStyle name="Percent 103" xfId="1200"/>
    <cellStyle name="Percent 104" xfId="1201"/>
    <cellStyle name="Percent 105" xfId="1202"/>
    <cellStyle name="Percent 106" xfId="1203"/>
    <cellStyle name="Percent 107" xfId="1204"/>
    <cellStyle name="Percent 108" xfId="1205"/>
    <cellStyle name="Percent 109" xfId="1206"/>
    <cellStyle name="Percent 11" xfId="1207"/>
    <cellStyle name="Percent 110" xfId="1208"/>
    <cellStyle name="Percent 111" xfId="1209"/>
    <cellStyle name="Percent 112" xfId="1210"/>
    <cellStyle name="Percent 113" xfId="1211"/>
    <cellStyle name="Percent 114" xfId="1212"/>
    <cellStyle name="Percent 115" xfId="1213"/>
    <cellStyle name="Percent 116" xfId="1214"/>
    <cellStyle name="Percent 117" xfId="1215"/>
    <cellStyle name="Percent 118" xfId="1216"/>
    <cellStyle name="Percent 119" xfId="1217"/>
    <cellStyle name="Percent 12" xfId="1218"/>
    <cellStyle name="Percent 120" xfId="1219"/>
    <cellStyle name="Percent 121" xfId="1220"/>
    <cellStyle name="Percent 122" xfId="1221"/>
    <cellStyle name="Percent 123" xfId="1222"/>
    <cellStyle name="Percent 124" xfId="1223"/>
    <cellStyle name="Percent 125" xfId="1224"/>
    <cellStyle name="Percent 126" xfId="1225"/>
    <cellStyle name="Percent 127" xfId="1226"/>
    <cellStyle name="Percent 128" xfId="1227"/>
    <cellStyle name="Percent 129" xfId="1228"/>
    <cellStyle name="Percent 13" xfId="1229"/>
    <cellStyle name="Percent 130" xfId="1230"/>
    <cellStyle name="Percent 131" xfId="1231"/>
    <cellStyle name="Percent 132" xfId="1232"/>
    <cellStyle name="Percent 133" xfId="1233"/>
    <cellStyle name="Percent 134" xfId="1234"/>
    <cellStyle name="Percent 135" xfId="1235"/>
    <cellStyle name="Percent 136" xfId="1236"/>
    <cellStyle name="Percent 137" xfId="1237"/>
    <cellStyle name="Percent 138" xfId="1238"/>
    <cellStyle name="Percent 139" xfId="1239"/>
    <cellStyle name="Percent 14" xfId="1240"/>
    <cellStyle name="Percent 140" xfId="1241"/>
    <cellStyle name="Percent 141" xfId="1242"/>
    <cellStyle name="Percent 142" xfId="1243"/>
    <cellStyle name="Percent 143" xfId="1244"/>
    <cellStyle name="Percent 144" xfId="1245"/>
    <cellStyle name="Percent 145" xfId="1246"/>
    <cellStyle name="Percent 146" xfId="1247"/>
    <cellStyle name="Percent 147" xfId="1248"/>
    <cellStyle name="Percent 148" xfId="1249"/>
    <cellStyle name="Percent 149" xfId="1250"/>
    <cellStyle name="Percent 15" xfId="1251"/>
    <cellStyle name="Percent 150" xfId="1252"/>
    <cellStyle name="Percent 151" xfId="1253"/>
    <cellStyle name="Percent 152" xfId="1254"/>
    <cellStyle name="Percent 153" xfId="1255"/>
    <cellStyle name="Percent 154" xfId="1256"/>
    <cellStyle name="Percent 155" xfId="1507"/>
    <cellStyle name="Percent 16" xfId="1257"/>
    <cellStyle name="Percent 17" xfId="1258"/>
    <cellStyle name="Percent 18" xfId="1259"/>
    <cellStyle name="Percent 19" xfId="1260"/>
    <cellStyle name="Percent 2" xfId="1261"/>
    <cellStyle name="Percent 2 2" xfId="1262"/>
    <cellStyle name="Percent 2 2 2" xfId="1263"/>
    <cellStyle name="Percent 2 3" xfId="1264"/>
    <cellStyle name="Percent 2 3 2" xfId="1265"/>
    <cellStyle name="Percent 2 3 3" xfId="1266"/>
    <cellStyle name="Percent 2 4" xfId="1267"/>
    <cellStyle name="Percent 2 5" xfId="1268"/>
    <cellStyle name="Percent 2 6" xfId="1269"/>
    <cellStyle name="Percent 2 7" xfId="1270"/>
    <cellStyle name="Percent 20" xfId="1271"/>
    <cellStyle name="Percent 21" xfId="1272"/>
    <cellStyle name="Percent 22" xfId="1273"/>
    <cellStyle name="Percent 23" xfId="1274"/>
    <cellStyle name="Percent 24" xfId="1275"/>
    <cellStyle name="Percent 25" xfId="1276"/>
    <cellStyle name="Percent 26" xfId="1277"/>
    <cellStyle name="Percent 27" xfId="1278"/>
    <cellStyle name="Percent 28" xfId="1279"/>
    <cellStyle name="Percent 29" xfId="1280"/>
    <cellStyle name="Percent 3" xfId="1281"/>
    <cellStyle name="Percent 3 2" xfId="1282"/>
    <cellStyle name="Percent 3 2 2" xfId="1283"/>
    <cellStyle name="Percent 3 2 2 2" xfId="1284"/>
    <cellStyle name="Percent 3 2 2 3" xfId="1285"/>
    <cellStyle name="Percent 3 2 3" xfId="1286"/>
    <cellStyle name="Percent 3 2 4" xfId="1287"/>
    <cellStyle name="Percent 3 2 5" xfId="1288"/>
    <cellStyle name="Percent 3 2 6" xfId="1289"/>
    <cellStyle name="Percent 3 3" xfId="1290"/>
    <cellStyle name="Percent 3 3 2" xfId="1291"/>
    <cellStyle name="Percent 3 3 3" xfId="1292"/>
    <cellStyle name="Percent 3 4" xfId="1293"/>
    <cellStyle name="Percent 3 4 2" xfId="1294"/>
    <cellStyle name="Percent 3 4 3" xfId="1295"/>
    <cellStyle name="Percent 3 5" xfId="1296"/>
    <cellStyle name="Percent 3 6" xfId="1297"/>
    <cellStyle name="Percent 3 7" xfId="1298"/>
    <cellStyle name="Percent 3 8" xfId="1299"/>
    <cellStyle name="Percent 30" xfId="1300"/>
    <cellStyle name="Percent 31" xfId="1301"/>
    <cellStyle name="Percent 32" xfId="1302"/>
    <cellStyle name="Percent 33" xfId="1303"/>
    <cellStyle name="Percent 34" xfId="1304"/>
    <cellStyle name="Percent 35" xfId="1305"/>
    <cellStyle name="Percent 36" xfId="1306"/>
    <cellStyle name="Percent 37" xfId="1307"/>
    <cellStyle name="Percent 38" xfId="1308"/>
    <cellStyle name="Percent 39" xfId="1309"/>
    <cellStyle name="Percent 4" xfId="1310"/>
    <cellStyle name="Percent 4 2" xfId="1311"/>
    <cellStyle name="Percent 40" xfId="1312"/>
    <cellStyle name="Percent 41" xfId="1313"/>
    <cellStyle name="Percent 42" xfId="1314"/>
    <cellStyle name="Percent 43" xfId="1315"/>
    <cellStyle name="Percent 44" xfId="1316"/>
    <cellStyle name="Percent 45" xfId="1317"/>
    <cellStyle name="Percent 46" xfId="1318"/>
    <cellStyle name="Percent 47" xfId="1319"/>
    <cellStyle name="Percent 48" xfId="1320"/>
    <cellStyle name="Percent 49" xfId="1321"/>
    <cellStyle name="Percent 5" xfId="1322"/>
    <cellStyle name="Percent 50" xfId="1323"/>
    <cellStyle name="Percent 51" xfId="1324"/>
    <cellStyle name="Percent 52" xfId="1325"/>
    <cellStyle name="Percent 53" xfId="1326"/>
    <cellStyle name="Percent 54" xfId="1327"/>
    <cellStyle name="Percent 55" xfId="1328"/>
    <cellStyle name="Percent 56" xfId="1329"/>
    <cellStyle name="Percent 57" xfId="1330"/>
    <cellStyle name="Percent 58" xfId="1331"/>
    <cellStyle name="Percent 59" xfId="1332"/>
    <cellStyle name="Percent 6" xfId="1333"/>
    <cellStyle name="Percent 6 2" xfId="1334"/>
    <cellStyle name="Percent 6 2 2" xfId="1335"/>
    <cellStyle name="Percent 6 3" xfId="1336"/>
    <cellStyle name="Percent 60" xfId="1337"/>
    <cellStyle name="Percent 61" xfId="1338"/>
    <cellStyle name="Percent 62" xfId="1339"/>
    <cellStyle name="Percent 63" xfId="1340"/>
    <cellStyle name="Percent 64" xfId="1341"/>
    <cellStyle name="Percent 65" xfId="1342"/>
    <cellStyle name="Percent 66" xfId="1343"/>
    <cellStyle name="Percent 67" xfId="1344"/>
    <cellStyle name="Percent 68" xfId="1345"/>
    <cellStyle name="Percent 69" xfId="1346"/>
    <cellStyle name="Percent 7" xfId="1347"/>
    <cellStyle name="Percent 7 2" xfId="1348"/>
    <cellStyle name="Percent 7 2 2" xfId="1349"/>
    <cellStyle name="Percent 7 3" xfId="1350"/>
    <cellStyle name="Percent 70" xfId="1351"/>
    <cellStyle name="Percent 71" xfId="1352"/>
    <cellStyle name="Percent 72" xfId="1353"/>
    <cellStyle name="Percent 73" xfId="1354"/>
    <cellStyle name="Percent 74" xfId="1355"/>
    <cellStyle name="Percent 75" xfId="1356"/>
    <cellStyle name="Percent 76" xfId="1357"/>
    <cellStyle name="Percent 77" xfId="1358"/>
    <cellStyle name="Percent 78" xfId="1359"/>
    <cellStyle name="Percent 79" xfId="1360"/>
    <cellStyle name="Percent 8" xfId="1361"/>
    <cellStyle name="Percent 8 2" xfId="1362"/>
    <cellStyle name="Percent 80" xfId="1363"/>
    <cellStyle name="Percent 81" xfId="1364"/>
    <cellStyle name="Percent 82" xfId="1365"/>
    <cellStyle name="Percent 83" xfId="1366"/>
    <cellStyle name="Percent 84" xfId="1367"/>
    <cellStyle name="Percent 85" xfId="1368"/>
    <cellStyle name="Percent 86" xfId="1369"/>
    <cellStyle name="Percent 87" xfId="1370"/>
    <cellStyle name="Percent 88" xfId="1371"/>
    <cellStyle name="Percent 89" xfId="1372"/>
    <cellStyle name="Percent 9" xfId="1373"/>
    <cellStyle name="Percent 90" xfId="1374"/>
    <cellStyle name="Percent 91" xfId="1375"/>
    <cellStyle name="Percent 92" xfId="1376"/>
    <cellStyle name="Percent 93" xfId="1377"/>
    <cellStyle name="Percent 94" xfId="1378"/>
    <cellStyle name="Percent 95" xfId="1379"/>
    <cellStyle name="Percent 96" xfId="1380"/>
    <cellStyle name="Percent 97" xfId="1381"/>
    <cellStyle name="Percent 98" xfId="1382"/>
    <cellStyle name="Percent 99" xfId="1383"/>
    <cellStyle name="Percent Hard" xfId="1384"/>
    <cellStyle name="Power Price" xfId="1385"/>
    <cellStyle name="Present Value" xfId="1386"/>
    <cellStyle name="PSChar" xfId="1387"/>
    <cellStyle name="PSChar 2" xfId="1388"/>
    <cellStyle name="PSChar 2 2" xfId="1389"/>
    <cellStyle name="PSChar 3" xfId="1390"/>
    <cellStyle name="PSDate" xfId="1391"/>
    <cellStyle name="PSDate 2" xfId="1392"/>
    <cellStyle name="PSDate 2 2" xfId="1393"/>
    <cellStyle name="PSDate 3" xfId="1394"/>
    <cellStyle name="PSDec" xfId="1395"/>
    <cellStyle name="PSDec 2" xfId="1396"/>
    <cellStyle name="PSDec 2 2" xfId="1397"/>
    <cellStyle name="PSDec 3" xfId="1398"/>
    <cellStyle name="PSHeading" xfId="1399"/>
    <cellStyle name="PSHeading 2" xfId="1400"/>
    <cellStyle name="PSHeading 2 2" xfId="1401"/>
    <cellStyle name="PSHeading 3" xfId="1402"/>
    <cellStyle name="PSInt" xfId="1403"/>
    <cellStyle name="PSInt 2" xfId="1404"/>
    <cellStyle name="PSInt 2 2" xfId="1405"/>
    <cellStyle name="PSInt 3" xfId="1406"/>
    <cellStyle name="PSSpacer" xfId="1407"/>
    <cellStyle name="PSSpacer 2" xfId="1408"/>
    <cellStyle name="PSSpacer 2 2" xfId="1409"/>
    <cellStyle name="PSSpacer 3" xfId="1410"/>
    <cellStyle name="RangeBelow" xfId="1411"/>
    <cellStyle name="RangeBelow 2" xfId="1412"/>
    <cellStyle name="RangeBelow 2 2" xfId="1413"/>
    <cellStyle name="RangeBelow 3" xfId="1414"/>
    <cellStyle name="Regular" xfId="1415"/>
    <cellStyle name="Reports" xfId="1416"/>
    <cellStyle name="RevList" xfId="1417"/>
    <cellStyle name="Section Heading-Large" xfId="1418"/>
    <cellStyle name="Section Heading-Small" xfId="1419"/>
    <cellStyle name="Shaded" xfId="1420"/>
    <cellStyle name="Shading" xfId="1421"/>
    <cellStyle name="SMALL HEADINGS" xfId="1422"/>
    <cellStyle name="Style 1" xfId="1423"/>
    <cellStyle name="Style 1 2" xfId="1424"/>
    <cellStyle name="Style 1 3" xfId="1425"/>
    <cellStyle name="Style 1 3 2" xfId="1426"/>
    <cellStyle name="Style 1 4" xfId="1427"/>
    <cellStyle name="Style 1_ Other Current Expense" xfId="1428"/>
    <cellStyle name="SUB HEADING" xfId="1429"/>
    <cellStyle name="SubRoutine" xfId="1430"/>
    <cellStyle name="SubRoutine 2" xfId="1431"/>
    <cellStyle name="SubRoutine 2 2" xfId="1432"/>
    <cellStyle name="SubRoutine 3" xfId="1433"/>
    <cellStyle name="Subtotal" xfId="1434"/>
    <cellStyle name="Table Col Head" xfId="1435"/>
    <cellStyle name="table lookup" xfId="1436"/>
    <cellStyle name="table lookup 2" xfId="1437"/>
    <cellStyle name="table lookup_Ocotillo" xfId="1438"/>
    <cellStyle name="Table Sub Head" xfId="1439"/>
    <cellStyle name="Table Title" xfId="1440"/>
    <cellStyle name="Table Units" xfId="1441"/>
    <cellStyle name="Tabs" xfId="1442"/>
    <cellStyle name="Test" xfId="1443"/>
    <cellStyle name="Test 2" xfId="1444"/>
    <cellStyle name="Test 2 2" xfId="1445"/>
    <cellStyle name="Test 2 3" xfId="1446"/>
    <cellStyle name="Test 3" xfId="1447"/>
    <cellStyle name="þ(Î'_x000c_ïþ÷_x000c_âþÖ_x0006__x0002_Þ”_x0013__x0007__x0001__x0001_" xfId="1448"/>
    <cellStyle name="þ(Î'_x000c_ïþ÷_x000c_âþÖ_x0006__x0002_Þ”_x0013__x0007__x0001__x0001_ 2" xfId="1449"/>
    <cellStyle name="þ(Î'_x000c_ïþ÷_x000c_âþÖ_x0006__x0002_Þ”_x0013__x0007__x0001__x0001_ 2 2" xfId="1450"/>
    <cellStyle name="þ(Î'_x000c_ïþ÷_x000c_âþÖ_x0006__x0002_Þ”_x0013__x0007__x0001__x0001_ 2 2 2" xfId="1451"/>
    <cellStyle name="þ(Î'_x000c_ïþ÷_x000c_âþÖ_x0006__x0002_Þ”_x0013__x0007__x0001__x0001_ 2 3" xfId="1452"/>
    <cellStyle name="þ(Î'_x000c_ïþ÷_x000c_âþÖ_x0006__x0002_Þ”_x0013__x0007__x0001__x0001_ 3" xfId="1453"/>
    <cellStyle name="þ(Î'_x000c_ïþ÷_x000c_âþÖ_x0006__x0002_Þ”_x0013__x0007__x0001__x0001_ 3 2" xfId="1454"/>
    <cellStyle name="þ(Î'_x000c_ïþ÷_x000c_âþÖ_x0006__x0002_Þ”_x0013__x0007__x0001__x0001_ 4" xfId="1455"/>
    <cellStyle name="Thousands" xfId="1456"/>
    <cellStyle name="Thousands 2" xfId="1457"/>
    <cellStyle name="Thousands 2 2" xfId="1458"/>
    <cellStyle name="Thousands 2 2 2" xfId="1459"/>
    <cellStyle name="Thousands 2 3" xfId="1460"/>
    <cellStyle name="Thousands 3" xfId="1461"/>
    <cellStyle name="Thousands 3 2" xfId="1462"/>
    <cellStyle name="Thousands 4" xfId="1463"/>
    <cellStyle name="Thousands1" xfId="1464"/>
    <cellStyle name="Thousands1 2" xfId="1465"/>
    <cellStyle name="Thousands1 2 2" xfId="1466"/>
    <cellStyle name="Thousands1 2 2 2" xfId="1467"/>
    <cellStyle name="Thousands1 2 3" xfId="1468"/>
    <cellStyle name="Thousands1 3" xfId="1469"/>
    <cellStyle name="Thousands1 3 2" xfId="1470"/>
    <cellStyle name="Thousands1 4" xfId="1471"/>
    <cellStyle name="Tickmark" xfId="1472"/>
    <cellStyle name="Title" xfId="1" builtinId="15" customBuiltin="1"/>
    <cellStyle name="Title 2" xfId="1473"/>
    <cellStyle name="Title 3" xfId="1474"/>
    <cellStyle name="Total" xfId="17" builtinId="25" customBuiltin="1"/>
    <cellStyle name="Total 2" xfId="1475"/>
    <cellStyle name="Total 3" xfId="1476"/>
    <cellStyle name="Total 3 2" xfId="1477"/>
    <cellStyle name="Total 3 2 2" xfId="1478"/>
    <cellStyle name="Total 3 3" xfId="1479"/>
    <cellStyle name="Total 4" xfId="1480"/>
    <cellStyle name="Total 4 2" xfId="1481"/>
    <cellStyle name="Total 5" xfId="1482"/>
    <cellStyle name="ubordinated Debt" xfId="1483"/>
    <cellStyle name="UNITS" xfId="1484"/>
    <cellStyle name="Unprot" xfId="1485"/>
    <cellStyle name="Unprot 2" xfId="1486"/>
    <cellStyle name="Unprot$" xfId="1487"/>
    <cellStyle name="Unprot$ 2" xfId="1488"/>
    <cellStyle name="Unprot$ 3" xfId="1489"/>
    <cellStyle name="Unprotect" xfId="1490"/>
    <cellStyle name="UNSHADED" xfId="1491"/>
    <cellStyle name="Warning Text" xfId="14" builtinId="11" customBuiltin="1"/>
    <cellStyle name="Warning Text 2" xfId="1492"/>
    <cellStyle name="Year" xfId="1493"/>
    <cellStyle name="標準_HB_diagram-HHH" xfId="14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abSelected="1" topLeftCell="A46" zoomScaleNormal="100" workbookViewId="0">
      <selection activeCell="I83" sqref="I83"/>
    </sheetView>
  </sheetViews>
  <sheetFormatPr defaultRowHeight="14.25"/>
  <cols>
    <col min="1" max="1" width="9.140625" style="13" customWidth="1"/>
    <col min="2" max="2" width="32.42578125" style="13" customWidth="1"/>
    <col min="3" max="3" width="1.7109375" style="38" customWidth="1"/>
    <col min="4" max="4" width="19.85546875" style="13" bestFit="1" customWidth="1"/>
    <col min="5" max="5" width="1.7109375" style="38" customWidth="1"/>
    <col min="6" max="6" width="9.140625" style="13" bestFit="1" customWidth="1"/>
    <col min="7" max="7" width="18.140625" style="13" bestFit="1" customWidth="1"/>
    <col min="8" max="8" width="1.7109375" style="38" customWidth="1"/>
    <col min="9" max="9" width="10.85546875" style="15" bestFit="1" customWidth="1"/>
    <col min="10" max="10" width="18.140625" style="13" bestFit="1" customWidth="1"/>
    <col min="11" max="11" width="1.7109375" style="38" customWidth="1"/>
    <col min="12" max="12" width="16.85546875" style="13" bestFit="1" customWidth="1"/>
    <col min="13" max="13" width="9.140625" style="13"/>
    <col min="14" max="14" width="16.85546875" style="13" bestFit="1" customWidth="1"/>
    <col min="15" max="15" width="15.140625" style="13" customWidth="1"/>
    <col min="16" max="16" width="12" style="30" customWidth="1"/>
    <col min="17" max="17" width="6" style="13" customWidth="1"/>
    <col min="18" max="18" width="14.28515625" style="13" bestFit="1" customWidth="1"/>
    <col min="19" max="19" width="6" style="13" customWidth="1"/>
    <col min="20" max="20" width="12" style="30" customWidth="1"/>
    <col min="21" max="21" width="13.28515625" style="13" bestFit="1" customWidth="1"/>
    <col min="22" max="22" width="14.28515625" style="13" bestFit="1" customWidth="1"/>
    <col min="23" max="23" width="1.42578125" style="13" customWidth="1"/>
    <col min="24" max="24" width="14" style="13" bestFit="1" customWidth="1"/>
    <col min="25" max="16384" width="9.140625" style="13"/>
  </cols>
  <sheetData>
    <row r="1" spans="1:19" ht="15">
      <c r="A1" s="50" t="s">
        <v>0</v>
      </c>
      <c r="B1" s="50">
        <v>0</v>
      </c>
      <c r="C1" s="50"/>
      <c r="D1" s="50">
        <v>0</v>
      </c>
      <c r="E1" s="50"/>
      <c r="F1" s="50">
        <v>0</v>
      </c>
      <c r="G1" s="50">
        <v>0</v>
      </c>
      <c r="H1" s="50"/>
      <c r="I1" s="50">
        <v>0</v>
      </c>
      <c r="J1" s="51">
        <v>0</v>
      </c>
      <c r="K1" s="51"/>
      <c r="L1" s="51">
        <v>0</v>
      </c>
    </row>
    <row r="2" spans="1:19" ht="15">
      <c r="A2" s="50" t="s">
        <v>61</v>
      </c>
      <c r="B2" s="50">
        <v>0</v>
      </c>
      <c r="C2" s="50"/>
      <c r="D2" s="50">
        <v>0</v>
      </c>
      <c r="E2" s="50"/>
      <c r="F2" s="50">
        <v>0</v>
      </c>
      <c r="G2" s="50">
        <v>0</v>
      </c>
      <c r="H2" s="50"/>
      <c r="I2" s="50">
        <v>0</v>
      </c>
      <c r="J2" s="51">
        <v>0</v>
      </c>
      <c r="K2" s="51"/>
      <c r="L2" s="51">
        <v>0</v>
      </c>
    </row>
    <row r="3" spans="1:19" ht="15">
      <c r="A3" s="50" t="s">
        <v>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9" ht="15">
      <c r="A4" s="50" t="s">
        <v>59</v>
      </c>
      <c r="B4" s="50">
        <v>0</v>
      </c>
      <c r="C4" s="50"/>
      <c r="D4" s="50">
        <v>0</v>
      </c>
      <c r="E4" s="50"/>
      <c r="F4" s="50">
        <v>0</v>
      </c>
      <c r="G4" s="50">
        <v>0</v>
      </c>
      <c r="H4" s="50"/>
      <c r="I4" s="50">
        <v>0</v>
      </c>
      <c r="J4" s="51">
        <v>0</v>
      </c>
      <c r="K4" s="51"/>
      <c r="L4" s="51">
        <v>0</v>
      </c>
    </row>
    <row r="5" spans="1:19" ht="15">
      <c r="A5" s="28"/>
      <c r="B5" s="28"/>
      <c r="C5" s="12"/>
      <c r="D5" s="28"/>
      <c r="E5" s="12"/>
      <c r="J5" s="28"/>
      <c r="K5" s="12"/>
      <c r="L5" s="2"/>
    </row>
    <row r="6" spans="1:19" ht="15">
      <c r="A6" s="28"/>
      <c r="B6" s="2"/>
      <c r="C6" s="47"/>
      <c r="D6" s="3" t="s">
        <v>4</v>
      </c>
      <c r="E6" s="6"/>
      <c r="F6" s="53" t="s">
        <v>2</v>
      </c>
      <c r="G6" s="53"/>
      <c r="H6" s="39"/>
      <c r="I6" s="55" t="s">
        <v>3</v>
      </c>
      <c r="J6" s="55"/>
      <c r="K6" s="46"/>
      <c r="L6" s="5"/>
    </row>
    <row r="7" spans="1:19" ht="15">
      <c r="A7" s="2"/>
      <c r="B7" s="2"/>
      <c r="C7" s="47"/>
      <c r="D7" s="6" t="s">
        <v>5</v>
      </c>
      <c r="E7" s="6"/>
      <c r="F7" s="54" t="s">
        <v>56</v>
      </c>
      <c r="G7" s="54"/>
      <c r="H7" s="36"/>
      <c r="I7" s="54" t="s">
        <v>56</v>
      </c>
      <c r="J7" s="54"/>
      <c r="K7" s="36"/>
      <c r="L7" s="5"/>
    </row>
    <row r="8" spans="1:19" ht="15">
      <c r="A8" s="7" t="s">
        <v>6</v>
      </c>
      <c r="B8" s="7" t="s">
        <v>7</v>
      </c>
      <c r="C8" s="12"/>
      <c r="D8" s="8">
        <v>42735</v>
      </c>
      <c r="E8" s="5"/>
      <c r="F8" s="9" t="s">
        <v>8</v>
      </c>
      <c r="G8" s="8" t="s">
        <v>57</v>
      </c>
      <c r="H8" s="5"/>
      <c r="I8" s="10" t="s">
        <v>8</v>
      </c>
      <c r="J8" s="11" t="s">
        <v>57</v>
      </c>
      <c r="K8" s="6"/>
      <c r="L8" s="8" t="s">
        <v>9</v>
      </c>
    </row>
    <row r="9" spans="1:19" ht="15">
      <c r="A9" s="12"/>
      <c r="B9" s="12"/>
      <c r="C9" s="12"/>
      <c r="D9" s="5"/>
      <c r="E9" s="5"/>
      <c r="F9" s="29"/>
      <c r="G9" s="5"/>
      <c r="H9" s="5"/>
      <c r="I9" s="4"/>
      <c r="J9" s="6"/>
      <c r="K9" s="6"/>
      <c r="L9" s="5"/>
    </row>
    <row r="10" spans="1:19" ht="15">
      <c r="A10" s="21" t="s">
        <v>50</v>
      </c>
      <c r="B10" s="22"/>
      <c r="C10" s="44"/>
      <c r="D10" s="5"/>
      <c r="E10" s="5"/>
      <c r="F10" s="5"/>
      <c r="G10" s="5"/>
      <c r="H10" s="5"/>
      <c r="I10" s="4" t="s">
        <v>1</v>
      </c>
      <c r="J10" s="6"/>
      <c r="K10" s="6"/>
      <c r="L10" s="5"/>
    </row>
    <row r="11" spans="1:19">
      <c r="B11" s="13" t="s">
        <v>10</v>
      </c>
      <c r="D11" s="37">
        <v>1551930888.2600002</v>
      </c>
      <c r="E11" s="40"/>
      <c r="F11" s="15">
        <v>3.5000000000000003E-2</v>
      </c>
      <c r="G11" s="37">
        <f>D11*F11</f>
        <v>54317581.089100011</v>
      </c>
      <c r="H11" s="40"/>
      <c r="I11" s="15">
        <v>0.04</v>
      </c>
      <c r="J11" s="37">
        <f>D11*I11</f>
        <v>62077235.530400008</v>
      </c>
      <c r="K11" s="40"/>
      <c r="L11" s="37">
        <f>+J11-G11</f>
        <v>7759654.4412999973</v>
      </c>
      <c r="O11" s="31"/>
      <c r="Q11" s="31"/>
      <c r="R11" s="30"/>
      <c r="S11" s="31"/>
    </row>
    <row r="12" spans="1:19">
      <c r="D12" s="14"/>
      <c r="E12" s="41"/>
      <c r="F12" s="15"/>
      <c r="G12" s="14"/>
      <c r="H12" s="41"/>
      <c r="J12" s="14"/>
      <c r="K12" s="41"/>
      <c r="L12" s="14"/>
      <c r="O12" s="31"/>
      <c r="Q12" s="31"/>
      <c r="R12" s="30"/>
      <c r="S12" s="31"/>
    </row>
    <row r="13" spans="1:19">
      <c r="B13" s="13" t="s">
        <v>11</v>
      </c>
      <c r="D13" s="14">
        <v>2828012.5732048885</v>
      </c>
      <c r="E13" s="41"/>
      <c r="F13" s="15">
        <v>1.4999999999999999E-2</v>
      </c>
      <c r="G13" s="14">
        <f t="shared" ref="G13:G15" si="0">D13*F13</f>
        <v>42420.188598073328</v>
      </c>
      <c r="H13" s="41"/>
      <c r="I13" s="15">
        <v>1.6E-2</v>
      </c>
      <c r="J13" s="14">
        <f t="shared" ref="J13:J18" si="1">D13*I13</f>
        <v>45248.201171278219</v>
      </c>
      <c r="K13" s="41"/>
      <c r="L13" s="14">
        <f t="shared" ref="L13:L15" si="2">+J13-G13</f>
        <v>2828.0125732048909</v>
      </c>
      <c r="O13" s="31"/>
      <c r="Q13" s="31"/>
      <c r="R13" s="30"/>
      <c r="S13" s="31"/>
    </row>
    <row r="14" spans="1:19">
      <c r="B14" s="13" t="s">
        <v>12</v>
      </c>
      <c r="D14" s="14">
        <v>77160.27</v>
      </c>
      <c r="E14" s="41"/>
      <c r="F14" s="15">
        <v>1.4E-2</v>
      </c>
      <c r="G14" s="14">
        <f t="shared" si="0"/>
        <v>1080.24378</v>
      </c>
      <c r="H14" s="41"/>
      <c r="I14" s="15">
        <v>1.4E-2</v>
      </c>
      <c r="J14" s="14">
        <f t="shared" si="1"/>
        <v>1080.24378</v>
      </c>
      <c r="K14" s="41"/>
      <c r="L14" s="14">
        <f t="shared" si="2"/>
        <v>0</v>
      </c>
      <c r="O14" s="31"/>
      <c r="Q14" s="31"/>
      <c r="R14" s="30"/>
      <c r="S14" s="31"/>
    </row>
    <row r="15" spans="1:19">
      <c r="B15" s="13" t="s">
        <v>13</v>
      </c>
      <c r="D15" s="14">
        <v>645441968.72679532</v>
      </c>
      <c r="E15" s="41"/>
      <c r="F15" s="15">
        <v>2.8000000000000001E-2</v>
      </c>
      <c r="G15" s="14">
        <f t="shared" si="0"/>
        <v>18072375.124350268</v>
      </c>
      <c r="H15" s="41"/>
      <c r="I15" s="15">
        <v>0.03</v>
      </c>
      <c r="J15" s="14">
        <f t="shared" si="1"/>
        <v>19363259.061803859</v>
      </c>
      <c r="K15" s="41"/>
      <c r="L15" s="14">
        <f t="shared" si="2"/>
        <v>1290883.9374535903</v>
      </c>
      <c r="O15" s="31"/>
      <c r="Q15" s="31"/>
      <c r="R15" s="30"/>
      <c r="S15" s="31"/>
    </row>
    <row r="16" spans="1:19">
      <c r="D16" s="14"/>
      <c r="E16" s="41"/>
      <c r="F16" s="15"/>
      <c r="G16" s="14"/>
      <c r="H16" s="41"/>
      <c r="J16" s="14"/>
      <c r="K16" s="41"/>
      <c r="L16" s="14"/>
      <c r="O16" s="31"/>
      <c r="Q16" s="31"/>
      <c r="R16" s="30"/>
      <c r="S16" s="31"/>
    </row>
    <row r="17" spans="1:24">
      <c r="B17" s="13" t="s">
        <v>14</v>
      </c>
      <c r="D17" s="14">
        <v>381199620.22999996</v>
      </c>
      <c r="E17" s="41"/>
      <c r="F17" s="15">
        <v>0.02</v>
      </c>
      <c r="G17" s="14">
        <f t="shared" ref="G17:G18" si="3">D17*F17</f>
        <v>7623992.4045999991</v>
      </c>
      <c r="H17" s="41"/>
      <c r="I17" s="15">
        <v>2.1999999999999999E-2</v>
      </c>
      <c r="J17" s="14">
        <f t="shared" si="1"/>
        <v>8386391.6450599991</v>
      </c>
      <c r="K17" s="41"/>
      <c r="L17" s="14">
        <f t="shared" ref="L17:L18" si="4">+J17-G17</f>
        <v>762399.24046</v>
      </c>
      <c r="O17" s="31"/>
      <c r="Q17" s="31"/>
      <c r="R17" s="30"/>
      <c r="S17" s="31"/>
    </row>
    <row r="18" spans="1:24">
      <c r="B18" s="13" t="s">
        <v>15</v>
      </c>
      <c r="D18" s="14">
        <v>8895204.1300000008</v>
      </c>
      <c r="E18" s="41"/>
      <c r="F18" s="15">
        <v>4.1000000000000002E-2</v>
      </c>
      <c r="G18" s="14">
        <f t="shared" si="3"/>
        <v>364703.36933000007</v>
      </c>
      <c r="H18" s="41"/>
      <c r="I18" s="15">
        <v>0</v>
      </c>
      <c r="J18" s="14">
        <f t="shared" si="1"/>
        <v>0</v>
      </c>
      <c r="K18" s="41"/>
      <c r="L18" s="14">
        <f t="shared" si="4"/>
        <v>-364703.36933000007</v>
      </c>
      <c r="O18" s="31"/>
      <c r="Q18" s="31"/>
      <c r="R18" s="30"/>
      <c r="S18" s="31"/>
    </row>
    <row r="19" spans="1:24" s="17" customFormat="1" ht="15">
      <c r="B19" s="20" t="s">
        <v>58</v>
      </c>
      <c r="C19" s="48"/>
      <c r="D19" s="18">
        <f>SUM(D11:D18)</f>
        <v>2590372854.1900005</v>
      </c>
      <c r="E19" s="25"/>
      <c r="F19" s="19">
        <f>G19/D19</f>
        <v>3.1046554664774715E-2</v>
      </c>
      <c r="G19" s="18">
        <f>SUM(G11:G18)</f>
        <v>80422152.41975835</v>
      </c>
      <c r="H19" s="25"/>
      <c r="I19" s="19">
        <f>ROUND(J19/D19,3)</f>
        <v>3.5000000000000003E-2</v>
      </c>
      <c r="J19" s="18">
        <f>SUM(J11:J18)</f>
        <v>89873214.682215154</v>
      </c>
      <c r="K19" s="25"/>
      <c r="L19" s="18">
        <f>SUM(L11:L18)</f>
        <v>9451062.2624567933</v>
      </c>
      <c r="O19" s="32"/>
      <c r="P19" s="33"/>
      <c r="Q19" s="32"/>
      <c r="R19" s="32"/>
      <c r="S19" s="32"/>
      <c r="T19" s="33"/>
    </row>
    <row r="20" spans="1:24">
      <c r="F20" s="15"/>
    </row>
    <row r="21" spans="1:24" ht="15">
      <c r="A21" s="21" t="s">
        <v>51</v>
      </c>
      <c r="B21" s="22"/>
      <c r="C21" s="44"/>
      <c r="D21" s="5"/>
      <c r="E21" s="5"/>
      <c r="F21" s="15"/>
      <c r="G21" s="5"/>
      <c r="H21" s="5"/>
      <c r="I21" s="4" t="s">
        <v>1</v>
      </c>
      <c r="J21" s="6"/>
      <c r="K21" s="6"/>
      <c r="L21" s="5"/>
    </row>
    <row r="22" spans="1:24">
      <c r="B22" s="13" t="s">
        <v>16</v>
      </c>
      <c r="D22" s="14">
        <v>11496152.699999999</v>
      </c>
      <c r="E22" s="41"/>
      <c r="F22" s="15">
        <v>5.2999999999999999E-2</v>
      </c>
      <c r="G22" s="14">
        <f t="shared" ref="G22:G25" si="5">D22*F22</f>
        <v>609296.09309999994</v>
      </c>
      <c r="H22" s="41"/>
      <c r="I22" s="15">
        <v>0.115</v>
      </c>
      <c r="J22" s="14">
        <f t="shared" ref="J22:J25" si="6">D22*I22</f>
        <v>1322057.5604999999</v>
      </c>
      <c r="K22" s="41"/>
      <c r="L22" s="14">
        <f t="shared" ref="L22:L25" si="7">+J22-G22</f>
        <v>712761.46739999996</v>
      </c>
      <c r="Q22" s="30"/>
      <c r="R22" s="31"/>
      <c r="S22" s="30"/>
      <c r="U22" s="31"/>
    </row>
    <row r="23" spans="1:24">
      <c r="B23" s="13" t="s">
        <v>17</v>
      </c>
      <c r="D23" s="14">
        <v>8239085.5899999999</v>
      </c>
      <c r="E23" s="41"/>
      <c r="F23" s="15">
        <v>0.05</v>
      </c>
      <c r="G23" s="14">
        <f t="shared" si="5"/>
        <v>411954.2795</v>
      </c>
      <c r="H23" s="41"/>
      <c r="I23" s="15">
        <v>7.2999999999999995E-2</v>
      </c>
      <c r="J23" s="14">
        <f t="shared" si="6"/>
        <v>601453.24806999997</v>
      </c>
      <c r="K23" s="41"/>
      <c r="L23" s="14">
        <f t="shared" si="7"/>
        <v>189498.96856999997</v>
      </c>
      <c r="Q23" s="30"/>
      <c r="R23" s="31"/>
      <c r="S23" s="30"/>
      <c r="U23" s="31"/>
    </row>
    <row r="24" spans="1:24">
      <c r="B24" s="13" t="s">
        <v>18</v>
      </c>
      <c r="D24" s="14">
        <v>12136671.429007972</v>
      </c>
      <c r="E24" s="41"/>
      <c r="F24" s="15">
        <v>3.5999999999999997E-2</v>
      </c>
      <c r="G24" s="14">
        <f t="shared" si="5"/>
        <v>436920.17144428694</v>
      </c>
      <c r="H24" s="41"/>
      <c r="I24" s="15">
        <v>6.3E-2</v>
      </c>
      <c r="J24" s="14">
        <f t="shared" si="6"/>
        <v>764610.30002750224</v>
      </c>
      <c r="K24" s="41"/>
      <c r="L24" s="14">
        <f t="shared" si="7"/>
        <v>327690.12858321529</v>
      </c>
      <c r="N24" s="30"/>
      <c r="Q24" s="30"/>
      <c r="R24" s="31"/>
      <c r="S24" s="30"/>
      <c r="U24" s="31"/>
    </row>
    <row r="25" spans="1:24">
      <c r="B25" s="13" t="s">
        <v>19</v>
      </c>
      <c r="D25" s="14">
        <v>292429662.65953547</v>
      </c>
      <c r="E25" s="41"/>
      <c r="F25" s="15">
        <v>2.8000000000000001E-2</v>
      </c>
      <c r="G25" s="14">
        <f t="shared" si="5"/>
        <v>8188030.5544669935</v>
      </c>
      <c r="H25" s="41"/>
      <c r="I25" s="15">
        <v>4.7E-2</v>
      </c>
      <c r="J25" s="14">
        <f t="shared" si="6"/>
        <v>13744194.144998167</v>
      </c>
      <c r="K25" s="41"/>
      <c r="L25" s="14">
        <f t="shared" si="7"/>
        <v>5556163.5905311732</v>
      </c>
      <c r="Q25" s="30"/>
      <c r="R25" s="31"/>
      <c r="S25" s="30"/>
      <c r="U25" s="31"/>
    </row>
    <row r="26" spans="1:24" s="17" customFormat="1" ht="15">
      <c r="B26" s="20" t="s">
        <v>39</v>
      </c>
      <c r="C26" s="48"/>
      <c r="D26" s="18">
        <f>SUM(D22:D25)</f>
        <v>324301572.37854344</v>
      </c>
      <c r="E26" s="25"/>
      <c r="F26" s="19">
        <f>G26/D26</f>
        <v>2.9744540021075447E-2</v>
      </c>
      <c r="G26" s="18">
        <f>SUM(G22:G25)</f>
        <v>9646201.0985112805</v>
      </c>
      <c r="H26" s="25"/>
      <c r="I26" s="19">
        <f>ROUND(J26/D26,3)</f>
        <v>5.0999999999999997E-2</v>
      </c>
      <c r="J26" s="18">
        <f>SUM(J22:J25)</f>
        <v>16432315.253595669</v>
      </c>
      <c r="K26" s="25"/>
      <c r="L26" s="18">
        <f>SUM(L22:L25)</f>
        <v>6786114.1550843883</v>
      </c>
      <c r="P26" s="33"/>
      <c r="R26" s="32"/>
      <c r="S26" s="17" t="s">
        <v>1</v>
      </c>
      <c r="T26" s="33"/>
      <c r="U26" s="32"/>
    </row>
    <row r="27" spans="1:24" s="17" customFormat="1" ht="15">
      <c r="B27" s="20"/>
      <c r="C27" s="48"/>
      <c r="D27" s="18"/>
      <c r="E27" s="25"/>
      <c r="F27" s="19"/>
      <c r="G27" s="18"/>
      <c r="H27" s="25"/>
      <c r="I27" s="19"/>
      <c r="J27" s="18"/>
      <c r="K27" s="25"/>
      <c r="L27" s="18"/>
      <c r="P27" s="33"/>
      <c r="R27" s="32"/>
      <c r="T27" s="33"/>
      <c r="U27" s="32"/>
    </row>
    <row r="28" spans="1:24" s="17" customFormat="1" ht="15">
      <c r="B28" s="20" t="s">
        <v>38</v>
      </c>
      <c r="C28" s="48"/>
      <c r="D28" s="18">
        <f>SUM(D19,D26)</f>
        <v>2914674426.5685439</v>
      </c>
      <c r="E28" s="25"/>
      <c r="F28" s="19">
        <f>G28/D28</f>
        <v>3.0901685861465977E-2</v>
      </c>
      <c r="G28" s="18">
        <f>SUM(G19,G26)</f>
        <v>90068353.518269628</v>
      </c>
      <c r="H28" s="25"/>
      <c r="I28" s="19">
        <f>ROUND(J28/D28,3)</f>
        <v>3.5999999999999997E-2</v>
      </c>
      <c r="J28" s="18">
        <f>SUM(J19,J26)</f>
        <v>106305529.93581082</v>
      </c>
      <c r="K28" s="25"/>
      <c r="L28" s="18">
        <f>SUM(L19,L26)</f>
        <v>16237176.417541182</v>
      </c>
      <c r="P28" s="33"/>
      <c r="T28" s="33"/>
    </row>
    <row r="29" spans="1:24">
      <c r="F29" s="15"/>
    </row>
    <row r="30" spans="1:24" ht="15">
      <c r="A30" s="21" t="s">
        <v>52</v>
      </c>
      <c r="B30" s="34"/>
      <c r="F30" s="15"/>
    </row>
    <row r="31" spans="1:24">
      <c r="A31" s="2">
        <v>350.1</v>
      </c>
      <c r="B31" s="13" t="s">
        <v>20</v>
      </c>
      <c r="D31" s="14">
        <v>12654558.859999999</v>
      </c>
      <c r="E31" s="41"/>
      <c r="F31" s="15">
        <v>1.6E-2</v>
      </c>
      <c r="G31" s="14">
        <f t="shared" ref="G31:G38" si="8">D31*F31</f>
        <v>202472.94175999999</v>
      </c>
      <c r="H31" s="41"/>
      <c r="I31" s="15">
        <v>1.4999999999999999E-2</v>
      </c>
      <c r="J31" s="14">
        <f t="shared" ref="J31:J38" si="9">D31*I31</f>
        <v>189818.3829</v>
      </c>
      <c r="K31" s="41"/>
      <c r="L31" s="14">
        <f t="shared" ref="L31:L38" si="10">+J31-G31</f>
        <v>-12654.55885999999</v>
      </c>
      <c r="N31" s="31"/>
      <c r="O31" s="31"/>
      <c r="Q31" s="31"/>
      <c r="R31" s="31"/>
      <c r="S31" s="31"/>
      <c r="U31" s="31"/>
      <c r="V31" s="31"/>
      <c r="W31" s="31"/>
      <c r="X31" s="31"/>
    </row>
    <row r="32" spans="1:24">
      <c r="A32" s="2">
        <v>352</v>
      </c>
      <c r="B32" s="13" t="s">
        <v>21</v>
      </c>
      <c r="D32" s="14">
        <v>24391124.120000012</v>
      </c>
      <c r="E32" s="41"/>
      <c r="F32" s="15">
        <v>0.02</v>
      </c>
      <c r="G32" s="14">
        <f t="shared" si="8"/>
        <v>487822.48240000027</v>
      </c>
      <c r="H32" s="41"/>
      <c r="I32" s="15">
        <v>1.7000000000000001E-2</v>
      </c>
      <c r="J32" s="14">
        <f t="shared" si="9"/>
        <v>414649.11004000023</v>
      </c>
      <c r="K32" s="41"/>
      <c r="L32" s="14">
        <f t="shared" si="10"/>
        <v>-73173.372360000038</v>
      </c>
      <c r="N32" s="31"/>
      <c r="O32" s="31"/>
      <c r="Q32" s="31"/>
      <c r="R32" s="31"/>
      <c r="S32" s="31"/>
      <c r="U32" s="31"/>
      <c r="V32" s="31"/>
      <c r="W32" s="31"/>
      <c r="X32" s="31"/>
    </row>
    <row r="33" spans="1:24">
      <c r="A33" s="2">
        <v>353</v>
      </c>
      <c r="B33" s="13" t="s">
        <v>22</v>
      </c>
      <c r="D33" s="14">
        <v>250073125.51999995</v>
      </c>
      <c r="E33" s="41"/>
      <c r="F33" s="15">
        <v>2.3E-2</v>
      </c>
      <c r="G33" s="14">
        <f t="shared" si="8"/>
        <v>5751681.8869599989</v>
      </c>
      <c r="H33" s="41"/>
      <c r="I33" s="15">
        <v>2.9000000000000001E-2</v>
      </c>
      <c r="J33" s="14">
        <f t="shared" si="9"/>
        <v>7252120.6400799993</v>
      </c>
      <c r="K33" s="41"/>
      <c r="L33" s="14">
        <f t="shared" si="10"/>
        <v>1500438.7531200005</v>
      </c>
      <c r="N33" s="31"/>
      <c r="O33" s="31"/>
      <c r="Q33" s="31"/>
      <c r="R33" s="31"/>
      <c r="S33" s="31"/>
      <c r="U33" s="31"/>
      <c r="V33" s="31"/>
      <c r="W33" s="31"/>
      <c r="X33" s="31"/>
    </row>
    <row r="34" spans="1:24">
      <c r="A34" s="2">
        <v>354</v>
      </c>
      <c r="B34" s="13" t="s">
        <v>23</v>
      </c>
      <c r="D34" s="14">
        <v>42290155.060000002</v>
      </c>
      <c r="E34" s="41"/>
      <c r="F34" s="15">
        <v>2.3E-2</v>
      </c>
      <c r="G34" s="14">
        <f t="shared" si="8"/>
        <v>972673.56638000009</v>
      </c>
      <c r="H34" s="41"/>
      <c r="I34" s="15">
        <v>2.1000000000000001E-2</v>
      </c>
      <c r="J34" s="14">
        <f t="shared" si="9"/>
        <v>888093.25626000005</v>
      </c>
      <c r="K34" s="41"/>
      <c r="L34" s="14">
        <f t="shared" si="10"/>
        <v>-84580.310120000038</v>
      </c>
      <c r="N34" s="31"/>
      <c r="O34" s="31"/>
      <c r="Q34" s="31"/>
      <c r="R34" s="31"/>
      <c r="S34" s="31"/>
      <c r="U34" s="31"/>
      <c r="V34" s="31"/>
      <c r="W34" s="31"/>
      <c r="X34" s="31"/>
    </row>
    <row r="35" spans="1:24">
      <c r="A35" s="2">
        <v>355</v>
      </c>
      <c r="B35" s="13" t="s">
        <v>24</v>
      </c>
      <c r="D35" s="14">
        <v>230339008.54999989</v>
      </c>
      <c r="E35" s="41"/>
      <c r="F35" s="15">
        <v>3.5999999999999997E-2</v>
      </c>
      <c r="G35" s="14">
        <f t="shared" si="8"/>
        <v>8292204.3077999959</v>
      </c>
      <c r="H35" s="41"/>
      <c r="I35" s="15">
        <v>4.5999999999999999E-2</v>
      </c>
      <c r="J35" s="14">
        <f t="shared" si="9"/>
        <v>10595594.393299995</v>
      </c>
      <c r="K35" s="41"/>
      <c r="L35" s="14">
        <f t="shared" si="10"/>
        <v>2303390.0854999991</v>
      </c>
      <c r="N35" s="31"/>
      <c r="O35" s="31"/>
      <c r="Q35" s="31"/>
      <c r="R35" s="31"/>
      <c r="S35" s="31"/>
      <c r="U35" s="31"/>
      <c r="V35" s="31"/>
      <c r="W35" s="31"/>
      <c r="X35" s="31"/>
    </row>
    <row r="36" spans="1:24">
      <c r="A36" s="2">
        <v>356</v>
      </c>
      <c r="B36" s="13" t="s">
        <v>47</v>
      </c>
      <c r="D36" s="14">
        <v>123801392.92000006</v>
      </c>
      <c r="E36" s="41"/>
      <c r="F36" s="15">
        <v>2.5000000000000001E-2</v>
      </c>
      <c r="G36" s="14">
        <f t="shared" si="8"/>
        <v>3095034.8230000017</v>
      </c>
      <c r="H36" s="41"/>
      <c r="I36" s="15">
        <v>2.5999999999999999E-2</v>
      </c>
      <c r="J36" s="14">
        <f t="shared" si="9"/>
        <v>3218836.2159200013</v>
      </c>
      <c r="K36" s="41"/>
      <c r="L36" s="14">
        <f t="shared" si="10"/>
        <v>123801.39291999955</v>
      </c>
      <c r="N36" s="31"/>
      <c r="O36" s="31"/>
      <c r="Q36" s="31"/>
      <c r="R36" s="31"/>
      <c r="S36" s="31"/>
      <c r="U36" s="31"/>
      <c r="V36" s="31"/>
      <c r="W36" s="31"/>
      <c r="X36" s="31"/>
    </row>
    <row r="37" spans="1:24">
      <c r="A37" s="2">
        <v>358</v>
      </c>
      <c r="B37" s="13" t="s">
        <v>25</v>
      </c>
      <c r="D37" s="14">
        <v>14402363.280000001</v>
      </c>
      <c r="E37" s="41"/>
      <c r="F37" s="15">
        <v>2.1000000000000001E-2</v>
      </c>
      <c r="G37" s="14">
        <f t="shared" si="8"/>
        <v>302449.62888000003</v>
      </c>
      <c r="H37" s="41"/>
      <c r="I37" s="15">
        <v>1.7000000000000001E-2</v>
      </c>
      <c r="J37" s="14">
        <f t="shared" si="9"/>
        <v>244840.17576000004</v>
      </c>
      <c r="K37" s="41"/>
      <c r="L37" s="14">
        <f t="shared" si="10"/>
        <v>-57609.453119999991</v>
      </c>
      <c r="N37" s="31"/>
      <c r="O37" s="31"/>
      <c r="Q37" s="31"/>
      <c r="R37" s="31"/>
      <c r="S37" s="31"/>
      <c r="U37" s="31"/>
      <c r="V37" s="31"/>
      <c r="W37" s="31"/>
      <c r="X37" s="31"/>
    </row>
    <row r="38" spans="1:24">
      <c r="A38" s="2">
        <v>359</v>
      </c>
      <c r="B38" s="13" t="s">
        <v>26</v>
      </c>
      <c r="D38" s="14">
        <v>235918.41</v>
      </c>
      <c r="E38" s="41"/>
      <c r="F38" s="15">
        <v>0.02</v>
      </c>
      <c r="G38" s="14">
        <f t="shared" si="8"/>
        <v>4718.3681999999999</v>
      </c>
      <c r="H38" s="41"/>
      <c r="I38" s="15">
        <v>1.9E-2</v>
      </c>
      <c r="J38" s="14">
        <f t="shared" si="9"/>
        <v>4482.4497899999997</v>
      </c>
      <c r="K38" s="41"/>
      <c r="L38" s="14">
        <f t="shared" si="10"/>
        <v>-235.91841000000022</v>
      </c>
      <c r="N38" s="31"/>
      <c r="O38" s="31"/>
      <c r="Q38" s="31"/>
      <c r="R38" s="31"/>
      <c r="S38" s="31"/>
      <c r="U38" s="31"/>
      <c r="V38" s="31"/>
      <c r="W38" s="31"/>
      <c r="X38" s="31"/>
    </row>
    <row r="39" spans="1:24" s="17" customFormat="1" ht="15">
      <c r="B39" s="20" t="s">
        <v>27</v>
      </c>
      <c r="C39" s="48"/>
      <c r="D39" s="18">
        <f>SUM(D31:D38)</f>
        <v>698187646.71999991</v>
      </c>
      <c r="E39" s="25"/>
      <c r="F39" s="19">
        <f>G39/D39</f>
        <v>2.7369516053674128E-2</v>
      </c>
      <c r="G39" s="18">
        <f>SUM(G31:G38)</f>
        <v>19109058.005379997</v>
      </c>
      <c r="H39" s="25"/>
      <c r="I39" s="19">
        <f>ROUND(J39/D39,3)</f>
        <v>3.3000000000000002E-2</v>
      </c>
      <c r="J39" s="18">
        <f>SUM(J31:J38)</f>
        <v>22808434.624049999</v>
      </c>
      <c r="K39" s="25"/>
      <c r="L39" s="18">
        <f>SUM(L31:L38)</f>
        <v>3699376.6186699988</v>
      </c>
      <c r="N39" s="32"/>
      <c r="O39" s="32"/>
      <c r="P39" s="33"/>
      <c r="Q39" s="32"/>
      <c r="R39" s="32"/>
      <c r="S39" s="32"/>
      <c r="T39" s="33"/>
      <c r="U39" s="32"/>
      <c r="V39" s="32"/>
      <c r="W39" s="32"/>
      <c r="X39" s="32"/>
    </row>
    <row r="40" spans="1:24">
      <c r="F40" s="15"/>
      <c r="N40" s="31"/>
      <c r="O40" s="31"/>
      <c r="Q40" s="31"/>
      <c r="R40" s="31"/>
      <c r="S40" s="31"/>
      <c r="U40" s="31"/>
      <c r="V40" s="31"/>
      <c r="W40" s="31"/>
      <c r="X40" s="31"/>
    </row>
    <row r="41" spans="1:24" ht="15">
      <c r="A41" s="21" t="s">
        <v>53</v>
      </c>
      <c r="B41" s="34"/>
      <c r="F41" s="15"/>
      <c r="N41" s="31"/>
      <c r="O41" s="31"/>
      <c r="Q41" s="31"/>
      <c r="R41" s="31"/>
      <c r="S41" s="31"/>
      <c r="U41" s="31"/>
      <c r="V41" s="31"/>
      <c r="W41" s="31"/>
      <c r="X41" s="31"/>
    </row>
    <row r="42" spans="1:24">
      <c r="A42" s="2">
        <v>360.1</v>
      </c>
      <c r="B42" s="13" t="s">
        <v>20</v>
      </c>
      <c r="D42" s="14">
        <v>204175.64</v>
      </c>
      <c r="E42" s="41"/>
      <c r="F42" s="15">
        <v>1.7999999999999999E-2</v>
      </c>
      <c r="G42" s="14">
        <f t="shared" ref="G42:G54" si="11">D42*F42</f>
        <v>3675.1615200000001</v>
      </c>
      <c r="H42" s="41"/>
      <c r="I42" s="15">
        <v>1.7999999999999999E-2</v>
      </c>
      <c r="J42" s="14">
        <f t="shared" ref="J42:J54" si="12">D42*I42</f>
        <v>3675.1615200000001</v>
      </c>
      <c r="K42" s="41"/>
      <c r="L42" s="14">
        <f t="shared" ref="L42:L54" si="13">+J42-G42</f>
        <v>0</v>
      </c>
      <c r="N42" s="31"/>
      <c r="O42" s="31"/>
      <c r="Q42" s="31"/>
      <c r="R42" s="31"/>
      <c r="S42" s="31"/>
      <c r="U42" s="31"/>
      <c r="V42" s="31"/>
      <c r="W42" s="31"/>
      <c r="X42" s="31"/>
    </row>
    <row r="43" spans="1:24">
      <c r="A43" s="2">
        <v>361</v>
      </c>
      <c r="B43" s="13" t="s">
        <v>21</v>
      </c>
      <c r="D43" s="14">
        <v>26412568.899999991</v>
      </c>
      <c r="E43" s="41"/>
      <c r="F43" s="15">
        <v>2.1999999999999999E-2</v>
      </c>
      <c r="G43" s="14">
        <f t="shared" si="11"/>
        <v>581076.51579999982</v>
      </c>
      <c r="H43" s="41"/>
      <c r="I43" s="15">
        <v>0.02</v>
      </c>
      <c r="J43" s="14">
        <f t="shared" si="12"/>
        <v>528251.37799999979</v>
      </c>
      <c r="K43" s="41"/>
      <c r="L43" s="14">
        <f t="shared" si="13"/>
        <v>-52825.137800000026</v>
      </c>
      <c r="N43" s="31"/>
      <c r="O43" s="31"/>
      <c r="Q43" s="31"/>
      <c r="R43" s="31"/>
      <c r="S43" s="31"/>
      <c r="U43" s="31"/>
      <c r="V43" s="31"/>
      <c r="W43" s="31"/>
      <c r="X43" s="31"/>
    </row>
    <row r="44" spans="1:24">
      <c r="A44" s="2">
        <v>362</v>
      </c>
      <c r="B44" s="13" t="s">
        <v>22</v>
      </c>
      <c r="D44" s="14">
        <v>213071996.39999986</v>
      </c>
      <c r="E44" s="41"/>
      <c r="F44" s="15">
        <v>2.1999999999999999E-2</v>
      </c>
      <c r="G44" s="14">
        <f t="shared" si="11"/>
        <v>4687583.9207999967</v>
      </c>
      <c r="H44" s="41"/>
      <c r="I44" s="15">
        <v>3.1E-2</v>
      </c>
      <c r="J44" s="14">
        <f t="shared" si="12"/>
        <v>6605231.8883999959</v>
      </c>
      <c r="K44" s="41"/>
      <c r="L44" s="14">
        <f t="shared" si="13"/>
        <v>1917647.9675999992</v>
      </c>
      <c r="N44" s="31"/>
      <c r="O44" s="31"/>
      <c r="Q44" s="31"/>
      <c r="R44" s="31"/>
      <c r="S44" s="31"/>
      <c r="U44" s="31"/>
      <c r="V44" s="31"/>
      <c r="W44" s="31"/>
      <c r="X44" s="31"/>
    </row>
    <row r="45" spans="1:24">
      <c r="A45" s="2">
        <v>364</v>
      </c>
      <c r="B45" s="13" t="s">
        <v>29</v>
      </c>
      <c r="D45" s="14">
        <v>140464603.52999997</v>
      </c>
      <c r="E45" s="41"/>
      <c r="F45" s="15">
        <v>0.05</v>
      </c>
      <c r="G45" s="14">
        <f t="shared" si="11"/>
        <v>7023230.1764999991</v>
      </c>
      <c r="H45" s="41"/>
      <c r="I45" s="15">
        <v>4.9000000000000002E-2</v>
      </c>
      <c r="J45" s="14">
        <f t="shared" si="12"/>
        <v>6882765.5729699992</v>
      </c>
      <c r="K45" s="41"/>
      <c r="L45" s="14">
        <f t="shared" si="13"/>
        <v>-140464.60352999996</v>
      </c>
      <c r="N45" s="31"/>
      <c r="O45" s="31"/>
      <c r="Q45" s="31"/>
      <c r="R45" s="31"/>
      <c r="S45" s="31"/>
      <c r="U45" s="31"/>
      <c r="V45" s="31"/>
      <c r="W45" s="31"/>
      <c r="X45" s="31"/>
    </row>
    <row r="46" spans="1:24">
      <c r="A46" s="2">
        <v>365</v>
      </c>
      <c r="B46" s="13" t="s">
        <v>47</v>
      </c>
      <c r="D46" s="14">
        <v>153061773.60999998</v>
      </c>
      <c r="E46" s="41"/>
      <c r="F46" s="15">
        <v>3.1E-2</v>
      </c>
      <c r="G46" s="14">
        <f t="shared" si="11"/>
        <v>4744914.9819099996</v>
      </c>
      <c r="H46" s="41"/>
      <c r="I46" s="15">
        <v>3.5999999999999997E-2</v>
      </c>
      <c r="J46" s="14">
        <f t="shared" si="12"/>
        <v>5510223.8499599993</v>
      </c>
      <c r="K46" s="41"/>
      <c r="L46" s="14">
        <f t="shared" si="13"/>
        <v>765308.8680499997</v>
      </c>
      <c r="N46" s="31"/>
      <c r="O46" s="31"/>
      <c r="Q46" s="31"/>
      <c r="R46" s="31"/>
      <c r="S46" s="31"/>
      <c r="U46" s="31"/>
      <c r="V46" s="31"/>
      <c r="W46" s="31"/>
      <c r="X46" s="31"/>
    </row>
    <row r="47" spans="1:24">
      <c r="A47" s="2">
        <v>366</v>
      </c>
      <c r="B47" s="13" t="s">
        <v>30</v>
      </c>
      <c r="D47" s="14">
        <v>1159695.7300000004</v>
      </c>
      <c r="E47" s="41"/>
      <c r="F47" s="15">
        <v>1.2999999999999999E-2</v>
      </c>
      <c r="G47" s="14">
        <f t="shared" si="11"/>
        <v>15076.044490000006</v>
      </c>
      <c r="H47" s="41"/>
      <c r="I47" s="15">
        <v>1.0999999999999999E-2</v>
      </c>
      <c r="J47" s="14">
        <f t="shared" si="12"/>
        <v>12756.653030000005</v>
      </c>
      <c r="K47" s="41"/>
      <c r="L47" s="14">
        <f t="shared" si="13"/>
        <v>-2319.3914600000007</v>
      </c>
      <c r="N47" s="31"/>
      <c r="O47" s="31"/>
      <c r="Q47" s="31"/>
      <c r="R47" s="31"/>
      <c r="S47" s="31"/>
      <c r="U47" s="31"/>
      <c r="V47" s="31"/>
      <c r="W47" s="31"/>
      <c r="X47" s="31"/>
    </row>
    <row r="48" spans="1:24">
      <c r="A48" s="2">
        <v>367</v>
      </c>
      <c r="B48" s="13" t="s">
        <v>25</v>
      </c>
      <c r="D48" s="14">
        <v>158145619.27000001</v>
      </c>
      <c r="E48" s="41"/>
      <c r="F48" s="15">
        <v>3.3000000000000002E-2</v>
      </c>
      <c r="G48" s="14">
        <f t="shared" si="11"/>
        <v>5218805.4359100005</v>
      </c>
      <c r="H48" s="41"/>
      <c r="I48" s="15">
        <v>2.4E-2</v>
      </c>
      <c r="J48" s="14">
        <f t="shared" si="12"/>
        <v>3795494.8624800001</v>
      </c>
      <c r="K48" s="41"/>
      <c r="L48" s="14">
        <f t="shared" si="13"/>
        <v>-1423310.5734300003</v>
      </c>
      <c r="N48" s="31"/>
      <c r="O48" s="31"/>
      <c r="Q48" s="31"/>
      <c r="R48" s="31"/>
      <c r="S48" s="31"/>
      <c r="U48" s="31"/>
      <c r="V48" s="31"/>
      <c r="W48" s="31"/>
      <c r="X48" s="31"/>
    </row>
    <row r="49" spans="1:24">
      <c r="A49" s="2">
        <v>368</v>
      </c>
      <c r="B49" s="13" t="s">
        <v>31</v>
      </c>
      <c r="D49" s="14">
        <v>282436705.76000005</v>
      </c>
      <c r="E49" s="41"/>
      <c r="F49" s="15">
        <v>0.04</v>
      </c>
      <c r="G49" s="14">
        <f t="shared" si="11"/>
        <v>11297468.230400002</v>
      </c>
      <c r="H49" s="41"/>
      <c r="I49" s="15">
        <v>3.4000000000000002E-2</v>
      </c>
      <c r="J49" s="14">
        <f t="shared" si="12"/>
        <v>9602847.9958400019</v>
      </c>
      <c r="K49" s="41"/>
      <c r="L49" s="14">
        <f t="shared" si="13"/>
        <v>-1694620.2345599998</v>
      </c>
      <c r="N49" s="31"/>
      <c r="O49" s="31"/>
      <c r="Q49" s="31"/>
      <c r="R49" s="31"/>
      <c r="S49" s="31"/>
      <c r="U49" s="31"/>
      <c r="V49" s="31"/>
      <c r="W49" s="31"/>
      <c r="X49" s="31"/>
    </row>
    <row r="50" spans="1:24">
      <c r="A50" s="2">
        <v>369.1</v>
      </c>
      <c r="B50" s="13" t="s">
        <v>32</v>
      </c>
      <c r="D50" s="14">
        <v>61968191.18999999</v>
      </c>
      <c r="E50" s="41"/>
      <c r="F50" s="15">
        <v>3.7999999999999999E-2</v>
      </c>
      <c r="G50" s="14">
        <f t="shared" si="11"/>
        <v>2354791.2652199995</v>
      </c>
      <c r="H50" s="41"/>
      <c r="I50" s="15">
        <v>3.9E-2</v>
      </c>
      <c r="J50" s="14">
        <f t="shared" si="12"/>
        <v>2416759.4564099996</v>
      </c>
      <c r="K50" s="41"/>
      <c r="L50" s="14">
        <f t="shared" si="13"/>
        <v>61968.191190000158</v>
      </c>
      <c r="N50" s="31"/>
      <c r="O50" s="31"/>
      <c r="Q50" s="31"/>
      <c r="R50" s="31"/>
      <c r="S50" s="31"/>
      <c r="U50" s="31"/>
      <c r="V50" s="31"/>
      <c r="W50" s="31"/>
      <c r="X50" s="31"/>
    </row>
    <row r="51" spans="1:24">
      <c r="A51" s="2">
        <v>369.2</v>
      </c>
      <c r="B51" s="13" t="s">
        <v>33</v>
      </c>
      <c r="D51" s="14">
        <v>57120321.849999994</v>
      </c>
      <c r="E51" s="41"/>
      <c r="F51" s="15">
        <v>2.5999999999999999E-2</v>
      </c>
      <c r="G51" s="14">
        <f t="shared" si="11"/>
        <v>1485128.3680999998</v>
      </c>
      <c r="H51" s="41"/>
      <c r="I51" s="15">
        <v>2.5999999999999999E-2</v>
      </c>
      <c r="J51" s="14">
        <f t="shared" si="12"/>
        <v>1485128.3680999998</v>
      </c>
      <c r="K51" s="41"/>
      <c r="L51" s="14">
        <f t="shared" si="13"/>
        <v>0</v>
      </c>
      <c r="N51" s="31"/>
      <c r="O51" s="31"/>
      <c r="Q51" s="31"/>
      <c r="R51" s="31"/>
      <c r="S51" s="31"/>
      <c r="U51" s="31"/>
      <c r="V51" s="31"/>
      <c r="W51" s="31"/>
      <c r="X51" s="31"/>
    </row>
    <row r="52" spans="1:24">
      <c r="A52" s="2">
        <v>370</v>
      </c>
      <c r="B52" s="13" t="s">
        <v>34</v>
      </c>
      <c r="D52" s="14">
        <v>36567577.710000001</v>
      </c>
      <c r="E52" s="41"/>
      <c r="F52" s="15">
        <v>2.7E-2</v>
      </c>
      <c r="G52" s="14">
        <f t="shared" si="11"/>
        <v>987324.59817000001</v>
      </c>
      <c r="H52" s="41"/>
      <c r="I52" s="15">
        <v>7.9000000000000001E-2</v>
      </c>
      <c r="J52" s="14">
        <f t="shared" si="12"/>
        <v>2888838.6390900002</v>
      </c>
      <c r="K52" s="41"/>
      <c r="L52" s="14">
        <f t="shared" si="13"/>
        <v>1901514.0409200001</v>
      </c>
      <c r="N52" s="31"/>
      <c r="O52" s="31"/>
      <c r="Q52" s="31"/>
      <c r="R52" s="31"/>
      <c r="S52" s="31"/>
      <c r="U52" s="31"/>
      <c r="V52" s="31"/>
      <c r="W52" s="31"/>
      <c r="X52" s="31"/>
    </row>
    <row r="53" spans="1:24">
      <c r="A53" s="2" t="s">
        <v>28</v>
      </c>
      <c r="B53" s="13" t="s">
        <v>35</v>
      </c>
      <c r="D53" s="14">
        <v>41794941.090000004</v>
      </c>
      <c r="E53" s="41"/>
      <c r="F53" s="15">
        <v>6.7000000000000004E-2</v>
      </c>
      <c r="G53" s="14">
        <f t="shared" si="11"/>
        <v>2800261.0530300005</v>
      </c>
      <c r="H53" s="41"/>
      <c r="I53" s="15">
        <v>4.8000000000000001E-2</v>
      </c>
      <c r="J53" s="14">
        <f t="shared" si="12"/>
        <v>2006157.1723200001</v>
      </c>
      <c r="K53" s="41"/>
      <c r="L53" s="14">
        <f t="shared" si="13"/>
        <v>-794103.88071000041</v>
      </c>
      <c r="N53" s="31"/>
      <c r="O53" s="31"/>
      <c r="Q53" s="31"/>
      <c r="R53" s="31"/>
      <c r="S53" s="31"/>
      <c r="U53" s="31"/>
      <c r="V53" s="31"/>
      <c r="W53" s="31"/>
      <c r="X53" s="31"/>
    </row>
    <row r="54" spans="1:24" ht="15">
      <c r="A54" s="2">
        <v>373</v>
      </c>
      <c r="B54" s="13" t="s">
        <v>36</v>
      </c>
      <c r="D54" s="14">
        <v>75546351.359999999</v>
      </c>
      <c r="E54" s="41"/>
      <c r="F54" s="15">
        <v>0.05</v>
      </c>
      <c r="G54" s="14">
        <f t="shared" si="11"/>
        <v>3777317.568</v>
      </c>
      <c r="H54" s="41"/>
      <c r="I54" s="15">
        <v>4.1000000000000002E-2</v>
      </c>
      <c r="J54" s="14">
        <f t="shared" si="12"/>
        <v>3097400.40576</v>
      </c>
      <c r="K54" s="41"/>
      <c r="L54" s="14">
        <f t="shared" si="13"/>
        <v>-679917.16223999998</v>
      </c>
      <c r="N54" s="32"/>
      <c r="O54" s="32"/>
      <c r="P54" s="33"/>
      <c r="Q54" s="32"/>
      <c r="R54" s="32"/>
      <c r="S54" s="32"/>
      <c r="T54" s="33"/>
      <c r="U54" s="32"/>
      <c r="V54" s="32"/>
      <c r="W54" s="32"/>
      <c r="X54" s="32"/>
    </row>
    <row r="55" spans="1:24" s="17" customFormat="1" ht="15">
      <c r="B55" s="20" t="s">
        <v>37</v>
      </c>
      <c r="C55" s="48"/>
      <c r="D55" s="18">
        <f>SUM(D42:D54)</f>
        <v>1247954522.0399997</v>
      </c>
      <c r="E55" s="25"/>
      <c r="F55" s="19">
        <f>G55/D55</f>
        <v>3.6040298364661397E-2</v>
      </c>
      <c r="G55" s="18">
        <f>SUM(G42:G54)</f>
        <v>44976653.319849998</v>
      </c>
      <c r="H55" s="25"/>
      <c r="I55" s="19">
        <f>ROUND(J55/D55,3)</f>
        <v>3.5999999999999997E-2</v>
      </c>
      <c r="J55" s="18">
        <f>SUM(J42:J54)</f>
        <v>44835531.40388</v>
      </c>
      <c r="K55" s="25"/>
      <c r="L55" s="18">
        <f>SUM(L42:L54)</f>
        <v>-141121.9159700016</v>
      </c>
      <c r="N55" s="31"/>
      <c r="O55" s="31"/>
      <c r="P55" s="30"/>
      <c r="Q55" s="31"/>
      <c r="R55" s="31"/>
      <c r="S55" s="31"/>
      <c r="T55" s="30"/>
      <c r="U55" s="31"/>
      <c r="V55" s="31"/>
      <c r="W55" s="31"/>
      <c r="X55" s="31"/>
    </row>
    <row r="56" spans="1:24">
      <c r="F56" s="15"/>
      <c r="N56" s="31"/>
      <c r="O56" s="31"/>
      <c r="Q56" s="31"/>
      <c r="R56" s="31"/>
      <c r="S56" s="31"/>
      <c r="U56" s="31"/>
      <c r="V56" s="31"/>
      <c r="W56" s="31"/>
      <c r="X56" s="31"/>
    </row>
    <row r="57" spans="1:24" ht="15">
      <c r="A57" s="21" t="s">
        <v>54</v>
      </c>
      <c r="B57" s="34"/>
      <c r="F57" s="15"/>
      <c r="N57" s="31"/>
      <c r="O57" s="31"/>
      <c r="Q57" s="31"/>
      <c r="R57" s="31"/>
      <c r="S57" s="31"/>
      <c r="U57" s="31"/>
      <c r="V57" s="31"/>
      <c r="W57" s="31"/>
      <c r="X57" s="31"/>
    </row>
    <row r="58" spans="1:24">
      <c r="A58" s="2">
        <v>390</v>
      </c>
      <c r="B58" s="13" t="s">
        <v>21</v>
      </c>
      <c r="D58" s="14">
        <v>84247313.299999937</v>
      </c>
      <c r="E58" s="41"/>
      <c r="F58" s="15">
        <v>2.3E-2</v>
      </c>
      <c r="G58" s="14">
        <f t="shared" ref="G58:G60" si="14">D58*F58</f>
        <v>1937688.2058999985</v>
      </c>
      <c r="H58" s="41"/>
      <c r="I58" s="15">
        <v>2.1999999999999999E-2</v>
      </c>
      <c r="J58" s="14">
        <f t="shared" ref="J58:J60" si="15">D58*I58</f>
        <v>1853440.8925999985</v>
      </c>
      <c r="K58" s="41"/>
      <c r="L58" s="14">
        <f t="shared" ref="L58:L60" si="16">+J58-G58</f>
        <v>-84247.313300000038</v>
      </c>
      <c r="N58" s="31"/>
      <c r="O58" s="31"/>
      <c r="Q58" s="31"/>
      <c r="R58" s="31"/>
      <c r="S58" s="31"/>
      <c r="U58" s="31"/>
      <c r="V58" s="31"/>
      <c r="W58" s="31"/>
      <c r="X58" s="31"/>
    </row>
    <row r="59" spans="1:24">
      <c r="A59" s="2">
        <v>396</v>
      </c>
      <c r="B59" s="13" t="s">
        <v>40</v>
      </c>
      <c r="D59" s="14">
        <v>931915.72999999975</v>
      </c>
      <c r="E59" s="41"/>
      <c r="F59" s="15">
        <v>4.7E-2</v>
      </c>
      <c r="G59" s="14">
        <f t="shared" si="14"/>
        <v>43800.039309999986</v>
      </c>
      <c r="H59" s="41"/>
      <c r="I59" s="15">
        <v>1.7000000000000001E-2</v>
      </c>
      <c r="J59" s="14">
        <f t="shared" si="15"/>
        <v>15842.567409999996</v>
      </c>
      <c r="K59" s="41"/>
      <c r="L59" s="14">
        <f t="shared" si="16"/>
        <v>-27957.47189999999</v>
      </c>
      <c r="N59" s="31"/>
      <c r="O59" s="31"/>
      <c r="Q59" s="31"/>
      <c r="R59" s="31"/>
      <c r="S59" s="31"/>
      <c r="U59" s="31"/>
      <c r="V59" s="31"/>
      <c r="W59" s="31"/>
      <c r="X59" s="31"/>
    </row>
    <row r="60" spans="1:24">
      <c r="A60" s="2">
        <v>397</v>
      </c>
      <c r="B60" s="13" t="s">
        <v>41</v>
      </c>
      <c r="D60" s="14">
        <v>24528469.73</v>
      </c>
      <c r="E60" s="41"/>
      <c r="F60" s="15">
        <v>6.3E-2</v>
      </c>
      <c r="G60" s="14">
        <f t="shared" si="14"/>
        <v>1545293.59299</v>
      </c>
      <c r="H60" s="41"/>
      <c r="I60" s="15">
        <v>5.7000000000000002E-2</v>
      </c>
      <c r="J60" s="14">
        <f t="shared" si="15"/>
        <v>1398122.77461</v>
      </c>
      <c r="K60" s="41"/>
      <c r="L60" s="14">
        <f t="shared" si="16"/>
        <v>-147170.81838000007</v>
      </c>
      <c r="N60" s="31"/>
      <c r="O60" s="31"/>
      <c r="Q60" s="31"/>
      <c r="R60" s="31"/>
      <c r="S60" s="31"/>
      <c r="U60" s="31"/>
      <c r="V60" s="31"/>
      <c r="W60" s="31"/>
      <c r="X60" s="31"/>
    </row>
    <row r="61" spans="1:24" s="17" customFormat="1" ht="15">
      <c r="A61" s="1"/>
      <c r="B61" s="20" t="s">
        <v>48</v>
      </c>
      <c r="C61" s="48"/>
      <c r="D61" s="18">
        <f>SUM(D58:D60)</f>
        <v>109707698.75999995</v>
      </c>
      <c r="E61" s="25"/>
      <c r="F61" s="19">
        <f>G61/D61</f>
        <v>3.2147076987872093E-2</v>
      </c>
      <c r="G61" s="18">
        <f>SUM(G58:G60)</f>
        <v>3526781.8381999983</v>
      </c>
      <c r="H61" s="25"/>
      <c r="I61" s="19">
        <f>ROUND(J61/D61,3)</f>
        <v>0.03</v>
      </c>
      <c r="J61" s="18">
        <f>SUM(J58:J60)</f>
        <v>3267406.2346199984</v>
      </c>
      <c r="K61" s="25"/>
      <c r="L61" s="18">
        <f>SUM(L58:L60)</f>
        <v>-259375.60358000011</v>
      </c>
      <c r="N61" s="31"/>
      <c r="O61" s="31"/>
      <c r="P61" s="30"/>
      <c r="Q61" s="31"/>
      <c r="R61" s="31"/>
      <c r="S61" s="31"/>
      <c r="T61" s="30"/>
      <c r="U61" s="31"/>
      <c r="V61" s="31"/>
      <c r="W61" s="31"/>
      <c r="X61" s="31"/>
    </row>
    <row r="62" spans="1:24" ht="15">
      <c r="A62" s="52" t="s">
        <v>49</v>
      </c>
      <c r="B62" s="52"/>
      <c r="C62" s="45"/>
      <c r="D62" s="16"/>
      <c r="E62" s="42"/>
      <c r="F62" s="15"/>
      <c r="G62" s="16"/>
      <c r="H62" s="42"/>
      <c r="J62" s="16"/>
      <c r="K62" s="42"/>
      <c r="L62" s="16"/>
    </row>
    <row r="63" spans="1:24" ht="15">
      <c r="A63" s="2">
        <v>392.1</v>
      </c>
      <c r="B63" s="16" t="s">
        <v>46</v>
      </c>
      <c r="C63" s="42"/>
      <c r="D63" s="14">
        <v>29848.04</v>
      </c>
      <c r="E63" s="41"/>
      <c r="F63" s="15">
        <v>0.121</v>
      </c>
      <c r="G63" s="14">
        <f t="shared" ref="G63:G66" si="17">D63*F63</f>
        <v>3611.6128399999998</v>
      </c>
      <c r="H63" s="41"/>
      <c r="I63" s="15">
        <v>8.2000000000000003E-2</v>
      </c>
      <c r="J63" s="14">
        <f t="shared" ref="J63" si="18">D63*I63</f>
        <v>2447.53928</v>
      </c>
      <c r="K63" s="41"/>
      <c r="L63" s="14">
        <f t="shared" ref="L63" si="19">+J63-G63</f>
        <v>-1164.0735599999998</v>
      </c>
      <c r="N63" s="32"/>
      <c r="O63" s="32"/>
      <c r="P63" s="33"/>
      <c r="Q63" s="32"/>
      <c r="R63" s="32"/>
      <c r="S63" s="32"/>
      <c r="T63" s="33"/>
      <c r="U63" s="32"/>
      <c r="V63" s="32"/>
      <c r="W63" s="32"/>
      <c r="X63" s="32"/>
    </row>
    <row r="64" spans="1:24">
      <c r="A64" s="2">
        <v>392.2</v>
      </c>
      <c r="B64" s="13" t="s">
        <v>42</v>
      </c>
      <c r="D64" s="14">
        <v>7519253.5300000003</v>
      </c>
      <c r="E64" s="41"/>
      <c r="F64" s="15">
        <v>9.2999999999999999E-2</v>
      </c>
      <c r="G64" s="14">
        <f t="shared" si="17"/>
        <v>699290.57828999998</v>
      </c>
      <c r="H64" s="41"/>
      <c r="I64" s="15">
        <v>0.17599999999999999</v>
      </c>
      <c r="J64" s="14">
        <f t="shared" ref="J64:J66" si="20">D64*I64</f>
        <v>1323388.6212800001</v>
      </c>
      <c r="K64" s="41"/>
      <c r="L64" s="14">
        <f t="shared" ref="L64:L66" si="21">+J64-G64</f>
        <v>624098.0429900001</v>
      </c>
      <c r="N64" s="31"/>
      <c r="O64" s="31"/>
      <c r="Q64" s="31"/>
      <c r="R64" s="31"/>
      <c r="S64" s="31"/>
      <c r="U64" s="31"/>
      <c r="V64" s="31"/>
      <c r="W64" s="31"/>
      <c r="X64" s="31"/>
    </row>
    <row r="65" spans="1:24">
      <c r="A65" s="2">
        <v>392.3</v>
      </c>
      <c r="B65" s="13" t="s">
        <v>43</v>
      </c>
      <c r="D65" s="14">
        <v>24527733.319999997</v>
      </c>
      <c r="E65" s="41"/>
      <c r="F65" s="15">
        <v>7.9000000000000001E-2</v>
      </c>
      <c r="G65" s="14">
        <f t="shared" si="17"/>
        <v>1937690.9322799998</v>
      </c>
      <c r="H65" s="41"/>
      <c r="I65" s="15">
        <v>0.09</v>
      </c>
      <c r="J65" s="14">
        <f t="shared" si="20"/>
        <v>2207495.9987999997</v>
      </c>
      <c r="K65" s="41"/>
      <c r="L65" s="14">
        <f t="shared" si="21"/>
        <v>269805.06651999988</v>
      </c>
      <c r="N65" s="31"/>
      <c r="O65" s="31"/>
      <c r="Q65" s="31"/>
      <c r="R65" s="31"/>
      <c r="S65" s="31"/>
      <c r="U65" s="31"/>
      <c r="V65" s="31"/>
      <c r="W65" s="31"/>
      <c r="X65" s="31"/>
    </row>
    <row r="66" spans="1:24">
      <c r="A66" s="2">
        <v>392.4</v>
      </c>
      <c r="B66" s="13" t="s">
        <v>44</v>
      </c>
      <c r="D66" s="14">
        <v>1320796.23</v>
      </c>
      <c r="E66" s="41"/>
      <c r="F66" s="15">
        <v>4.8000000000000001E-2</v>
      </c>
      <c r="G66" s="14">
        <f t="shared" si="17"/>
        <v>63398.219040000004</v>
      </c>
      <c r="H66" s="41"/>
      <c r="I66" s="15">
        <v>3.6999999999999998E-2</v>
      </c>
      <c r="J66" s="14">
        <f t="shared" si="20"/>
        <v>48869.460509999997</v>
      </c>
      <c r="K66" s="41"/>
      <c r="L66" s="14">
        <f t="shared" si="21"/>
        <v>-14528.758530000006</v>
      </c>
      <c r="N66" s="31"/>
      <c r="O66" s="31"/>
      <c r="Q66" s="31"/>
      <c r="R66" s="31"/>
      <c r="S66" s="31"/>
      <c r="U66" s="31"/>
      <c r="V66" s="31"/>
      <c r="W66" s="31"/>
      <c r="X66" s="31"/>
    </row>
    <row r="67" spans="1:24" s="17" customFormat="1" ht="15">
      <c r="A67" s="1" t="s">
        <v>1</v>
      </c>
      <c r="B67" s="20" t="s">
        <v>45</v>
      </c>
      <c r="C67" s="48"/>
      <c r="D67" s="18">
        <f>SUM(D63:D66)</f>
        <v>33397631.119999997</v>
      </c>
      <c r="E67" s="25"/>
      <c r="F67" s="19">
        <f>G67/D67</f>
        <v>8.0963566928875033E-2</v>
      </c>
      <c r="G67" s="18">
        <f>SUM(G63:G66)</f>
        <v>2703991.3424499994</v>
      </c>
      <c r="H67" s="25"/>
      <c r="I67" s="19">
        <f>ROUND(J67/D67,3)</f>
        <v>0.107</v>
      </c>
      <c r="J67" s="18">
        <f>SUM(J63:J66)</f>
        <v>3582201.6198700001</v>
      </c>
      <c r="K67" s="25"/>
      <c r="L67" s="18">
        <f>SUM(L63:L66)</f>
        <v>878210.27741999994</v>
      </c>
      <c r="N67" s="31"/>
      <c r="O67" s="31"/>
      <c r="P67" s="30"/>
      <c r="Q67" s="31"/>
      <c r="R67" s="31"/>
      <c r="S67" s="31"/>
      <c r="T67" s="30"/>
      <c r="U67" s="31"/>
      <c r="V67" s="31"/>
      <c r="W67" s="31" t="s">
        <v>1</v>
      </c>
      <c r="X67" s="31"/>
    </row>
    <row r="68" spans="1:24" s="17" customFormat="1" ht="15">
      <c r="A68" s="1"/>
      <c r="B68" s="20"/>
      <c r="C68" s="48"/>
      <c r="D68" s="25"/>
      <c r="E68" s="25"/>
      <c r="F68" s="26"/>
      <c r="G68" s="25"/>
      <c r="H68" s="25"/>
      <c r="I68" s="26"/>
      <c r="J68" s="25"/>
      <c r="K68" s="25"/>
      <c r="L68" s="25"/>
      <c r="N68" s="31"/>
      <c r="O68" s="31"/>
      <c r="P68" s="30"/>
      <c r="Q68" s="31"/>
      <c r="R68" s="31"/>
      <c r="S68" s="31"/>
      <c r="T68" s="30"/>
      <c r="U68" s="31"/>
      <c r="V68" s="31"/>
      <c r="W68" s="31"/>
      <c r="X68" s="31"/>
    </row>
    <row r="69" spans="1:24" s="17" customFormat="1" ht="15">
      <c r="A69" s="56" t="s">
        <v>62</v>
      </c>
      <c r="B69" s="56"/>
      <c r="C69" s="48"/>
      <c r="D69" s="18">
        <f>SUM(D39,D55,D61,D67)</f>
        <v>2089247498.6399996</v>
      </c>
      <c r="E69" s="25"/>
      <c r="F69" s="19">
        <f>G69/D69</f>
        <v>3.3656368884803098E-2</v>
      </c>
      <c r="G69" s="18">
        <f>SUM(G39,G55,G61,G67)</f>
        <v>70316484.505879983</v>
      </c>
      <c r="H69" s="25"/>
      <c r="I69" s="19">
        <f>ROUND(J69/D69,3)</f>
        <v>3.5999999999999997E-2</v>
      </c>
      <c r="J69" s="18">
        <f>SUM(J39,J55,J61,J67)</f>
        <v>74493573.882420003</v>
      </c>
      <c r="K69" s="25"/>
      <c r="L69" s="18">
        <f>SUM(L39,L55,L61,L67)</f>
        <v>4177089.3765399978</v>
      </c>
      <c r="N69" s="32"/>
      <c r="O69" s="32"/>
      <c r="P69" s="33"/>
      <c r="Q69" s="32"/>
      <c r="R69" s="32"/>
      <c r="S69" s="32"/>
      <c r="T69" s="33"/>
      <c r="U69" s="32"/>
      <c r="V69" s="32"/>
      <c r="W69" s="32"/>
      <c r="X69" s="32"/>
    </row>
    <row r="70" spans="1:24" ht="15">
      <c r="A70" s="57" t="s">
        <v>63</v>
      </c>
      <c r="B70" s="57"/>
      <c r="C70" s="45"/>
      <c r="D70" s="16"/>
      <c r="E70" s="42"/>
      <c r="F70" s="16"/>
      <c r="J70" s="16"/>
      <c r="K70" s="42"/>
      <c r="L70" s="16"/>
      <c r="N70" s="31"/>
      <c r="O70" s="31"/>
      <c r="Q70" s="31"/>
      <c r="R70" s="31"/>
      <c r="S70" s="31"/>
      <c r="U70" s="31"/>
      <c r="V70" s="31"/>
      <c r="W70" s="31"/>
      <c r="X70" s="31"/>
    </row>
    <row r="71" spans="1:24" ht="15">
      <c r="A71" s="27"/>
      <c r="D71" s="16"/>
      <c r="E71" s="42"/>
      <c r="G71" s="16"/>
      <c r="H71" s="42"/>
      <c r="J71" s="16"/>
      <c r="K71" s="42"/>
      <c r="L71" s="16"/>
      <c r="N71" s="31"/>
      <c r="O71" s="31"/>
      <c r="Q71" s="31"/>
      <c r="R71" s="31"/>
      <c r="S71" s="31"/>
      <c r="U71" s="31"/>
      <c r="V71" s="31"/>
      <c r="W71" s="31"/>
      <c r="X71" s="31"/>
    </row>
    <row r="72" spans="1:24" ht="15.75" thickBot="1">
      <c r="A72" s="49" t="s">
        <v>55</v>
      </c>
      <c r="B72" s="49"/>
      <c r="C72" s="35"/>
      <c r="D72" s="23">
        <f>D19+D26+D39+D55+D61+D67</f>
        <v>5003921925.2085438</v>
      </c>
      <c r="E72" s="43"/>
      <c r="F72" s="24">
        <f>G72/D72</f>
        <v>3.2051826631460764E-2</v>
      </c>
      <c r="G72" s="23">
        <f>G19+G26+G39+G55+G61+G67</f>
        <v>160384838.02414963</v>
      </c>
      <c r="H72" s="43"/>
      <c r="I72" s="24">
        <f>ROUND(J72/D72,3)</f>
        <v>3.5999999999999997E-2</v>
      </c>
      <c r="J72" s="23">
        <f>J19+J26+J39+J55+J61+J67</f>
        <v>180799103.81823084</v>
      </c>
      <c r="K72" s="43"/>
      <c r="L72" s="23">
        <f>L19+L26+L39+L55+L61+L67</f>
        <v>20414265.794081178</v>
      </c>
      <c r="N72" s="31"/>
      <c r="O72" s="31"/>
      <c r="Q72" s="31"/>
      <c r="R72" s="31"/>
      <c r="S72" s="31"/>
      <c r="U72" s="31"/>
      <c r="V72" s="31"/>
      <c r="W72" s="31"/>
      <c r="X72" s="31"/>
    </row>
    <row r="73" spans="1:24" ht="15" thickTop="1"/>
    <row r="77" spans="1:24">
      <c r="N77" s="31"/>
      <c r="O77" s="31"/>
      <c r="Q77" s="31"/>
      <c r="R77" s="31"/>
      <c r="S77" s="31"/>
      <c r="U77" s="31"/>
      <c r="V77" s="31"/>
      <c r="W77" s="31"/>
      <c r="X77" s="31"/>
    </row>
  </sheetData>
  <mergeCells count="12">
    <mergeCell ref="A72:B72"/>
    <mergeCell ref="A1:L1"/>
    <mergeCell ref="A2:L2"/>
    <mergeCell ref="A4:L4"/>
    <mergeCell ref="A3:L3"/>
    <mergeCell ref="A62:B62"/>
    <mergeCell ref="F6:G6"/>
    <mergeCell ref="F7:G7"/>
    <mergeCell ref="I7:J7"/>
    <mergeCell ref="I6:J6"/>
    <mergeCell ref="A69:B69"/>
    <mergeCell ref="A70:B70"/>
  </mergeCells>
  <pageMargins left="0.32" right="0.32" top="0.75" bottom="0.75" header="0.3" footer="0.3"/>
  <pageSetup scale="94" fitToHeight="0" orientation="landscape" horizontalDpi="4294967293" verticalDpi="1200" r:id="rId1"/>
  <headerFooter>
    <oddHeader>&amp;RAppendix B
&amp;P of &amp;N</oddHeader>
  </headerFooter>
  <rowBreaks count="2" manualBreakCount="2">
    <brk id="29" max="8" man="1"/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B - Comparison of Rate</vt:lpstr>
      <vt:lpstr>'Appendix B - Comparison of Rate'!Print_Area</vt:lpstr>
      <vt:lpstr>'Appendix B - Comparison of Rate'!Print_Titles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Richards</dc:creator>
  <cp:lastModifiedBy>Rhonda Watts</cp:lastModifiedBy>
  <cp:lastPrinted>2016-06-07T02:23:33Z</cp:lastPrinted>
  <dcterms:created xsi:type="dcterms:W3CDTF">2016-04-05T15:48:38Z</dcterms:created>
  <dcterms:modified xsi:type="dcterms:W3CDTF">2016-09-15T15:12:37Z</dcterms:modified>
</cp:coreProperties>
</file>