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Customer Breakdown w RR" sheetId="3" r:id="rId1"/>
  </sheets>
  <calcPr calcId="145621"/>
</workbook>
</file>

<file path=xl/calcChain.xml><?xml version="1.0" encoding="utf-8"?>
<calcChain xmlns="http://schemas.openxmlformats.org/spreadsheetml/2006/main">
  <c r="B6" i="3" l="1"/>
  <c r="B3" i="3"/>
  <c r="D37" i="3" l="1"/>
  <c r="E36" i="3"/>
  <c r="C36" i="3"/>
  <c r="F36" i="3" s="1"/>
  <c r="E35" i="3"/>
  <c r="C35" i="3"/>
  <c r="E34" i="3"/>
  <c r="C34" i="3"/>
  <c r="E33" i="3"/>
  <c r="C33" i="3"/>
  <c r="E32" i="3"/>
  <c r="C32" i="3"/>
  <c r="F32" i="3" s="1"/>
  <c r="E31" i="3"/>
  <c r="C31" i="3"/>
  <c r="E30" i="3"/>
  <c r="C30" i="3"/>
  <c r="E29" i="3"/>
  <c r="F29" i="3" s="1"/>
  <c r="C29" i="3"/>
  <c r="E28" i="3"/>
  <c r="F28" i="3" s="1"/>
  <c r="C28" i="3"/>
  <c r="E27" i="3"/>
  <c r="C27" i="3"/>
  <c r="E26" i="3"/>
  <c r="C26" i="3"/>
  <c r="E25" i="3"/>
  <c r="C25" i="3"/>
  <c r="E24" i="3"/>
  <c r="C24" i="3"/>
  <c r="E23" i="3"/>
  <c r="C23" i="3"/>
  <c r="E22" i="3"/>
  <c r="F22" i="3" s="1"/>
  <c r="C22" i="3"/>
  <c r="E21" i="3"/>
  <c r="C21" i="3"/>
  <c r="E20" i="3"/>
  <c r="C20" i="3"/>
  <c r="F20" i="3" s="1"/>
  <c r="E19" i="3"/>
  <c r="C19" i="3"/>
  <c r="E18" i="3"/>
  <c r="C18" i="3"/>
  <c r="B13" i="3"/>
  <c r="G32" i="3" s="1"/>
  <c r="G33" i="3" l="1"/>
  <c r="H33" i="3" s="1"/>
  <c r="G30" i="3"/>
  <c r="H30" i="3" s="1"/>
  <c r="G31" i="3"/>
  <c r="G21" i="3"/>
  <c r="H21" i="3" s="1"/>
  <c r="G25" i="3"/>
  <c r="H25" i="3" s="1"/>
  <c r="G28" i="3"/>
  <c r="H28" i="3" s="1"/>
  <c r="G18" i="3"/>
  <c r="H18" i="3" s="1"/>
  <c r="G19" i="3"/>
  <c r="H19" i="3" s="1"/>
  <c r="F23" i="3"/>
  <c r="F27" i="3"/>
  <c r="H31" i="3"/>
  <c r="F35" i="3"/>
  <c r="F19" i="3"/>
  <c r="G22" i="3"/>
  <c r="H22" i="3" s="1"/>
  <c r="G24" i="3"/>
  <c r="H24" i="3" s="1"/>
  <c r="G26" i="3"/>
  <c r="H26" i="3" s="1"/>
  <c r="G29" i="3"/>
  <c r="H29" i="3" s="1"/>
  <c r="F31" i="3"/>
  <c r="G36" i="3"/>
  <c r="H36" i="3" s="1"/>
  <c r="G20" i="3"/>
  <c r="H20" i="3" s="1"/>
  <c r="G34" i="3"/>
  <c r="H34" i="3" s="1"/>
  <c r="G35" i="3"/>
  <c r="H35" i="3" s="1"/>
  <c r="F18" i="3"/>
  <c r="F24" i="3"/>
  <c r="G27" i="3"/>
  <c r="H27" i="3" s="1"/>
  <c r="F30" i="3"/>
  <c r="G23" i="3"/>
  <c r="H23" i="3" s="1"/>
  <c r="F26" i="3"/>
  <c r="F34" i="3"/>
  <c r="H32" i="3"/>
  <c r="F21" i="3"/>
  <c r="F25" i="3"/>
  <c r="F33" i="3"/>
  <c r="F37" i="3" l="1"/>
  <c r="H37" i="3"/>
  <c r="H39" i="3" l="1"/>
</calcChain>
</file>

<file path=xl/sharedStrings.xml><?xml version="1.0" encoding="utf-8"?>
<sst xmlns="http://schemas.openxmlformats.org/spreadsheetml/2006/main" count="50" uniqueCount="43">
  <si>
    <t>0K-2K</t>
  </si>
  <si>
    <t>2K-4K</t>
  </si>
  <si>
    <t>4K-6K</t>
  </si>
  <si>
    <t>6K-8K</t>
  </si>
  <si>
    <t>26K-28K</t>
  </si>
  <si>
    <t>28K-30K</t>
  </si>
  <si>
    <t>30K-32K</t>
  </si>
  <si>
    <t>36K-38K</t>
  </si>
  <si>
    <t>Annual Energy</t>
  </si>
  <si>
    <t>32K-34K</t>
  </si>
  <si>
    <t>&gt;38k</t>
  </si>
  <si>
    <t>8K-10K</t>
  </si>
  <si>
    <t>10K-12K</t>
  </si>
  <si>
    <t>12K-14K</t>
  </si>
  <si>
    <t>14K-16K</t>
  </si>
  <si>
    <t>16K-18K</t>
  </si>
  <si>
    <t>18K-20K</t>
  </si>
  <si>
    <t>20K-22K</t>
  </si>
  <si>
    <t>22K-24K</t>
  </si>
  <si>
    <t>24K-26K</t>
  </si>
  <si>
    <t>Number of Customers</t>
  </si>
  <si>
    <t>Current Base Charge</t>
  </si>
  <si>
    <t>Current Energy Charge</t>
  </si>
  <si>
    <t>Proposed Base Charge</t>
  </si>
  <si>
    <t>Proposed Energy Charge</t>
  </si>
  <si>
    <t>Clauses</t>
  </si>
  <si>
    <t>per kWh</t>
  </si>
  <si>
    <t>Fuel</t>
  </si>
  <si>
    <t>Capacity</t>
  </si>
  <si>
    <t>ECRC</t>
  </si>
  <si>
    <t>ECCR</t>
  </si>
  <si>
    <t>per month</t>
  </si>
  <si>
    <t>Total</t>
  </si>
  <si>
    <t>Change in Energy</t>
  </si>
  <si>
    <t>Note: The 34k-36k annual energy group did not have any customers.</t>
  </si>
  <si>
    <t>% of
Total Cust</t>
  </si>
  <si>
    <t>Avg Monthly kWh/Cust</t>
  </si>
  <si>
    <t>Avg Annual kWh/Cust</t>
  </si>
  <si>
    <t>Annual GWh</t>
  </si>
  <si>
    <t>Est. Monthly kWh/Cust</t>
  </si>
  <si>
    <t>Est. Annual GWh</t>
  </si>
  <si>
    <t>Residential Price Elasticity</t>
  </si>
  <si>
    <t>Assumptions (Proposed Rates)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</si>
</sst>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&quot;$&quot;#,##0.00"/>
    <numFmt numFmtId="166" formatCode="&quot;$&quot;#,##0.00000"/>
    <numFmt numFmtId="167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/>
    <xf numFmtId="166" fontId="0" fillId="0" borderId="0" xfId="0" applyNumberFormat="1"/>
    <xf numFmtId="0" fontId="0" fillId="0" borderId="0" xfId="0" quotePrefix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quotePrefix="1" applyAlignment="1">
      <alignment horizontal="left" indent="1"/>
    </xf>
    <xf numFmtId="167" fontId="0" fillId="0" borderId="0" xfId="0" applyNumberFormat="1"/>
    <xf numFmtId="0" fontId="0" fillId="0" borderId="1" xfId="0" applyBorder="1" applyAlignment="1">
      <alignment horizontal="left" indent="1"/>
    </xf>
    <xf numFmtId="166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1" fillId="2" borderId="0" xfId="0" applyFont="1" applyFill="1"/>
    <xf numFmtId="0" fontId="3" fillId="0" borderId="0" xfId="0" applyFont="1"/>
    <xf numFmtId="164" fontId="1" fillId="0" borderId="0" xfId="0" applyNumberFormat="1" applyFont="1" applyAlignment="1">
      <alignment horizontal="center"/>
    </xf>
    <xf numFmtId="0" fontId="1" fillId="0" borderId="1" xfId="0" quotePrefix="1" applyFont="1" applyBorder="1" applyAlignment="1">
      <alignment horizontal="center" wrapText="1"/>
    </xf>
    <xf numFmtId="0" fontId="2" fillId="0" borderId="2" xfId="0" quotePrefix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3"/>
  <sheetViews>
    <sheetView tabSelected="1" zoomScaleNormal="100" zoomScaleSheetLayoutView="100" workbookViewId="0">
      <selection activeCell="A41" sqref="A41"/>
    </sheetView>
  </sheetViews>
  <sheetFormatPr defaultRowHeight="15" x14ac:dyDescent="0.25"/>
  <cols>
    <col min="1" max="1" width="24.5703125" bestFit="1" customWidth="1"/>
    <col min="2" max="2" width="11.28515625" customWidth="1"/>
    <col min="3" max="3" width="12" customWidth="1"/>
    <col min="4" max="4" width="9.5703125" customWidth="1"/>
    <col min="5" max="5" width="10.5703125" bestFit="1" customWidth="1"/>
    <col min="6" max="6" width="9" customWidth="1"/>
    <col min="7" max="7" width="12.140625" customWidth="1"/>
    <col min="8" max="8" width="11.28515625" customWidth="1"/>
    <col min="9" max="9" width="20.7109375" bestFit="1" customWidth="1"/>
  </cols>
  <sheetData>
    <row r="2" spans="1:3" ht="18" thickBot="1" x14ac:dyDescent="0.35">
      <c r="A2" s="29" t="s">
        <v>42</v>
      </c>
      <c r="B2" s="16"/>
      <c r="C2" s="16"/>
    </row>
    <row r="3" spans="1:3" x14ac:dyDescent="0.25">
      <c r="A3" s="9" t="s">
        <v>21</v>
      </c>
      <c r="B3" s="5">
        <f>0.67*30.4375</f>
        <v>20.393125000000001</v>
      </c>
      <c r="C3" t="s">
        <v>31</v>
      </c>
    </row>
    <row r="4" spans="1:3" x14ac:dyDescent="0.25">
      <c r="A4" s="9" t="s">
        <v>22</v>
      </c>
      <c r="B4" s="6">
        <v>5.6189999999999997E-2</v>
      </c>
      <c r="C4" t="s">
        <v>26</v>
      </c>
    </row>
    <row r="5" spans="1:3" x14ac:dyDescent="0.25">
      <c r="A5" s="9"/>
      <c r="B5" s="6"/>
    </row>
    <row r="6" spans="1:3" x14ac:dyDescent="0.25">
      <c r="A6" s="9" t="s">
        <v>23</v>
      </c>
      <c r="B6" s="5">
        <f>1.58*30.4375</f>
        <v>48.091250000000002</v>
      </c>
      <c r="C6" t="s">
        <v>31</v>
      </c>
    </row>
    <row r="7" spans="1:3" x14ac:dyDescent="0.25">
      <c r="A7" s="9" t="s">
        <v>24</v>
      </c>
      <c r="B7" s="6">
        <v>3.2980000000000002E-2</v>
      </c>
      <c r="C7" t="s">
        <v>26</v>
      </c>
    </row>
    <row r="8" spans="1:3" x14ac:dyDescent="0.25">
      <c r="A8" s="9"/>
    </row>
    <row r="9" spans="1:3" x14ac:dyDescent="0.25">
      <c r="A9" s="10" t="s">
        <v>27</v>
      </c>
      <c r="B9" s="6">
        <v>3.1629999999999998E-2</v>
      </c>
      <c r="C9" t="s">
        <v>26</v>
      </c>
    </row>
    <row r="10" spans="1:3" x14ac:dyDescent="0.25">
      <c r="A10" s="10" t="s">
        <v>28</v>
      </c>
      <c r="B10" s="6">
        <v>8.8800000000000007E-3</v>
      </c>
      <c r="C10" t="s">
        <v>26</v>
      </c>
    </row>
    <row r="11" spans="1:3" x14ac:dyDescent="0.25">
      <c r="A11" s="11" t="s">
        <v>29</v>
      </c>
      <c r="B11" s="6">
        <v>2.1579999999999998E-2</v>
      </c>
      <c r="C11" t="s">
        <v>26</v>
      </c>
    </row>
    <row r="12" spans="1:3" x14ac:dyDescent="0.25">
      <c r="A12" s="13" t="s">
        <v>30</v>
      </c>
      <c r="B12" s="14">
        <v>1.6000000000000001E-3</v>
      </c>
      <c r="C12" s="15" t="s">
        <v>26</v>
      </c>
    </row>
    <row r="13" spans="1:3" x14ac:dyDescent="0.25">
      <c r="A13" s="9" t="s">
        <v>25</v>
      </c>
      <c r="B13" s="6">
        <f>SUM(B9:B12)</f>
        <v>6.3689999999999997E-2</v>
      </c>
      <c r="C13" t="s">
        <v>26</v>
      </c>
    </row>
    <row r="14" spans="1:3" x14ac:dyDescent="0.25">
      <c r="A14" s="9"/>
      <c r="B14" s="6"/>
    </row>
    <row r="15" spans="1:3" x14ac:dyDescent="0.25">
      <c r="A15" s="7" t="s">
        <v>41</v>
      </c>
      <c r="B15" s="12">
        <v>-0.253</v>
      </c>
    </row>
    <row r="17" spans="1:8" ht="30" x14ac:dyDescent="0.25">
      <c r="A17" s="8" t="s">
        <v>8</v>
      </c>
      <c r="B17" s="28" t="s">
        <v>37</v>
      </c>
      <c r="C17" s="28" t="s">
        <v>36</v>
      </c>
      <c r="D17" s="28" t="s">
        <v>35</v>
      </c>
      <c r="E17" s="17" t="s">
        <v>20</v>
      </c>
      <c r="F17" s="17" t="s">
        <v>38</v>
      </c>
      <c r="G17" s="17" t="s">
        <v>39</v>
      </c>
      <c r="H17" s="17" t="s">
        <v>40</v>
      </c>
    </row>
    <row r="18" spans="1:8" x14ac:dyDescent="0.25">
      <c r="A18" s="1" t="s">
        <v>0</v>
      </c>
      <c r="B18" s="2">
        <v>802</v>
      </c>
      <c r="C18" s="2">
        <f>B18/12</f>
        <v>66.833333333333329</v>
      </c>
      <c r="D18" s="4">
        <v>4.6899999999999997E-2</v>
      </c>
      <c r="E18" s="2">
        <f t="shared" ref="E18:E36" si="0">$E$37*D18</f>
        <v>18748.0874</v>
      </c>
      <c r="F18" s="2">
        <f>E18*C18*12/1000000</f>
        <v>15.035966094799999</v>
      </c>
      <c r="G18" s="2">
        <f>$C18*(1+((($B$6+($B$7+$B$13)*$C18)/($B$3+($B$4+$B$13)*$C18)-1)*$B$15))</f>
        <v>51.268737855767668</v>
      </c>
      <c r="H18" s="2">
        <f t="shared" ref="H18:H36" si="1">E18*G18*12/1000000</f>
        <v>11.534289338491451</v>
      </c>
    </row>
    <row r="19" spans="1:8" x14ac:dyDescent="0.25">
      <c r="A19" s="1" t="s">
        <v>1</v>
      </c>
      <c r="B19" s="2">
        <v>2824</v>
      </c>
      <c r="C19" s="2">
        <f t="shared" ref="C19:C36" si="2">B19/12</f>
        <v>235.33333333333334</v>
      </c>
      <c r="D19" s="4">
        <v>4.1700000000000001E-2</v>
      </c>
      <c r="E19" s="2">
        <f t="shared" si="0"/>
        <v>16669.408200000002</v>
      </c>
      <c r="F19" s="2">
        <f t="shared" ref="F19:F36" si="3">E19*C19*12/1000000</f>
        <v>47.074408756800004</v>
      </c>
      <c r="G19" s="2">
        <f t="shared" ref="G19:G36" si="4">$C19*(1+((($B$6+($B$7+$B$13)*$C19)/($B$3+($B$4+$B$13)*$C19)-1)*$B$15))</f>
        <v>208.09494158853008</v>
      </c>
      <c r="H19" s="2">
        <f t="shared" si="1"/>
        <v>41.625834308332379</v>
      </c>
    </row>
    <row r="20" spans="1:8" x14ac:dyDescent="0.25">
      <c r="A20" s="1" t="s">
        <v>2</v>
      </c>
      <c r="B20" s="2">
        <v>4972</v>
      </c>
      <c r="C20" s="2">
        <f t="shared" si="2"/>
        <v>414.33333333333331</v>
      </c>
      <c r="D20" s="4">
        <v>5.21E-2</v>
      </c>
      <c r="E20" s="2">
        <f t="shared" si="0"/>
        <v>20826.766599999999</v>
      </c>
      <c r="F20" s="2">
        <f t="shared" si="3"/>
        <v>103.55068353519999</v>
      </c>
      <c r="G20" s="2">
        <f t="shared" si="4"/>
        <v>387.28052409376738</v>
      </c>
      <c r="H20" s="2">
        <f t="shared" si="1"/>
        <v>96.789613008318838</v>
      </c>
    </row>
    <row r="21" spans="1:8" x14ac:dyDescent="0.25">
      <c r="A21" s="1" t="s">
        <v>3</v>
      </c>
      <c r="B21" s="2">
        <v>7245</v>
      </c>
      <c r="C21" s="2">
        <f t="shared" si="2"/>
        <v>603.75</v>
      </c>
      <c r="D21" s="4">
        <v>4.1700000000000001E-2</v>
      </c>
      <c r="E21" s="2">
        <f t="shared" si="0"/>
        <v>16669.408200000002</v>
      </c>
      <c r="F21" s="2">
        <f t="shared" si="3"/>
        <v>120.76986240900001</v>
      </c>
      <c r="G21" s="2">
        <f t="shared" si="4"/>
        <v>581.21723294547951</v>
      </c>
      <c r="H21" s="2">
        <f t="shared" si="1"/>
        <v>116.26256770611224</v>
      </c>
    </row>
    <row r="22" spans="1:8" x14ac:dyDescent="0.25">
      <c r="A22" s="1" t="s">
        <v>11</v>
      </c>
      <c r="B22" s="2">
        <v>8990</v>
      </c>
      <c r="C22" s="2">
        <f t="shared" si="2"/>
        <v>749.16666666666663</v>
      </c>
      <c r="D22" s="4">
        <v>0.1615</v>
      </c>
      <c r="E22" s="2">
        <f t="shared" si="0"/>
        <v>64558.978999999999</v>
      </c>
      <c r="F22" s="2">
        <f t="shared" si="3"/>
        <v>580.38522121000005</v>
      </c>
      <c r="G22" s="2">
        <f t="shared" si="4"/>
        <v>731.43449512303789</v>
      </c>
      <c r="H22" s="2">
        <f t="shared" si="1"/>
        <v>566.64797052628569</v>
      </c>
    </row>
    <row r="23" spans="1:8" x14ac:dyDescent="0.25">
      <c r="A23" s="1" t="s">
        <v>12</v>
      </c>
      <c r="B23" s="2">
        <v>11139</v>
      </c>
      <c r="C23" s="2">
        <f t="shared" si="2"/>
        <v>928.25</v>
      </c>
      <c r="D23" s="4">
        <v>0.17710000000000001</v>
      </c>
      <c r="E23" s="2">
        <f t="shared" si="0"/>
        <v>70795.016600000003</v>
      </c>
      <c r="F23" s="2">
        <f t="shared" si="3"/>
        <v>788.58568990740002</v>
      </c>
      <c r="G23" s="2">
        <f t="shared" si="4"/>
        <v>917.27483475927363</v>
      </c>
      <c r="H23" s="2">
        <f t="shared" si="1"/>
        <v>779.26184584254054</v>
      </c>
    </row>
    <row r="24" spans="1:8" x14ac:dyDescent="0.25">
      <c r="A24" s="1" t="s">
        <v>13</v>
      </c>
      <c r="B24" s="2">
        <v>13212</v>
      </c>
      <c r="C24" s="2">
        <f t="shared" si="2"/>
        <v>1101</v>
      </c>
      <c r="D24" s="4">
        <v>9.3799999999999994E-2</v>
      </c>
      <c r="E24" s="2">
        <f t="shared" si="0"/>
        <v>37496.174800000001</v>
      </c>
      <c r="F24" s="2">
        <f t="shared" si="3"/>
        <v>495.39946145760001</v>
      </c>
      <c r="G24" s="2">
        <f t="shared" si="4"/>
        <v>1097.080916023654</v>
      </c>
      <c r="H24" s="2">
        <f t="shared" si="1"/>
        <v>493.63605356360461</v>
      </c>
    </row>
    <row r="25" spans="1:8" x14ac:dyDescent="0.25">
      <c r="A25" s="1" t="s">
        <v>14</v>
      </c>
      <c r="B25" s="2">
        <v>15122</v>
      </c>
      <c r="C25" s="2">
        <f t="shared" si="2"/>
        <v>1260.1666666666667</v>
      </c>
      <c r="D25" s="4">
        <v>6.7699999999999996E-2</v>
      </c>
      <c r="E25" s="2">
        <f t="shared" si="0"/>
        <v>27062.804199999999</v>
      </c>
      <c r="F25" s="2">
        <f t="shared" si="3"/>
        <v>409.24372511240006</v>
      </c>
      <c r="G25" s="2">
        <f t="shared" si="4"/>
        <v>1263.0494284125518</v>
      </c>
      <c r="H25" s="2">
        <f t="shared" si="1"/>
        <v>410.17991251260975</v>
      </c>
    </row>
    <row r="26" spans="1:8" x14ac:dyDescent="0.25">
      <c r="A26" s="1" t="s">
        <v>15</v>
      </c>
      <c r="B26" s="2">
        <v>17055</v>
      </c>
      <c r="C26" s="2">
        <f t="shared" si="2"/>
        <v>1421.25</v>
      </c>
      <c r="D26" s="4">
        <v>5.7299999999999997E-2</v>
      </c>
      <c r="E26" s="2">
        <f t="shared" si="0"/>
        <v>22905.445799999998</v>
      </c>
      <c r="F26" s="2">
        <f t="shared" si="3"/>
        <v>390.65237811899993</v>
      </c>
      <c r="G26" s="2">
        <f t="shared" si="4"/>
        <v>1431.2190967067561</v>
      </c>
      <c r="H26" s="2">
        <f t="shared" si="1"/>
        <v>393.39253737049864</v>
      </c>
    </row>
    <row r="27" spans="1:8" x14ac:dyDescent="0.25">
      <c r="A27" s="1" t="s">
        <v>16</v>
      </c>
      <c r="B27" s="2">
        <v>18932</v>
      </c>
      <c r="C27" s="2">
        <f t="shared" si="2"/>
        <v>1577.6666666666667</v>
      </c>
      <c r="D27" s="4">
        <v>9.3799999999999994E-2</v>
      </c>
      <c r="E27" s="2">
        <f t="shared" si="0"/>
        <v>37496.174800000001</v>
      </c>
      <c r="F27" s="2">
        <f t="shared" si="3"/>
        <v>709.8775813136001</v>
      </c>
      <c r="G27" s="2">
        <f t="shared" si="4"/>
        <v>1594.6586393428847</v>
      </c>
      <c r="H27" s="2">
        <f t="shared" si="1"/>
        <v>717.5231890455716</v>
      </c>
    </row>
    <row r="28" spans="1:8" x14ac:dyDescent="0.25">
      <c r="A28" s="1" t="s">
        <v>17</v>
      </c>
      <c r="B28" s="2">
        <v>20736</v>
      </c>
      <c r="C28" s="2">
        <f t="shared" si="2"/>
        <v>1728</v>
      </c>
      <c r="D28" s="4">
        <v>4.1700000000000001E-2</v>
      </c>
      <c r="E28" s="2">
        <f t="shared" si="0"/>
        <v>16669.408200000002</v>
      </c>
      <c r="F28" s="2">
        <f t="shared" si="3"/>
        <v>345.65684843520006</v>
      </c>
      <c r="G28" s="2">
        <f t="shared" si="4"/>
        <v>1751.8409585250686</v>
      </c>
      <c r="H28" s="2">
        <f t="shared" si="1"/>
        <v>350.4258244696037</v>
      </c>
    </row>
    <row r="29" spans="1:8" x14ac:dyDescent="0.25">
      <c r="A29" s="1" t="s">
        <v>18</v>
      </c>
      <c r="B29" s="2">
        <v>23043</v>
      </c>
      <c r="C29" s="2">
        <f t="shared" si="2"/>
        <v>1920.25</v>
      </c>
      <c r="D29" s="4">
        <v>3.1300000000000001E-2</v>
      </c>
      <c r="E29" s="2">
        <f t="shared" si="0"/>
        <v>12512.049800000001</v>
      </c>
      <c r="F29" s="2">
        <f t="shared" si="3"/>
        <v>288.31516354140001</v>
      </c>
      <c r="G29" s="2">
        <f t="shared" si="4"/>
        <v>1952.9575158252394</v>
      </c>
      <c r="H29" s="2">
        <f t="shared" si="1"/>
        <v>293.22602034347625</v>
      </c>
    </row>
    <row r="30" spans="1:8" x14ac:dyDescent="0.25">
      <c r="A30" s="1" t="s">
        <v>19</v>
      </c>
      <c r="B30" s="2">
        <v>24803</v>
      </c>
      <c r="C30" s="2">
        <f t="shared" si="2"/>
        <v>2066.9166666666665</v>
      </c>
      <c r="D30" s="4">
        <v>4.1700000000000001E-2</v>
      </c>
      <c r="E30" s="2">
        <f t="shared" si="0"/>
        <v>16669.408200000002</v>
      </c>
      <c r="F30" s="2">
        <f t="shared" si="3"/>
        <v>413.45133158459998</v>
      </c>
      <c r="G30" s="2">
        <f t="shared" si="4"/>
        <v>2106.4520669449466</v>
      </c>
      <c r="H30" s="2">
        <f t="shared" si="1"/>
        <v>421.35971229166853</v>
      </c>
    </row>
    <row r="31" spans="1:8" x14ac:dyDescent="0.25">
      <c r="A31" s="1" t="s">
        <v>4</v>
      </c>
      <c r="B31" s="2">
        <v>26454</v>
      </c>
      <c r="C31" s="2">
        <f t="shared" si="2"/>
        <v>2204.5</v>
      </c>
      <c r="D31" s="4">
        <v>5.1999999999999998E-3</v>
      </c>
      <c r="E31" s="2">
        <f t="shared" si="0"/>
        <v>2078.6792</v>
      </c>
      <c r="F31" s="2">
        <f t="shared" si="3"/>
        <v>54.98937955680001</v>
      </c>
      <c r="G31" s="2">
        <f t="shared" si="4"/>
        <v>2250.4804357910448</v>
      </c>
      <c r="H31" s="2">
        <f t="shared" si="1"/>
        <v>56.136322462629366</v>
      </c>
    </row>
    <row r="32" spans="1:8" x14ac:dyDescent="0.25">
      <c r="A32" s="1" t="s">
        <v>5</v>
      </c>
      <c r="B32" s="2">
        <v>28405</v>
      </c>
      <c r="C32" s="2">
        <f t="shared" si="2"/>
        <v>2367.0833333333335</v>
      </c>
      <c r="D32" s="4">
        <v>1.5599999999999999E-2</v>
      </c>
      <c r="E32" s="2">
        <f t="shared" si="0"/>
        <v>6236.0375999999997</v>
      </c>
      <c r="F32" s="2">
        <f t="shared" si="3"/>
        <v>177.13464802799999</v>
      </c>
      <c r="G32" s="2">
        <f t="shared" si="4"/>
        <v>2420.7210586928563</v>
      </c>
      <c r="H32" s="2">
        <f t="shared" si="1"/>
        <v>181.14849049344551</v>
      </c>
    </row>
    <row r="33" spans="1:8" x14ac:dyDescent="0.25">
      <c r="A33" s="1" t="s">
        <v>6</v>
      </c>
      <c r="B33" s="2">
        <v>31175</v>
      </c>
      <c r="C33" s="2">
        <f t="shared" si="2"/>
        <v>2597.9166666666665</v>
      </c>
      <c r="D33" s="4">
        <v>1.04E-2</v>
      </c>
      <c r="E33" s="2">
        <f t="shared" si="0"/>
        <v>4157.3584000000001</v>
      </c>
      <c r="F33" s="2">
        <f t="shared" si="3"/>
        <v>129.60564811999998</v>
      </c>
      <c r="G33" s="2">
        <f t="shared" si="4"/>
        <v>2662.4879632779675</v>
      </c>
      <c r="H33" s="2">
        <f t="shared" si="1"/>
        <v>132.82700038839059</v>
      </c>
    </row>
    <row r="34" spans="1:8" x14ac:dyDescent="0.25">
      <c r="A34" s="1" t="s">
        <v>9</v>
      </c>
      <c r="B34" s="2">
        <v>32973</v>
      </c>
      <c r="C34" s="2">
        <f t="shared" si="2"/>
        <v>2747.75</v>
      </c>
      <c r="D34" s="4">
        <v>5.1999999999999998E-3</v>
      </c>
      <c r="E34" s="2">
        <f t="shared" si="0"/>
        <v>2078.6792</v>
      </c>
      <c r="F34" s="2">
        <f t="shared" si="3"/>
        <v>68.540289261600009</v>
      </c>
      <c r="G34" s="2">
        <f t="shared" si="4"/>
        <v>2819.4498728143917</v>
      </c>
      <c r="H34" s="2">
        <f t="shared" si="1"/>
        <v>70.328781672743048</v>
      </c>
    </row>
    <row r="35" spans="1:8" x14ac:dyDescent="0.25">
      <c r="A35" s="1" t="s">
        <v>7</v>
      </c>
      <c r="B35" s="2">
        <v>36536</v>
      </c>
      <c r="C35" s="2">
        <f t="shared" si="2"/>
        <v>3044.6666666666665</v>
      </c>
      <c r="D35" s="4">
        <v>1.04E-2</v>
      </c>
      <c r="E35" s="2">
        <f t="shared" si="0"/>
        <v>4157.3584000000001</v>
      </c>
      <c r="F35" s="2">
        <f t="shared" si="3"/>
        <v>151.89324650239999</v>
      </c>
      <c r="G35" s="2">
        <f t="shared" si="4"/>
        <v>3130.5508987177082</v>
      </c>
      <c r="H35" s="2">
        <f t="shared" si="1"/>
        <v>156.17786490493936</v>
      </c>
    </row>
    <row r="36" spans="1:8" x14ac:dyDescent="0.25">
      <c r="A36" s="18" t="s">
        <v>10</v>
      </c>
      <c r="B36" s="19">
        <v>38563</v>
      </c>
      <c r="C36" s="19">
        <f t="shared" si="2"/>
        <v>3213.5833333333335</v>
      </c>
      <c r="D36" s="20">
        <v>5.1999999999999998E-3</v>
      </c>
      <c r="E36" s="19">
        <f t="shared" si="0"/>
        <v>2078.6792</v>
      </c>
      <c r="F36" s="19">
        <f t="shared" si="3"/>
        <v>80.160105989599998</v>
      </c>
      <c r="G36" s="19">
        <f t="shared" si="4"/>
        <v>3307.5652507808086</v>
      </c>
      <c r="H36" s="19">
        <f t="shared" si="1"/>
        <v>82.504405073290201</v>
      </c>
    </row>
    <row r="37" spans="1:8" x14ac:dyDescent="0.25">
      <c r="C37" s="21" t="s">
        <v>32</v>
      </c>
      <c r="D37" s="27">
        <f>SUM(D18:D36)</f>
        <v>1.0002999999999997</v>
      </c>
      <c r="E37" s="22">
        <v>399746</v>
      </c>
      <c r="F37" s="22">
        <f>SUM(F18:F36)</f>
        <v>5370.3216389354002</v>
      </c>
      <c r="G37" s="25"/>
      <c r="H37" s="22">
        <f>SUM(H18:H36)</f>
        <v>5370.988235322553</v>
      </c>
    </row>
    <row r="39" spans="1:8" ht="17.25" x14ac:dyDescent="0.3">
      <c r="G39" s="23" t="s">
        <v>33</v>
      </c>
      <c r="H39" s="24" t="str">
        <f>ROUND(H37-F37,1)&amp;" GWh"</f>
        <v>0.7 GWh</v>
      </c>
    </row>
    <row r="41" spans="1:8" x14ac:dyDescent="0.25">
      <c r="A41" s="26" t="s">
        <v>34</v>
      </c>
    </row>
    <row r="42" spans="1:8" x14ac:dyDescent="0.25">
      <c r="B42" s="7"/>
    </row>
    <row r="45" spans="1:8" x14ac:dyDescent="0.25">
      <c r="C45" s="3"/>
    </row>
    <row r="46" spans="1:8" x14ac:dyDescent="0.25">
      <c r="C46" s="3"/>
    </row>
    <row r="47" spans="1:8" x14ac:dyDescent="0.25">
      <c r="C47" s="3"/>
    </row>
    <row r="48" spans="1:8" x14ac:dyDescent="0.25">
      <c r="C48" s="3"/>
    </row>
    <row r="49" spans="3:3" x14ac:dyDescent="0.25">
      <c r="C49" s="3"/>
    </row>
    <row r="50" spans="3:3" x14ac:dyDescent="0.25">
      <c r="C50" s="3"/>
    </row>
    <row r="51" spans="3:3" x14ac:dyDescent="0.25">
      <c r="C51" s="3"/>
    </row>
    <row r="52" spans="3:3" x14ac:dyDescent="0.25">
      <c r="C52" s="3"/>
    </row>
    <row r="53" spans="3:3" x14ac:dyDescent="0.25">
      <c r="C53" s="3"/>
    </row>
    <row r="54" spans="3:3" x14ac:dyDescent="0.25">
      <c r="C54" s="3"/>
    </row>
    <row r="55" spans="3:3" x14ac:dyDescent="0.25">
      <c r="C55" s="3"/>
    </row>
    <row r="56" spans="3:3" x14ac:dyDescent="0.25">
      <c r="C56" s="3"/>
    </row>
    <row r="57" spans="3:3" x14ac:dyDescent="0.25">
      <c r="C57" s="3"/>
    </row>
    <row r="58" spans="3:3" x14ac:dyDescent="0.25">
      <c r="C58" s="3"/>
    </row>
    <row r="59" spans="3:3" x14ac:dyDescent="0.25">
      <c r="C59" s="3"/>
    </row>
    <row r="60" spans="3:3" x14ac:dyDescent="0.25">
      <c r="C60" s="3"/>
    </row>
    <row r="62" spans="3:3" x14ac:dyDescent="0.25">
      <c r="C62" s="3"/>
    </row>
    <row r="63" spans="3:3" x14ac:dyDescent="0.25">
      <c r="C63" s="3"/>
    </row>
  </sheetData>
  <printOptions horizont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Breakdown w RR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Broxson, Daniel Luther</dc:creator>
  <cp:lastModifiedBy>Jun Park</cp:lastModifiedBy>
  <cp:lastPrinted>2016-09-02T14:25:22Z</cp:lastPrinted>
  <dcterms:created xsi:type="dcterms:W3CDTF">2016-06-17T20:40:34Z</dcterms:created>
  <dcterms:modified xsi:type="dcterms:W3CDTF">2016-10-11T15:34:47Z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-1010214406</vt:i4>
  </property>
  <property fmtid="{D5CDD505-2E9C-101B-9397-08002B2CF9AE}" pid="3" name="_NewReviewCycle">
    <vt:lpwstr/>
  </property>
  <property fmtid="{D5CDD505-2E9C-101B-9397-08002B2CF9AE}" pid="4" name="_EmailSubject">
    <vt:lpwstr>McConnell: Staff 4th POD 30</vt:lpwstr>
  </property>
  <property fmtid="{D5CDD505-2E9C-101B-9397-08002B2CF9AE}" pid="5" name="_AuthorEmail">
    <vt:lpwstr>DLBROXSO@southernco.com</vt:lpwstr>
  </property>
  <property fmtid="{D5CDD505-2E9C-101B-9397-08002B2CF9AE}" pid="6" name="_AuthorEmailDisplayName">
    <vt:lpwstr>Broxson, Daniel Luther</vt:lpwstr>
  </property>
</Properties>
</file>