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orkgroups\SCS Fossil Hydro Project Controls\ESTIMATING\DISMANTLEMENT STUDIES\GULF POWER\2016\"/>
    </mc:Choice>
  </mc:AlternateContent>
  <bookViews>
    <workbookView xWindow="120" yWindow="75" windowWidth="27795" windowHeight="12075"/>
  </bookViews>
  <sheets>
    <sheet name="Notes" sheetId="1" r:id="rId1"/>
    <sheet name="Plant Scholz" sheetId="5" r:id="rId2"/>
    <sheet name="Plant Smith" sheetId="6" r:id="rId3"/>
    <sheet name="Plant Crist" sheetId="7" r:id="rId4"/>
  </sheets>
  <definedNames>
    <definedName name="DATA">#REF!</definedName>
    <definedName name="_xlnm.Print_Titles" localSheetId="3">'Plant Crist'!$1:$1</definedName>
    <definedName name="_xlnm.Print_Titles" localSheetId="1">'Plant Scholz'!$1:$1</definedName>
    <definedName name="_xlnm.Print_Titles" localSheetId="2">'Plant Smith'!$1:$1</definedName>
  </definedNames>
  <calcPr calcId="152511" iterate="1"/>
</workbook>
</file>

<file path=xl/calcChain.xml><?xml version="1.0" encoding="utf-8"?>
<calcChain xmlns="http://schemas.openxmlformats.org/spreadsheetml/2006/main">
  <c r="X14" i="6" l="1"/>
  <c r="X16" i="6" s="1"/>
  <c r="X18" i="6" s="1"/>
  <c r="X20" i="6" s="1"/>
  <c r="Q41" i="5" l="1"/>
  <c r="Q42" i="5"/>
  <c r="Q43" i="5"/>
  <c r="Q44" i="5"/>
  <c r="Q45" i="5"/>
  <c r="Q47" i="5"/>
  <c r="Q64" i="5"/>
  <c r="Q65" i="5"/>
  <c r="Q66" i="5"/>
  <c r="Q67" i="5"/>
  <c r="Q69" i="5"/>
  <c r="Q86" i="5"/>
  <c r="Q87" i="5"/>
  <c r="Q88" i="5"/>
  <c r="Q89" i="5"/>
  <c r="Q90" i="5"/>
  <c r="Q92" i="5"/>
  <c r="Q109" i="5"/>
  <c r="Q110" i="5"/>
  <c r="Q111" i="5"/>
  <c r="Q112" i="5"/>
  <c r="Q114" i="5"/>
  <c r="Q131" i="5"/>
  <c r="Q132" i="5"/>
  <c r="Q133" i="5"/>
  <c r="Q134" i="5"/>
  <c r="Q135" i="5"/>
  <c r="Q137" i="5"/>
  <c r="Q154" i="5"/>
  <c r="Q155" i="5"/>
  <c r="Q156" i="5"/>
  <c r="Q157" i="5"/>
  <c r="Q159" i="5"/>
  <c r="Q176" i="5"/>
  <c r="Q177" i="5"/>
  <c r="Q178" i="5"/>
  <c r="Q179" i="5"/>
  <c r="Q180" i="5"/>
  <c r="Q182" i="5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P58" i="7"/>
  <c r="P59" i="7"/>
  <c r="P73" i="7" s="1"/>
  <c r="G8" i="7" s="1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L73" i="7"/>
  <c r="D8" i="7" s="1"/>
  <c r="M73" i="7"/>
  <c r="E8" i="7" s="1"/>
  <c r="N73" i="7"/>
  <c r="F8" i="7" s="1"/>
  <c r="P81" i="7"/>
  <c r="P82" i="7"/>
  <c r="P83" i="7"/>
  <c r="P84" i="7"/>
  <c r="P85" i="7"/>
  <c r="P86" i="7"/>
  <c r="P87" i="7"/>
  <c r="P88" i="7"/>
  <c r="P89" i="7"/>
  <c r="P90" i="7"/>
  <c r="P91" i="7"/>
  <c r="P92" i="7"/>
  <c r="P93" i="7"/>
  <c r="P94" i="7"/>
  <c r="P95" i="7"/>
  <c r="L96" i="7"/>
  <c r="D9" i="7" s="1"/>
  <c r="M96" i="7"/>
  <c r="E9" i="7" s="1"/>
  <c r="N96" i="7"/>
  <c r="F9" i="7" s="1"/>
  <c r="P104" i="7"/>
  <c r="P105" i="7"/>
  <c r="P106" i="7"/>
  <c r="P107" i="7"/>
  <c r="P108" i="7"/>
  <c r="P109" i="7"/>
  <c r="P110" i="7"/>
  <c r="P111" i="7"/>
  <c r="P112" i="7"/>
  <c r="P113" i="7"/>
  <c r="P114" i="7"/>
  <c r="P115" i="7"/>
  <c r="P116" i="7"/>
  <c r="P117" i="7"/>
  <c r="P118" i="7"/>
  <c r="L119" i="7"/>
  <c r="D10" i="7" s="1"/>
  <c r="M119" i="7"/>
  <c r="E10" i="7" s="1"/>
  <c r="N119" i="7"/>
  <c r="F10" i="7" s="1"/>
  <c r="P127" i="7"/>
  <c r="P128" i="7"/>
  <c r="P129" i="7"/>
  <c r="P130" i="7"/>
  <c r="P131" i="7"/>
  <c r="P132" i="7"/>
  <c r="P133" i="7"/>
  <c r="P134" i="7"/>
  <c r="P135" i="7"/>
  <c r="P136" i="7"/>
  <c r="P137" i="7"/>
  <c r="P138" i="7"/>
  <c r="P139" i="7"/>
  <c r="P140" i="7"/>
  <c r="P141" i="7"/>
  <c r="L142" i="7"/>
  <c r="D11" i="7" s="1"/>
  <c r="M142" i="7"/>
  <c r="E11" i="7" s="1"/>
  <c r="N142" i="7"/>
  <c r="F11" i="7" s="1"/>
  <c r="P142" i="7"/>
  <c r="G11" i="7" s="1"/>
  <c r="P149" i="7"/>
  <c r="P150" i="7"/>
  <c r="P164" i="7" s="1"/>
  <c r="G12" i="7" s="1"/>
  <c r="P151" i="7"/>
  <c r="P152" i="7"/>
  <c r="P153" i="7"/>
  <c r="P154" i="7"/>
  <c r="P155" i="7"/>
  <c r="P156" i="7"/>
  <c r="P157" i="7"/>
  <c r="P158" i="7"/>
  <c r="P159" i="7"/>
  <c r="P160" i="7"/>
  <c r="P161" i="7"/>
  <c r="P162" i="7"/>
  <c r="P163" i="7"/>
  <c r="L164" i="7"/>
  <c r="D12" i="7" s="1"/>
  <c r="M164" i="7"/>
  <c r="E12" i="7" s="1"/>
  <c r="N164" i="7"/>
  <c r="F12" i="7" s="1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L187" i="7"/>
  <c r="D13" i="7" s="1"/>
  <c r="M187" i="7"/>
  <c r="E13" i="7" s="1"/>
  <c r="N187" i="7"/>
  <c r="F13" i="7" s="1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L209" i="7"/>
  <c r="D14" i="7" s="1"/>
  <c r="M209" i="7"/>
  <c r="E14" i="7" s="1"/>
  <c r="N209" i="7"/>
  <c r="F14" i="7" s="1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L232" i="7"/>
  <c r="D15" i="7" s="1"/>
  <c r="M232" i="7"/>
  <c r="E15" i="7" s="1"/>
  <c r="N232" i="7"/>
  <c r="F15" i="7" s="1"/>
  <c r="P232" i="7"/>
  <c r="G15" i="7" s="1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L254" i="7"/>
  <c r="D16" i="7" s="1"/>
  <c r="M254" i="7"/>
  <c r="E16" i="7" s="1"/>
  <c r="N254" i="7"/>
  <c r="F16" i="7" s="1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L277" i="7"/>
  <c r="D17" i="7" s="1"/>
  <c r="M277" i="7"/>
  <c r="E17" i="7" s="1"/>
  <c r="N277" i="7"/>
  <c r="F17" i="7" s="1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L299" i="7"/>
  <c r="D18" i="7" s="1"/>
  <c r="M299" i="7"/>
  <c r="E18" i="7" s="1"/>
  <c r="N299" i="7"/>
  <c r="F18" i="7" s="1"/>
  <c r="P307" i="7"/>
  <c r="P308" i="7"/>
  <c r="P322" i="7" s="1"/>
  <c r="G19" i="7" s="1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L322" i="7"/>
  <c r="D19" i="7" s="1"/>
  <c r="M322" i="7"/>
  <c r="E19" i="7" s="1"/>
  <c r="N322" i="7"/>
  <c r="F19" i="7" s="1"/>
  <c r="P329" i="7"/>
  <c r="P330" i="7"/>
  <c r="P331" i="7"/>
  <c r="M332" i="7"/>
  <c r="M344" i="7" s="1"/>
  <c r="E20" i="7" s="1"/>
  <c r="P333" i="7"/>
  <c r="P334" i="7"/>
  <c r="P335" i="7"/>
  <c r="P336" i="7"/>
  <c r="P337" i="7"/>
  <c r="P338" i="7"/>
  <c r="P339" i="7"/>
  <c r="P340" i="7"/>
  <c r="P341" i="7"/>
  <c r="P342" i="7"/>
  <c r="P343" i="7"/>
  <c r="L344" i="7"/>
  <c r="D20" i="7" s="1"/>
  <c r="N344" i="7"/>
  <c r="F20" i="7" s="1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L367" i="7"/>
  <c r="D21" i="7" s="1"/>
  <c r="M367" i="7"/>
  <c r="E21" i="7" s="1"/>
  <c r="N367" i="7"/>
  <c r="F21" i="7" s="1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L389" i="7"/>
  <c r="D22" i="7" s="1"/>
  <c r="M389" i="7"/>
  <c r="E22" i="7" s="1"/>
  <c r="N389" i="7"/>
  <c r="F22" i="7" s="1"/>
  <c r="M397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L412" i="7"/>
  <c r="D23" i="7" s="1"/>
  <c r="M412" i="7"/>
  <c r="E23" i="7" s="1"/>
  <c r="N412" i="7"/>
  <c r="F23" i="7" s="1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L434" i="7"/>
  <c r="M434" i="7"/>
  <c r="N434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L457" i="7"/>
  <c r="D25" i="7" s="1"/>
  <c r="M457" i="7"/>
  <c r="E25" i="7" s="1"/>
  <c r="N457" i="7"/>
  <c r="F25" i="7" s="1"/>
  <c r="P457" i="7"/>
  <c r="G25" i="7" s="1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L479" i="7"/>
  <c r="D26" i="7" s="1"/>
  <c r="M479" i="7"/>
  <c r="E26" i="7" s="1"/>
  <c r="N479" i="7"/>
  <c r="F26" i="7" s="1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L502" i="7"/>
  <c r="D27" i="7" s="1"/>
  <c r="M502" i="7"/>
  <c r="E27" i="7" s="1"/>
  <c r="N502" i="7"/>
  <c r="F27" i="7" s="1"/>
  <c r="P511" i="7"/>
  <c r="P512" i="7"/>
  <c r="P513" i="7"/>
  <c r="P514" i="7"/>
  <c r="P515" i="7"/>
  <c r="P516" i="7"/>
  <c r="P517" i="7"/>
  <c r="P518" i="7"/>
  <c r="P519" i="7"/>
  <c r="P520" i="7"/>
  <c r="P521" i="7"/>
  <c r="P522" i="7"/>
  <c r="P523" i="7"/>
  <c r="P524" i="7"/>
  <c r="P525" i="7"/>
  <c r="L526" i="7"/>
  <c r="D28" i="7" s="1"/>
  <c r="M526" i="7"/>
  <c r="E28" i="7" s="1"/>
  <c r="N526" i="7"/>
  <c r="F28" i="7" s="1"/>
  <c r="P534" i="7"/>
  <c r="P535" i="7"/>
  <c r="P549" i="7" s="1"/>
  <c r="G29" i="7" s="1"/>
  <c r="P536" i="7"/>
  <c r="P537" i="7"/>
  <c r="P538" i="7"/>
  <c r="P539" i="7"/>
  <c r="P540" i="7"/>
  <c r="P541" i="7"/>
  <c r="P542" i="7"/>
  <c r="P543" i="7"/>
  <c r="P544" i="7"/>
  <c r="P545" i="7"/>
  <c r="P546" i="7"/>
  <c r="P547" i="7"/>
  <c r="P548" i="7"/>
  <c r="L549" i="7"/>
  <c r="D29" i="7" s="1"/>
  <c r="M549" i="7"/>
  <c r="E29" i="7" s="1"/>
  <c r="N549" i="7"/>
  <c r="F29" i="7" s="1"/>
  <c r="P557" i="7"/>
  <c r="P558" i="7"/>
  <c r="P559" i="7"/>
  <c r="P560" i="7"/>
  <c r="P561" i="7"/>
  <c r="P562" i="7"/>
  <c r="P563" i="7"/>
  <c r="P564" i="7"/>
  <c r="P565" i="7"/>
  <c r="P566" i="7"/>
  <c r="P567" i="7"/>
  <c r="P568" i="7"/>
  <c r="P569" i="7"/>
  <c r="P570" i="7"/>
  <c r="P571" i="7"/>
  <c r="L572" i="7"/>
  <c r="D30" i="7" s="1"/>
  <c r="M572" i="7"/>
  <c r="E30" i="7" s="1"/>
  <c r="N572" i="7"/>
  <c r="F30" i="7" s="1"/>
  <c r="P580" i="7"/>
  <c r="P581" i="7"/>
  <c r="P582" i="7"/>
  <c r="P583" i="7"/>
  <c r="P584" i="7"/>
  <c r="P585" i="7"/>
  <c r="P586" i="7"/>
  <c r="P587" i="7"/>
  <c r="P588" i="7"/>
  <c r="P589" i="7"/>
  <c r="P590" i="7"/>
  <c r="P591" i="7"/>
  <c r="P592" i="7"/>
  <c r="P593" i="7"/>
  <c r="P594" i="7"/>
  <c r="L595" i="7"/>
  <c r="D31" i="7" s="1"/>
  <c r="M595" i="7"/>
  <c r="E31" i="7" s="1"/>
  <c r="N595" i="7"/>
  <c r="F31" i="7" s="1"/>
  <c r="P604" i="7"/>
  <c r="P605" i="7"/>
  <c r="P606" i="7"/>
  <c r="P607" i="7"/>
  <c r="P608" i="7"/>
  <c r="P609" i="7"/>
  <c r="P610" i="7"/>
  <c r="P611" i="7"/>
  <c r="P612" i="7"/>
  <c r="P613" i="7"/>
  <c r="P614" i="7"/>
  <c r="P615" i="7"/>
  <c r="P616" i="7"/>
  <c r="P617" i="7"/>
  <c r="P618" i="7"/>
  <c r="L619" i="7"/>
  <c r="D32" i="7" s="1"/>
  <c r="M619" i="7"/>
  <c r="E32" i="7" s="1"/>
  <c r="N619" i="7"/>
  <c r="F32" i="7" s="1"/>
  <c r="P627" i="7"/>
  <c r="P628" i="7"/>
  <c r="P629" i="7"/>
  <c r="P630" i="7"/>
  <c r="P631" i="7"/>
  <c r="P632" i="7"/>
  <c r="P633" i="7"/>
  <c r="P634" i="7"/>
  <c r="P635" i="7"/>
  <c r="P636" i="7"/>
  <c r="P637" i="7"/>
  <c r="P638" i="7"/>
  <c r="P639" i="7"/>
  <c r="P640" i="7"/>
  <c r="P641" i="7"/>
  <c r="L642" i="7"/>
  <c r="D33" i="7" s="1"/>
  <c r="M642" i="7"/>
  <c r="E33" i="7" s="1"/>
  <c r="N642" i="7"/>
  <c r="F33" i="7" s="1"/>
  <c r="P642" i="7"/>
  <c r="G33" i="7" s="1"/>
  <c r="P651" i="7"/>
  <c r="P652" i="7"/>
  <c r="P653" i="7"/>
  <c r="P654" i="7"/>
  <c r="P655" i="7"/>
  <c r="P656" i="7"/>
  <c r="P657" i="7"/>
  <c r="P658" i="7"/>
  <c r="P659" i="7"/>
  <c r="P660" i="7"/>
  <c r="P661" i="7"/>
  <c r="P662" i="7"/>
  <c r="P663" i="7"/>
  <c r="P664" i="7"/>
  <c r="P665" i="7"/>
  <c r="L666" i="7"/>
  <c r="D34" i="7" s="1"/>
  <c r="M666" i="7"/>
  <c r="E34" i="7" s="1"/>
  <c r="N666" i="7"/>
  <c r="F34" i="7" s="1"/>
  <c r="P674" i="7"/>
  <c r="P675" i="7"/>
  <c r="P676" i="7"/>
  <c r="P677" i="7"/>
  <c r="P678" i="7"/>
  <c r="P679" i="7"/>
  <c r="P680" i="7"/>
  <c r="P681" i="7"/>
  <c r="P682" i="7"/>
  <c r="P683" i="7"/>
  <c r="P684" i="7"/>
  <c r="P685" i="7"/>
  <c r="P686" i="7"/>
  <c r="P687" i="7"/>
  <c r="P688" i="7"/>
  <c r="L689" i="7"/>
  <c r="D35" i="7" s="1"/>
  <c r="M689" i="7"/>
  <c r="E35" i="7" s="1"/>
  <c r="N689" i="7"/>
  <c r="F35" i="7" s="1"/>
  <c r="P698" i="7"/>
  <c r="P699" i="7"/>
  <c r="P700" i="7"/>
  <c r="P701" i="7"/>
  <c r="P702" i="7"/>
  <c r="P703" i="7"/>
  <c r="P704" i="7"/>
  <c r="P705" i="7"/>
  <c r="P706" i="7"/>
  <c r="P707" i="7"/>
  <c r="P708" i="7"/>
  <c r="P709" i="7"/>
  <c r="P710" i="7"/>
  <c r="P711" i="7"/>
  <c r="P712" i="7"/>
  <c r="L713" i="7"/>
  <c r="D36" i="7" s="1"/>
  <c r="M713" i="7"/>
  <c r="E36" i="7" s="1"/>
  <c r="N713" i="7"/>
  <c r="F36" i="7" s="1"/>
  <c r="P721" i="7"/>
  <c r="P722" i="7"/>
  <c r="P723" i="7"/>
  <c r="M724" i="7"/>
  <c r="P724" i="7" s="1"/>
  <c r="P725" i="7"/>
  <c r="P726" i="7"/>
  <c r="P727" i="7"/>
  <c r="P728" i="7"/>
  <c r="P729" i="7"/>
  <c r="P730" i="7"/>
  <c r="P731" i="7"/>
  <c r="P732" i="7"/>
  <c r="P733" i="7"/>
  <c r="P734" i="7"/>
  <c r="P735" i="7"/>
  <c r="L736" i="7"/>
  <c r="D37" i="7" s="1"/>
  <c r="M736" i="7"/>
  <c r="E37" i="7" s="1"/>
  <c r="N736" i="7"/>
  <c r="F37" i="7" s="1"/>
  <c r="P745" i="7"/>
  <c r="P746" i="7"/>
  <c r="P747" i="7"/>
  <c r="P748" i="7"/>
  <c r="P749" i="7"/>
  <c r="P750" i="7"/>
  <c r="P751" i="7"/>
  <c r="P752" i="7"/>
  <c r="P753" i="7"/>
  <c r="P754" i="7"/>
  <c r="P755" i="7"/>
  <c r="P756" i="7"/>
  <c r="P757" i="7"/>
  <c r="P758" i="7"/>
  <c r="P759" i="7"/>
  <c r="L760" i="7"/>
  <c r="M760" i="7"/>
  <c r="N760" i="7"/>
  <c r="P760" i="7"/>
  <c r="P768" i="7"/>
  <c r="P769" i="7"/>
  <c r="P770" i="7"/>
  <c r="P771" i="7"/>
  <c r="P772" i="7"/>
  <c r="P773" i="7"/>
  <c r="P774" i="7"/>
  <c r="P775" i="7"/>
  <c r="P776" i="7"/>
  <c r="P777" i="7"/>
  <c r="P778" i="7"/>
  <c r="P779" i="7"/>
  <c r="P780" i="7"/>
  <c r="P781" i="7"/>
  <c r="P782" i="7"/>
  <c r="L783" i="7"/>
  <c r="D39" i="7" s="1"/>
  <c r="M783" i="7"/>
  <c r="E38" i="7" s="1"/>
  <c r="N783" i="7"/>
  <c r="F38" i="7" s="1"/>
  <c r="P791" i="7"/>
  <c r="P792" i="7"/>
  <c r="P793" i="7"/>
  <c r="P794" i="7"/>
  <c r="P795" i="7"/>
  <c r="P796" i="7"/>
  <c r="P797" i="7"/>
  <c r="P798" i="7"/>
  <c r="P799" i="7"/>
  <c r="P800" i="7"/>
  <c r="P801" i="7"/>
  <c r="P802" i="7"/>
  <c r="P803" i="7"/>
  <c r="P804" i="7"/>
  <c r="P805" i="7"/>
  <c r="L806" i="7"/>
  <c r="D40" i="7" s="1"/>
  <c r="M806" i="7"/>
  <c r="E40" i="7" s="1"/>
  <c r="N806" i="7"/>
  <c r="F40" i="7" s="1"/>
  <c r="P815" i="7"/>
  <c r="M816" i="7"/>
  <c r="P816" i="7" s="1"/>
  <c r="P817" i="7"/>
  <c r="P818" i="7"/>
  <c r="P819" i="7"/>
  <c r="P820" i="7"/>
  <c r="P821" i="7"/>
  <c r="P822" i="7"/>
  <c r="P823" i="7"/>
  <c r="P824" i="7"/>
  <c r="P825" i="7"/>
  <c r="P826" i="7"/>
  <c r="P827" i="7"/>
  <c r="P828" i="7"/>
  <c r="P829" i="7"/>
  <c r="L830" i="7"/>
  <c r="D41" i="7" s="1"/>
  <c r="M830" i="7"/>
  <c r="E41" i="7" s="1"/>
  <c r="N830" i="7"/>
  <c r="F41" i="7" s="1"/>
  <c r="P838" i="7"/>
  <c r="P839" i="7"/>
  <c r="P840" i="7"/>
  <c r="P841" i="7"/>
  <c r="M842" i="7"/>
  <c r="P842" i="7"/>
  <c r="P843" i="7"/>
  <c r="P844" i="7"/>
  <c r="P845" i="7"/>
  <c r="P846" i="7"/>
  <c r="P847" i="7"/>
  <c r="P848" i="7"/>
  <c r="P849" i="7"/>
  <c r="P850" i="7"/>
  <c r="P851" i="7"/>
  <c r="P852" i="7"/>
  <c r="L853" i="7"/>
  <c r="D42" i="7" s="1"/>
  <c r="M853" i="7"/>
  <c r="E42" i="7" s="1"/>
  <c r="N853" i="7"/>
  <c r="F42" i="7" s="1"/>
  <c r="P861" i="7"/>
  <c r="P862" i="7"/>
  <c r="P863" i="7"/>
  <c r="P864" i="7"/>
  <c r="M865" i="7"/>
  <c r="P865" i="7" s="1"/>
  <c r="P866" i="7"/>
  <c r="P867" i="7"/>
  <c r="P868" i="7"/>
  <c r="P869" i="7"/>
  <c r="P870" i="7"/>
  <c r="P871" i="7"/>
  <c r="P872" i="7"/>
  <c r="P873" i="7"/>
  <c r="P874" i="7"/>
  <c r="P875" i="7"/>
  <c r="L876" i="7"/>
  <c r="D43" i="7" s="1"/>
  <c r="M876" i="7"/>
  <c r="E43" i="7" s="1"/>
  <c r="N876" i="7"/>
  <c r="F43" i="7" s="1"/>
  <c r="P884" i="7"/>
  <c r="P885" i="7"/>
  <c r="P886" i="7"/>
  <c r="P887" i="7"/>
  <c r="P888" i="7"/>
  <c r="P889" i="7"/>
  <c r="P890" i="7"/>
  <c r="P891" i="7"/>
  <c r="P892" i="7"/>
  <c r="P893" i="7"/>
  <c r="P894" i="7"/>
  <c r="P895" i="7"/>
  <c r="P896" i="7"/>
  <c r="P897" i="7"/>
  <c r="P898" i="7"/>
  <c r="L899" i="7"/>
  <c r="D44" i="7" s="1"/>
  <c r="M899" i="7"/>
  <c r="E44" i="7" s="1"/>
  <c r="N899" i="7"/>
  <c r="F44" i="7" s="1"/>
  <c r="P907" i="7"/>
  <c r="P908" i="7"/>
  <c r="P909" i="7"/>
  <c r="P910" i="7"/>
  <c r="P911" i="7"/>
  <c r="P912" i="7"/>
  <c r="P913" i="7"/>
  <c r="P914" i="7"/>
  <c r="P915" i="7"/>
  <c r="P916" i="7"/>
  <c r="P917" i="7"/>
  <c r="P918" i="7"/>
  <c r="P919" i="7"/>
  <c r="P920" i="7"/>
  <c r="P921" i="7"/>
  <c r="L922" i="7"/>
  <c r="D45" i="7" s="1"/>
  <c r="M922" i="7"/>
  <c r="E45" i="7" s="1"/>
  <c r="N922" i="7"/>
  <c r="F45" i="7" s="1"/>
  <c r="P922" i="7"/>
  <c r="G45" i="7" s="1"/>
  <c r="P930" i="7"/>
  <c r="P931" i="7"/>
  <c r="P932" i="7"/>
  <c r="P933" i="7"/>
  <c r="P934" i="7"/>
  <c r="P935" i="7"/>
  <c r="P936" i="7"/>
  <c r="P937" i="7"/>
  <c r="P938" i="7"/>
  <c r="P939" i="7"/>
  <c r="P940" i="7"/>
  <c r="P941" i="7"/>
  <c r="P942" i="7"/>
  <c r="P943" i="7"/>
  <c r="P944" i="7"/>
  <c r="L945" i="7"/>
  <c r="D46" i="7" s="1"/>
  <c r="M945" i="7"/>
  <c r="E46" i="7" s="1"/>
  <c r="N945" i="7"/>
  <c r="F46" i="7" s="1"/>
  <c r="P953" i="7"/>
  <c r="P954" i="7"/>
  <c r="P955" i="7"/>
  <c r="P956" i="7"/>
  <c r="P957" i="7"/>
  <c r="P958" i="7"/>
  <c r="P959" i="7"/>
  <c r="P960" i="7"/>
  <c r="P961" i="7"/>
  <c r="P962" i="7"/>
  <c r="P963" i="7"/>
  <c r="P964" i="7"/>
  <c r="P965" i="7"/>
  <c r="P966" i="7"/>
  <c r="P967" i="7"/>
  <c r="L968" i="7"/>
  <c r="D47" i="7" s="1"/>
  <c r="M968" i="7"/>
  <c r="E47" i="7" s="1"/>
  <c r="N968" i="7"/>
  <c r="F47" i="7" s="1"/>
  <c r="P976" i="7"/>
  <c r="P977" i="7"/>
  <c r="P978" i="7"/>
  <c r="P979" i="7"/>
  <c r="P980" i="7"/>
  <c r="P981" i="7"/>
  <c r="P982" i="7"/>
  <c r="P983" i="7"/>
  <c r="P984" i="7"/>
  <c r="P985" i="7"/>
  <c r="P986" i="7"/>
  <c r="P987" i="7"/>
  <c r="P988" i="7"/>
  <c r="P989" i="7"/>
  <c r="P990" i="7"/>
  <c r="L991" i="7"/>
  <c r="D48" i="7" s="1"/>
  <c r="M991" i="7"/>
  <c r="E48" i="7" s="1"/>
  <c r="N991" i="7"/>
  <c r="F48" i="7" s="1"/>
  <c r="P999" i="7"/>
  <c r="P1000" i="7"/>
  <c r="P1001" i="7"/>
  <c r="P1002" i="7"/>
  <c r="P1003" i="7"/>
  <c r="P1004" i="7"/>
  <c r="P1005" i="7"/>
  <c r="P1006" i="7"/>
  <c r="P1007" i="7"/>
  <c r="P1008" i="7"/>
  <c r="P1009" i="7"/>
  <c r="P1010" i="7"/>
  <c r="P1011" i="7"/>
  <c r="P1012" i="7"/>
  <c r="P1013" i="7"/>
  <c r="L1014" i="7"/>
  <c r="D49" i="7" s="1"/>
  <c r="M1014" i="7"/>
  <c r="E49" i="7" s="1"/>
  <c r="N1014" i="7"/>
  <c r="F49" i="7" s="1"/>
  <c r="P1014" i="7"/>
  <c r="G49" i="7" s="1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K47" i="6"/>
  <c r="D8" i="6" s="1"/>
  <c r="L47" i="6"/>
  <c r="E8" i="6" s="1"/>
  <c r="M47" i="6"/>
  <c r="F8" i="6" s="1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K70" i="6"/>
  <c r="D9" i="6" s="1"/>
  <c r="L70" i="6"/>
  <c r="E9" i="6" s="1"/>
  <c r="M70" i="6"/>
  <c r="F9" i="6" s="1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K93" i="6"/>
  <c r="D10" i="6" s="1"/>
  <c r="L93" i="6"/>
  <c r="E10" i="6" s="1"/>
  <c r="M93" i="6"/>
  <c r="F10" i="6" s="1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K116" i="6"/>
  <c r="D11" i="6" s="1"/>
  <c r="L116" i="6"/>
  <c r="E11" i="6" s="1"/>
  <c r="M116" i="6"/>
  <c r="F11" i="6" s="1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K138" i="6"/>
  <c r="D12" i="6" s="1"/>
  <c r="L138" i="6"/>
  <c r="E12" i="6" s="1"/>
  <c r="M138" i="6"/>
  <c r="F12" i="6" s="1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K161" i="6"/>
  <c r="D13" i="6" s="1"/>
  <c r="L161" i="6"/>
  <c r="E13" i="6" s="1"/>
  <c r="M161" i="6"/>
  <c r="F13" i="6" s="1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K183" i="6"/>
  <c r="D14" i="6" s="1"/>
  <c r="L183" i="6"/>
  <c r="E14" i="6" s="1"/>
  <c r="M183" i="6"/>
  <c r="F14" i="6" s="1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K206" i="6"/>
  <c r="D15" i="6" s="1"/>
  <c r="L206" i="6"/>
  <c r="E15" i="6" s="1"/>
  <c r="M206" i="6"/>
  <c r="F15" i="6" s="1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K228" i="6"/>
  <c r="D16" i="6" s="1"/>
  <c r="L228" i="6"/>
  <c r="E16" i="6" s="1"/>
  <c r="M228" i="6"/>
  <c r="F16" i="6" s="1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K251" i="6"/>
  <c r="D17" i="6" s="1"/>
  <c r="L251" i="6"/>
  <c r="E17" i="6" s="1"/>
  <c r="M251" i="6"/>
  <c r="F17" i="6" s="1"/>
  <c r="O258" i="6"/>
  <c r="O259" i="6"/>
  <c r="O260" i="6"/>
  <c r="O261" i="6"/>
  <c r="L262" i="6"/>
  <c r="O262" i="6" s="1"/>
  <c r="O263" i="6"/>
  <c r="O264" i="6"/>
  <c r="O265" i="6"/>
  <c r="O266" i="6"/>
  <c r="L267" i="6"/>
  <c r="O267" i="6" s="1"/>
  <c r="O268" i="6"/>
  <c r="O269" i="6"/>
  <c r="O270" i="6"/>
  <c r="O271" i="6"/>
  <c r="O272" i="6"/>
  <c r="K273" i="6"/>
  <c r="D18" i="6" s="1"/>
  <c r="M273" i="6"/>
  <c r="F18" i="6" s="1"/>
  <c r="O281" i="6"/>
  <c r="O282" i="6"/>
  <c r="O283" i="6"/>
  <c r="O284" i="6"/>
  <c r="L285" i="6"/>
  <c r="O285" i="6" s="1"/>
  <c r="O286" i="6"/>
  <c r="O287" i="6"/>
  <c r="O288" i="6"/>
  <c r="O289" i="6"/>
  <c r="O290" i="6"/>
  <c r="O291" i="6"/>
  <c r="O292" i="6"/>
  <c r="O293" i="6"/>
  <c r="O294" i="6"/>
  <c r="O295" i="6"/>
  <c r="K296" i="6"/>
  <c r="D19" i="6" s="1"/>
  <c r="L296" i="6"/>
  <c r="E19" i="6" s="1"/>
  <c r="M296" i="6"/>
  <c r="F19" i="6" s="1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K318" i="6"/>
  <c r="D20" i="6" s="1"/>
  <c r="L318" i="6"/>
  <c r="E20" i="6" s="1"/>
  <c r="M318" i="6"/>
  <c r="F20" i="6" s="1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K341" i="6"/>
  <c r="D21" i="6" s="1"/>
  <c r="L341" i="6"/>
  <c r="E21" i="6" s="1"/>
  <c r="M341" i="6"/>
  <c r="F21" i="6" s="1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K363" i="6"/>
  <c r="D22" i="6" s="1"/>
  <c r="L363" i="6"/>
  <c r="E22" i="6" s="1"/>
  <c r="M363" i="6"/>
  <c r="F22" i="6" s="1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K386" i="6"/>
  <c r="D23" i="6" s="1"/>
  <c r="L386" i="6"/>
  <c r="E23" i="6" s="1"/>
  <c r="M386" i="6"/>
  <c r="F23" i="6" s="1"/>
  <c r="B8" i="5"/>
  <c r="B9" i="5"/>
  <c r="B10" i="5"/>
  <c r="B11" i="5"/>
  <c r="B12" i="5"/>
  <c r="B13" i="5"/>
  <c r="B14" i="5"/>
  <c r="B15" i="5"/>
  <c r="B16" i="5"/>
  <c r="O25" i="5"/>
  <c r="Q25" i="5" s="1"/>
  <c r="O26" i="5"/>
  <c r="Q26" i="5" s="1"/>
  <c r="O27" i="5"/>
  <c r="Q27" i="5" s="1"/>
  <c r="O28" i="5"/>
  <c r="Q28" i="5" s="1"/>
  <c r="O29" i="5"/>
  <c r="Q29" i="5" s="1"/>
  <c r="O30" i="5"/>
  <c r="Q30" i="5" s="1"/>
  <c r="O31" i="5"/>
  <c r="Q31" i="5" s="1"/>
  <c r="O32" i="5"/>
  <c r="Q32" i="5" s="1"/>
  <c r="O33" i="5"/>
  <c r="Q33" i="5" s="1"/>
  <c r="O34" i="5"/>
  <c r="Q34" i="5" s="1"/>
  <c r="O35" i="5"/>
  <c r="Q35" i="5" s="1"/>
  <c r="O36" i="5"/>
  <c r="Q36" i="5" s="1"/>
  <c r="O37" i="5"/>
  <c r="Q37" i="5" s="1"/>
  <c r="O38" i="5"/>
  <c r="Q38" i="5" s="1"/>
  <c r="O39" i="5"/>
  <c r="Q39" i="5" s="1"/>
  <c r="K40" i="5"/>
  <c r="D8" i="5" s="1"/>
  <c r="L40" i="5"/>
  <c r="E8" i="5" s="1"/>
  <c r="M40" i="5"/>
  <c r="F8" i="5" s="1"/>
  <c r="O40" i="5"/>
  <c r="G8" i="5" s="1"/>
  <c r="O48" i="5"/>
  <c r="Q48" i="5" s="1"/>
  <c r="L49" i="5"/>
  <c r="O49" i="5" s="1"/>
  <c r="O50" i="5"/>
  <c r="Q50" i="5" s="1"/>
  <c r="O51" i="5"/>
  <c r="Q51" i="5" s="1"/>
  <c r="O52" i="5"/>
  <c r="Q52" i="5" s="1"/>
  <c r="O53" i="5"/>
  <c r="Q53" i="5" s="1"/>
  <c r="O54" i="5"/>
  <c r="Q54" i="5" s="1"/>
  <c r="O55" i="5"/>
  <c r="Q55" i="5" s="1"/>
  <c r="O56" i="5"/>
  <c r="Q56" i="5" s="1"/>
  <c r="O57" i="5"/>
  <c r="Q57" i="5" s="1"/>
  <c r="O58" i="5"/>
  <c r="Q58" i="5" s="1"/>
  <c r="O59" i="5"/>
  <c r="Q59" i="5" s="1"/>
  <c r="O60" i="5"/>
  <c r="Q60" i="5" s="1"/>
  <c r="L61" i="5"/>
  <c r="O61" i="5" s="1"/>
  <c r="Q61" i="5" s="1"/>
  <c r="O62" i="5"/>
  <c r="Q62" i="5" s="1"/>
  <c r="K63" i="5"/>
  <c r="D9" i="5" s="1"/>
  <c r="M63" i="5"/>
  <c r="F9" i="5" s="1"/>
  <c r="O70" i="5"/>
  <c r="Q70" i="5" s="1"/>
  <c r="L71" i="5"/>
  <c r="O71" i="5"/>
  <c r="Q71" i="5" s="1"/>
  <c r="O72" i="5"/>
  <c r="Q72" i="5" s="1"/>
  <c r="O73" i="5"/>
  <c r="Q73" i="5" s="1"/>
  <c r="O74" i="5"/>
  <c r="Q74" i="5" s="1"/>
  <c r="O75" i="5"/>
  <c r="Q75" i="5" s="1"/>
  <c r="O76" i="5"/>
  <c r="Q76" i="5" s="1"/>
  <c r="O77" i="5"/>
  <c r="Q77" i="5" s="1"/>
  <c r="O78" i="5"/>
  <c r="Q78" i="5" s="1"/>
  <c r="O79" i="5"/>
  <c r="Q79" i="5" s="1"/>
  <c r="O80" i="5"/>
  <c r="Q80" i="5" s="1"/>
  <c r="O81" i="5"/>
  <c r="Q81" i="5" s="1"/>
  <c r="O82" i="5"/>
  <c r="Q82" i="5" s="1"/>
  <c r="O83" i="5"/>
  <c r="Q83" i="5" s="1"/>
  <c r="O84" i="5"/>
  <c r="Q84" i="5" s="1"/>
  <c r="K85" i="5"/>
  <c r="D10" i="5" s="1"/>
  <c r="L85" i="5"/>
  <c r="E10" i="5" s="1"/>
  <c r="M85" i="5"/>
  <c r="F10" i="5" s="1"/>
  <c r="O93" i="5"/>
  <c r="Q93" i="5" s="1"/>
  <c r="O94" i="5"/>
  <c r="Q94" i="5" s="1"/>
  <c r="O95" i="5"/>
  <c r="Q95" i="5" s="1"/>
  <c r="O96" i="5"/>
  <c r="Q96" i="5" s="1"/>
  <c r="O97" i="5"/>
  <c r="Q97" i="5" s="1"/>
  <c r="O98" i="5"/>
  <c r="Q98" i="5" s="1"/>
  <c r="O99" i="5"/>
  <c r="Q99" i="5" s="1"/>
  <c r="O100" i="5"/>
  <c r="Q100" i="5" s="1"/>
  <c r="O101" i="5"/>
  <c r="Q101" i="5" s="1"/>
  <c r="O102" i="5"/>
  <c r="Q102" i="5" s="1"/>
  <c r="O103" i="5"/>
  <c r="Q103" i="5" s="1"/>
  <c r="O104" i="5"/>
  <c r="Q104" i="5" s="1"/>
  <c r="O105" i="5"/>
  <c r="Q105" i="5" s="1"/>
  <c r="O106" i="5"/>
  <c r="Q106" i="5" s="1"/>
  <c r="O107" i="5"/>
  <c r="Q107" i="5" s="1"/>
  <c r="K108" i="5"/>
  <c r="D11" i="5" s="1"/>
  <c r="L108" i="5"/>
  <c r="E11" i="5" s="1"/>
  <c r="M108" i="5"/>
  <c r="F11" i="5" s="1"/>
  <c r="O115" i="5"/>
  <c r="Q115" i="5" s="1"/>
  <c r="O116" i="5"/>
  <c r="Q116" i="5" s="1"/>
  <c r="O117" i="5"/>
  <c r="Q117" i="5" s="1"/>
  <c r="O118" i="5"/>
  <c r="Q118" i="5" s="1"/>
  <c r="O119" i="5"/>
  <c r="Q119" i="5" s="1"/>
  <c r="O120" i="5"/>
  <c r="Q120" i="5" s="1"/>
  <c r="O121" i="5"/>
  <c r="Q121" i="5" s="1"/>
  <c r="O122" i="5"/>
  <c r="Q122" i="5" s="1"/>
  <c r="O123" i="5"/>
  <c r="Q123" i="5" s="1"/>
  <c r="O124" i="5"/>
  <c r="Q124" i="5" s="1"/>
  <c r="O125" i="5"/>
  <c r="Q125" i="5" s="1"/>
  <c r="O126" i="5"/>
  <c r="Q126" i="5" s="1"/>
  <c r="O127" i="5"/>
  <c r="Q127" i="5" s="1"/>
  <c r="O128" i="5"/>
  <c r="Q128" i="5" s="1"/>
  <c r="O129" i="5"/>
  <c r="Q129" i="5" s="1"/>
  <c r="K130" i="5"/>
  <c r="D12" i="5" s="1"/>
  <c r="L130" i="5"/>
  <c r="E12" i="5" s="1"/>
  <c r="M130" i="5"/>
  <c r="F12" i="5" s="1"/>
  <c r="O138" i="5"/>
  <c r="Q138" i="5" s="1"/>
  <c r="O139" i="5"/>
  <c r="Q139" i="5" s="1"/>
  <c r="O140" i="5"/>
  <c r="Q140" i="5" s="1"/>
  <c r="O141" i="5"/>
  <c r="Q141" i="5" s="1"/>
  <c r="O142" i="5"/>
  <c r="Q142" i="5" s="1"/>
  <c r="O143" i="5"/>
  <c r="Q143" i="5" s="1"/>
  <c r="O144" i="5"/>
  <c r="Q144" i="5" s="1"/>
  <c r="O145" i="5"/>
  <c r="Q145" i="5" s="1"/>
  <c r="O146" i="5"/>
  <c r="Q146" i="5" s="1"/>
  <c r="O147" i="5"/>
  <c r="Q147" i="5" s="1"/>
  <c r="O148" i="5"/>
  <c r="Q148" i="5" s="1"/>
  <c r="O149" i="5"/>
  <c r="Q149" i="5" s="1"/>
  <c r="O150" i="5"/>
  <c r="Q150" i="5" s="1"/>
  <c r="O151" i="5"/>
  <c r="Q151" i="5" s="1"/>
  <c r="O152" i="5"/>
  <c r="Q152" i="5" s="1"/>
  <c r="K153" i="5"/>
  <c r="D13" i="5" s="1"/>
  <c r="L153" i="5"/>
  <c r="E13" i="5" s="1"/>
  <c r="M153" i="5"/>
  <c r="F13" i="5" s="1"/>
  <c r="O160" i="5"/>
  <c r="Q160" i="5" s="1"/>
  <c r="O161" i="5"/>
  <c r="Q161" i="5" s="1"/>
  <c r="O162" i="5"/>
  <c r="Q162" i="5" s="1"/>
  <c r="O163" i="5"/>
  <c r="Q163" i="5" s="1"/>
  <c r="O164" i="5"/>
  <c r="Q164" i="5" s="1"/>
  <c r="O165" i="5"/>
  <c r="O166" i="5"/>
  <c r="Q166" i="5" s="1"/>
  <c r="O167" i="5"/>
  <c r="Q167" i="5" s="1"/>
  <c r="O168" i="5"/>
  <c r="Q168" i="5" s="1"/>
  <c r="O169" i="5"/>
  <c r="Q169" i="5" s="1"/>
  <c r="O170" i="5"/>
  <c r="Q170" i="5" s="1"/>
  <c r="O171" i="5"/>
  <c r="Q171" i="5" s="1"/>
  <c r="O172" i="5"/>
  <c r="Q172" i="5" s="1"/>
  <c r="O173" i="5"/>
  <c r="Q173" i="5" s="1"/>
  <c r="O174" i="5"/>
  <c r="Q174" i="5" s="1"/>
  <c r="K175" i="5"/>
  <c r="D14" i="5" s="1"/>
  <c r="L175" i="5"/>
  <c r="E14" i="5" s="1"/>
  <c r="M175" i="5"/>
  <c r="F14" i="5" s="1"/>
  <c r="O183" i="5"/>
  <c r="Q183" i="5" s="1"/>
  <c r="O184" i="5"/>
  <c r="O185" i="5"/>
  <c r="O186" i="5"/>
  <c r="O198" i="5" s="1"/>
  <c r="G15" i="5" s="1"/>
  <c r="O187" i="5"/>
  <c r="O188" i="5"/>
  <c r="O189" i="5"/>
  <c r="O190" i="5"/>
  <c r="O191" i="5"/>
  <c r="O192" i="5"/>
  <c r="O193" i="5"/>
  <c r="O194" i="5"/>
  <c r="O195" i="5"/>
  <c r="O196" i="5"/>
  <c r="O197" i="5"/>
  <c r="K198" i="5"/>
  <c r="D15" i="5" s="1"/>
  <c r="L198" i="5"/>
  <c r="E15" i="5" s="1"/>
  <c r="M198" i="5"/>
  <c r="F15" i="5" s="1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K220" i="5"/>
  <c r="D16" i="5" s="1"/>
  <c r="L220" i="5"/>
  <c r="E16" i="5" s="1"/>
  <c r="M220" i="5"/>
  <c r="F16" i="5" s="1"/>
  <c r="O108" i="5" l="1"/>
  <c r="G11" i="5" s="1"/>
  <c r="P853" i="7"/>
  <c r="G42" i="7" s="1"/>
  <c r="P806" i="7"/>
  <c r="G40" i="7" s="1"/>
  <c r="P736" i="7"/>
  <c r="G37" i="7" s="1"/>
  <c r="P689" i="7"/>
  <c r="G35" i="7" s="1"/>
  <c r="P572" i="7"/>
  <c r="G30" i="7" s="1"/>
  <c r="P526" i="7"/>
  <c r="G28" i="7" s="1"/>
  <c r="P277" i="7"/>
  <c r="G17" i="7" s="1"/>
  <c r="P96" i="7"/>
  <c r="G9" i="7" s="1"/>
  <c r="O153" i="5"/>
  <c r="G13" i="5" s="1"/>
  <c r="P991" i="7"/>
  <c r="G48" i="7" s="1"/>
  <c r="P876" i="7"/>
  <c r="G43" i="7" s="1"/>
  <c r="P595" i="7"/>
  <c r="G31" i="7" s="1"/>
  <c r="P479" i="7"/>
  <c r="G26" i="7" s="1"/>
  <c r="P434" i="7"/>
  <c r="P367" i="7"/>
  <c r="G21" i="7" s="1"/>
  <c r="P119" i="7"/>
  <c r="G10" i="7" s="1"/>
  <c r="O220" i="5"/>
  <c r="G16" i="5" s="1"/>
  <c r="O175" i="5"/>
  <c r="G14" i="5" s="1"/>
  <c r="O63" i="5"/>
  <c r="G9" i="5" s="1"/>
  <c r="P945" i="7"/>
  <c r="G46" i="7" s="1"/>
  <c r="P899" i="7"/>
  <c r="G44" i="7" s="1"/>
  <c r="P713" i="7"/>
  <c r="G36" i="7" s="1"/>
  <c r="P502" i="7"/>
  <c r="G27" i="7" s="1"/>
  <c r="P389" i="7"/>
  <c r="G22" i="7" s="1"/>
  <c r="P299" i="7"/>
  <c r="G18" i="7" s="1"/>
  <c r="P187" i="7"/>
  <c r="G13" i="7" s="1"/>
  <c r="Q49" i="5"/>
  <c r="O130" i="5"/>
  <c r="O85" i="5"/>
  <c r="G10" i="5" s="1"/>
  <c r="P968" i="7"/>
  <c r="G47" i="7" s="1"/>
  <c r="P783" i="7"/>
  <c r="P666" i="7"/>
  <c r="G34" i="7" s="1"/>
  <c r="P619" i="7"/>
  <c r="G32" i="7" s="1"/>
  <c r="P412" i="7"/>
  <c r="P254" i="7"/>
  <c r="G16" i="7" s="1"/>
  <c r="P209" i="7"/>
  <c r="G14" i="7" s="1"/>
  <c r="Q165" i="5"/>
  <c r="O363" i="6"/>
  <c r="G22" i="6" s="1"/>
  <c r="O116" i="6"/>
  <c r="G11" i="6" s="1"/>
  <c r="O318" i="6"/>
  <c r="G20" i="6" s="1"/>
  <c r="O206" i="6"/>
  <c r="G15" i="6" s="1"/>
  <c r="O161" i="6"/>
  <c r="G13" i="6" s="1"/>
  <c r="O341" i="6"/>
  <c r="G21" i="6" s="1"/>
  <c r="O251" i="6"/>
  <c r="G17" i="6" s="1"/>
  <c r="L273" i="6"/>
  <c r="E18" i="6" s="1"/>
  <c r="I24" i="6" s="1"/>
  <c r="N9" i="6" s="1"/>
  <c r="N10" i="6" s="1"/>
  <c r="O273" i="6"/>
  <c r="G18" i="6" s="1"/>
  <c r="O47" i="6"/>
  <c r="G8" i="6" s="1"/>
  <c r="O228" i="6"/>
  <c r="G16" i="6" s="1"/>
  <c r="O183" i="6"/>
  <c r="G14" i="6" s="1"/>
  <c r="O70" i="6"/>
  <c r="G9" i="6" s="1"/>
  <c r="O386" i="6"/>
  <c r="G23" i="6" s="1"/>
  <c r="O138" i="6"/>
  <c r="G12" i="6" s="1"/>
  <c r="O93" i="6"/>
  <c r="G10" i="6" s="1"/>
  <c r="P830" i="7"/>
  <c r="G41" i="7" s="1"/>
  <c r="G38" i="7"/>
  <c r="G39" i="7"/>
  <c r="G24" i="7"/>
  <c r="G23" i="7"/>
  <c r="P332" i="7"/>
  <c r="P344" i="7" s="1"/>
  <c r="G20" i="7" s="1"/>
  <c r="D38" i="7"/>
  <c r="F24" i="7"/>
  <c r="F39" i="7"/>
  <c r="E24" i="7"/>
  <c r="E39" i="7"/>
  <c r="D24" i="7"/>
  <c r="I50" i="7" s="1"/>
  <c r="O296" i="6"/>
  <c r="G19" i="6" s="1"/>
  <c r="L63" i="5"/>
  <c r="E9" i="5" s="1"/>
  <c r="I17" i="5" s="1"/>
  <c r="P9" i="5" s="1"/>
  <c r="P10" i="5" s="1"/>
  <c r="P15" i="5" l="1"/>
  <c r="P16" i="5" s="1"/>
  <c r="S16" i="5" s="1"/>
  <c r="P12" i="5"/>
  <c r="P13" i="5" s="1"/>
  <c r="S13" i="5" s="1"/>
  <c r="S18" i="5" s="1"/>
  <c r="O30" i="7"/>
  <c r="O31" i="7" s="1"/>
  <c r="O50" i="7"/>
  <c r="G50" i="7"/>
  <c r="J50" i="7" s="1"/>
  <c r="G12" i="5"/>
  <c r="G17" i="5" s="1"/>
  <c r="K17" i="5" s="1"/>
  <c r="Q130" i="5"/>
  <c r="G24" i="6"/>
  <c r="N24" i="6" s="1"/>
  <c r="N12" i="6"/>
  <c r="N13" i="6" s="1"/>
  <c r="Q13" i="6" s="1"/>
  <c r="N15" i="6"/>
  <c r="N16" i="6" s="1"/>
  <c r="Q16" i="6" s="1"/>
  <c r="O36" i="7" l="1"/>
  <c r="O37" i="7" s="1"/>
  <c r="R37" i="7" s="1"/>
  <c r="O33" i="7"/>
  <c r="O34" i="7" s="1"/>
  <c r="R34" i="7" s="1"/>
  <c r="Q18" i="6"/>
  <c r="R39" i="7" l="1"/>
</calcChain>
</file>

<file path=xl/sharedStrings.xml><?xml version="1.0" encoding="utf-8"?>
<sst xmlns="http://schemas.openxmlformats.org/spreadsheetml/2006/main" count="3222" uniqueCount="207">
  <si>
    <t>Density of Asbestos Gaskets: 109 lb/cf</t>
  </si>
  <si>
    <t>http://www.equalseal.com/product-p/tfe-env-d7590-na-0600-18-150.htm</t>
  </si>
  <si>
    <t>Assume typical size of pipe in a Fire Pump House to be 6". Gasket would be 2" wide X 3/16" thick X 22" long.</t>
  </si>
  <si>
    <t>7" x pi is 22" long.</t>
  </si>
  <si>
    <t xml:space="preserve">2" x 3/16"x 22" = </t>
  </si>
  <si>
    <t>cubic inches</t>
  </si>
  <si>
    <t>gasket</t>
  </si>
  <si>
    <t>cubic feet</t>
  </si>
  <si>
    <t>pounds/ea</t>
  </si>
  <si>
    <t>gaskets</t>
  </si>
  <si>
    <t>pounds (total)</t>
  </si>
  <si>
    <t>Facility Name:</t>
  </si>
  <si>
    <t>Plant Crist</t>
  </si>
  <si>
    <t>FINAL 10-12-05</t>
  </si>
  <si>
    <t>Year Online:</t>
  </si>
  <si>
    <t>Number of Buildings:</t>
  </si>
  <si>
    <t>Number of Buildings with suspect ACMs:</t>
  </si>
  <si>
    <t>SUMMARY</t>
  </si>
  <si>
    <t>Building #</t>
  </si>
  <si>
    <t>Building Name</t>
  </si>
  <si>
    <t>Quantity</t>
  </si>
  <si>
    <t xml:space="preserve"> Potential ARO</t>
  </si>
  <si>
    <t>linear ft</t>
  </si>
  <si>
    <t>ft2</t>
  </si>
  <si>
    <t>ft3</t>
  </si>
  <si>
    <t>FACILITY-WIDE ESTIMATED ARO</t>
  </si>
  <si>
    <t>Suspect Asbestos Containing Materials - Building 1:</t>
  </si>
  <si>
    <t>Building:</t>
  </si>
  <si>
    <t>Main Plant - Excluding Generator Unit &amp; Boilers</t>
  </si>
  <si>
    <t>Observed Potential ACMs</t>
  </si>
  <si>
    <t>Material</t>
  </si>
  <si>
    <t>Observed? 
Y/N</t>
  </si>
  <si>
    <t>Location(s)</t>
  </si>
  <si>
    <t>Abatement Cost per Unit</t>
  </si>
  <si>
    <t>MATERIAL TOTAL</t>
  </si>
  <si>
    <t>$</t>
  </si>
  <si>
    <t>ACP</t>
  </si>
  <si>
    <t>Asbestos Cement (Transite) Panels</t>
  </si>
  <si>
    <t>Y</t>
  </si>
  <si>
    <t>BI</t>
  </si>
  <si>
    <t>Boiler Insulation</t>
  </si>
  <si>
    <t>BUR</t>
  </si>
  <si>
    <t>Built Up Roof</t>
  </si>
  <si>
    <t>CT</t>
  </si>
  <si>
    <t>Ceiling Tile</t>
  </si>
  <si>
    <t>IDI</t>
  </si>
  <si>
    <t>Duct Insulation-Exterior/Outside</t>
  </si>
  <si>
    <t>FP</t>
  </si>
  <si>
    <t>Fire Proofing</t>
  </si>
  <si>
    <t>FCL</t>
  </si>
  <si>
    <t>Floor Covering Linoleum</t>
  </si>
  <si>
    <t>FTM</t>
  </si>
  <si>
    <t>Floor Tile &amp; Mastic</t>
  </si>
  <si>
    <t>PI</t>
  </si>
  <si>
    <t>Pipe Insulation - Thermal Systems Insulation</t>
  </si>
  <si>
    <t>TI</t>
  </si>
  <si>
    <t>Tank Insulation</t>
  </si>
  <si>
    <t>WB</t>
  </si>
  <si>
    <t>Wall Board (Sheet Rock)</t>
  </si>
  <si>
    <t>OTR</t>
  </si>
  <si>
    <t>Other: Exterior Textured Coatings</t>
  </si>
  <si>
    <t>Other: Silver Coating on Metal</t>
  </si>
  <si>
    <t>Other: Turbine Cover Mastic</t>
  </si>
  <si>
    <t>Other:</t>
  </si>
  <si>
    <t>FACILITY TOTALS:</t>
  </si>
  <si>
    <t>Suspect Asbestos Containing Materials - Building 2</t>
  </si>
  <si>
    <t>Cooling Tower Nos. 1-5</t>
  </si>
  <si>
    <t>Potential Liablility</t>
  </si>
  <si>
    <t>Louvers</t>
  </si>
  <si>
    <t>Suspect Asbestos Containing Materials - Building 3</t>
  </si>
  <si>
    <t>Cooling Tower No. 6 - No ACMs</t>
  </si>
  <si>
    <t>Building Size:</t>
  </si>
  <si>
    <t>Suspect Asbestos Containing Materials - Building 4</t>
  </si>
  <si>
    <t>Cooling Tower No. 7</t>
  </si>
  <si>
    <t>Suspect Asbestos Containing Materials - Building 5:</t>
  </si>
  <si>
    <t>Cooling Tower Pump House - No ACMs</t>
  </si>
  <si>
    <t>Suspect Asbestos Containing Materials - Building 6</t>
  </si>
  <si>
    <t>Breaker Building - Units 1-5</t>
  </si>
  <si>
    <t>Suspect Asbestos Containing Materials - Building 7</t>
  </si>
  <si>
    <t>Hydrogen Building - No ACMs</t>
  </si>
  <si>
    <t>Suspect Asbestos Containing Materials - Building 8</t>
  </si>
  <si>
    <t>Battery House</t>
  </si>
  <si>
    <t>Suspect Asbestos Containing Materials - Building 9</t>
  </si>
  <si>
    <t>Annex Building - Offices</t>
  </si>
  <si>
    <t>Suspect Asbestos Containing Materials - Building 10</t>
  </si>
  <si>
    <t>Fire House - No ACM</t>
  </si>
  <si>
    <t>Suspect Asbestos Containing Materials - Building 11</t>
  </si>
  <si>
    <t>Breaker Building - No ACMs</t>
  </si>
  <si>
    <t>Suspect Asbestos Containing Materials - Building 12</t>
  </si>
  <si>
    <t>Coal Dock Offices</t>
  </si>
  <si>
    <t>Suspect Asbestos Containing Materials - Building 13</t>
  </si>
  <si>
    <t>Tractor Garage</t>
  </si>
  <si>
    <t>Suspect Asbestos Containing Materials - Building 14</t>
  </si>
  <si>
    <t>Tractor Shed - No ACMs</t>
  </si>
  <si>
    <t>Suspect Asbestos Containing Materials - Building 15</t>
  </si>
  <si>
    <t>Coal Hopper House</t>
  </si>
  <si>
    <t>Suspect Asbestos Containing Materials - Building 16</t>
  </si>
  <si>
    <t>Fuel Handling Electrical Shop</t>
  </si>
  <si>
    <t>Interior &amp; Exterior</t>
  </si>
  <si>
    <t>Suspect Asbestos Containing Materials - Building 17</t>
  </si>
  <si>
    <t>Process Conveyor Hood</t>
  </si>
  <si>
    <t>Suspect Asbestos Containing Materials - Building 18</t>
  </si>
  <si>
    <t>Feed Conveyor Hood</t>
  </si>
  <si>
    <t>Suspect Asbestos Containing Materials - Building 19</t>
  </si>
  <si>
    <t>Crusher House</t>
  </si>
  <si>
    <t>Suspect Asbestos Containing Materials - Building 20</t>
  </si>
  <si>
    <t>Feed Conveyor</t>
  </si>
  <si>
    <t>Suspect Asbestos Containing Materials - Building 21</t>
  </si>
  <si>
    <t>Conveyor Overflow House</t>
  </si>
  <si>
    <t>Suspect Asbestos Containing Materials - Building 22</t>
  </si>
  <si>
    <t>Fire Pump House (Units 3, 4, &amp;5)</t>
  </si>
  <si>
    <t>Suspect Asbestos Containing Materials - Building 23</t>
  </si>
  <si>
    <t>Tank No. 1 - Fire Water</t>
  </si>
  <si>
    <t>Suspect Asbestos Containing Materials - Building 24</t>
  </si>
  <si>
    <t>Water Intake Pump House Shed</t>
  </si>
  <si>
    <t>Suspect Asbestos Containing Materials - Building 25</t>
  </si>
  <si>
    <t>Warehouse</t>
  </si>
  <si>
    <t>Suspect Asbestos Containing Materials - Building 26</t>
  </si>
  <si>
    <t>Feed Conveyor (Units 6 &amp; 7)</t>
  </si>
  <si>
    <t>Suspect Asbestos Containing Materials - Building 27</t>
  </si>
  <si>
    <t>Feed House #1</t>
  </si>
  <si>
    <t>Suspect Asbestos Containing Materials - Building 28</t>
  </si>
  <si>
    <t>Chlorine Shed</t>
  </si>
  <si>
    <t>Suspect Asbestos Containing Materials - Building 29</t>
  </si>
  <si>
    <t>Waste Oil House</t>
  </si>
  <si>
    <t>Suspect Asbestos Containing Materials - Building 30</t>
  </si>
  <si>
    <t>#3 Water Treatment Plant</t>
  </si>
  <si>
    <t>Suspect Asbestos Containing Materials - Building 31</t>
  </si>
  <si>
    <t>#2 Water Treatment Plant - No ACMs</t>
  </si>
  <si>
    <t>Suspect Asbestos Containing Materials - Building 32</t>
  </si>
  <si>
    <t>Plant Diesel Fire Pump #7</t>
  </si>
  <si>
    <t>Suspect Asbestos Containing Materials - Building 33</t>
  </si>
  <si>
    <t>Cooling Water Lab - No ACMs</t>
  </si>
  <si>
    <t>Suspect Asbestos Containing Materials - Building 34</t>
  </si>
  <si>
    <t>Generator Unit &amp; Boiler 3</t>
  </si>
  <si>
    <t>Suspect Asbestos Containing Materials - Building 35</t>
  </si>
  <si>
    <t>Generator Unit &amp; Boiler 2</t>
  </si>
  <si>
    <t>Suspect Asbestos Containing Materials - Building 36</t>
  </si>
  <si>
    <t>Generator Unit &amp; Boiler 1</t>
  </si>
  <si>
    <t>Suspect Asbestos Containing Materials - Building 37</t>
  </si>
  <si>
    <t>Generator Unit &amp; Boiler 4</t>
  </si>
  <si>
    <t>Suspect Asbestos Containing Materials - Building 38</t>
  </si>
  <si>
    <t>Generator Unit &amp; Boiler 5</t>
  </si>
  <si>
    <t>Suspect Asbestos Containing Materials - Building 39</t>
  </si>
  <si>
    <t>Coal Feed Roof - Unit 6</t>
  </si>
  <si>
    <t>Suspect Asbestos Containing Materials - Building 40</t>
  </si>
  <si>
    <t>Generator Unit &amp; Boiler 6</t>
  </si>
  <si>
    <t>Suspect Asbestos Containing Materials - Building 41</t>
  </si>
  <si>
    <t>Generator Unit &amp; Boiler 7</t>
  </si>
  <si>
    <t>Suspect Asbestos Containing Materials - Building 42</t>
  </si>
  <si>
    <t>Unit 7 Coal Feed Roof</t>
  </si>
  <si>
    <t>Plant Scholz</t>
  </si>
  <si>
    <t>FINAL - 10-12-05</t>
  </si>
  <si>
    <t>Main Plant</t>
  </si>
  <si>
    <t>Preciptiators</t>
  </si>
  <si>
    <t>Generating Unit and Boiler 1</t>
  </si>
  <si>
    <t>Generating Unit and Boiler 2</t>
  </si>
  <si>
    <t>Baghouse Control Room</t>
  </si>
  <si>
    <t>Warehouse - No ACMs</t>
  </si>
  <si>
    <t>Quonset Hut #1</t>
  </si>
  <si>
    <t>Quonset Hut 2</t>
  </si>
  <si>
    <t>Old Fire Pump House (outside the fence)</t>
  </si>
  <si>
    <t>Fire Pump House - No ACMs</t>
  </si>
  <si>
    <t>Plant Smith</t>
  </si>
  <si>
    <t>Office</t>
  </si>
  <si>
    <t>Safety Supply House - No ACMs</t>
  </si>
  <si>
    <t>Tank Storage House</t>
  </si>
  <si>
    <t>Tank Farm - No ACMs</t>
  </si>
  <si>
    <t>Plant Offices</t>
  </si>
  <si>
    <t>Cable Spreading Room</t>
  </si>
  <si>
    <t>Oil House - No ACMs</t>
  </si>
  <si>
    <t>Coal Conveyor House - No ACMs</t>
  </si>
  <si>
    <t>Precipitators - No ACMs</t>
  </si>
  <si>
    <t>Demineralizer House - No ACMs</t>
  </si>
  <si>
    <t>Main Plant - Excluding Generators &amp; Boiler Units</t>
  </si>
  <si>
    <t>Boiler &amp; Generator No. 1</t>
  </si>
  <si>
    <t>Boiler &amp; Generator No. 2</t>
  </si>
  <si>
    <t>Tan Building - No ACMs</t>
  </si>
  <si>
    <t>Fire Pump House</t>
  </si>
  <si>
    <t>Other: Gaskets</t>
  </si>
  <si>
    <t>RANDY AYERS</t>
  </si>
  <si>
    <t>Building w/ Flag - No ACMs</t>
  </si>
  <si>
    <t>CY</t>
  </si>
  <si>
    <t>Pounds</t>
  </si>
  <si>
    <t>Tons</t>
  </si>
  <si>
    <t xml:space="preserve">NOTE: The boilers are included with the generators and are listed as Buildings 11
and 12 in the summary spreadsheet.
</t>
  </si>
  <si>
    <t xml:space="preserve">NOTE: The boilers are included with the generators and are listed as Buildings 34 
to 38, 40, and 41 in the summary spreadsheet.
</t>
  </si>
  <si>
    <t xml:space="preserve">NOTE: The boilers are included with the generators and are listed as Buildings 2 
and 3.
</t>
  </si>
  <si>
    <t>Asbestos Disposal Costs (Waste Management - Pensacola)</t>
  </si>
  <si>
    <t>$55.00/ton</t>
  </si>
  <si>
    <t>$45.00/drum</t>
  </si>
  <si>
    <t>$150.00/load (minimum)</t>
  </si>
  <si>
    <t>$175.00/load (Direct Burial Fee)</t>
  </si>
  <si>
    <t>Asbestos Insulation density is 12 pounds per cubic foot (dry) per Bill Gusnard (Mechanical design.</t>
  </si>
  <si>
    <t>Bill says that equipment/pipe insulation at the bouiler house averages 6" thick and 4" thick elsewhere.</t>
  </si>
  <si>
    <t>Assume average thickness for all to be 5' (for calculations).</t>
  </si>
  <si>
    <t>SF</t>
  </si>
  <si>
    <t>CF @ 5" Thick</t>
  </si>
  <si>
    <t>lb/cf density</t>
  </si>
  <si>
    <t>Loads at 8cy/load</t>
  </si>
  <si>
    <t>Direct Burial Fees</t>
  </si>
  <si>
    <t>Dump Fees</t>
  </si>
  <si>
    <t>Perdido and Pea Rea Ridge contain no Asbestos.</t>
  </si>
  <si>
    <t>Daniel contains no Asbestos.</t>
  </si>
  <si>
    <t>Scherer Asbestos is handled by separate ARO and is not included in the Studies.</t>
  </si>
  <si>
    <t>Disposal Costs</t>
  </si>
  <si>
    <t>(Removal &amp; Disposal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</si>
</sst>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8" formatCode="_(* #,##0_);_(* \(#,##0\);_(* &quot;-&quot;??_);_(@_)"/>
    <numFmt numFmtId="169" formatCode="_(&quot;$&quot;* #,##0.0000_);_(&quot;$&quot;* \(#,##0.0000\);_(&quot;$&quot;* &quot;-&quot;??_);_(@_)"/>
    <numFmt numFmtId="170" formatCode="&quot;$&quot;#,##0.0000"/>
    <numFmt numFmtId="171" formatCode="_(&quot;$&quot;* #,##0_);_(&quot;$&quot;* \(#,##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</font>
    <font>
      <b/>
      <sz val="9"/>
      <color indexed="12"/>
      <name val="Arial"/>
    </font>
    <font>
      <sz val="9"/>
      <color indexed="12"/>
      <name val="Arial"/>
    </font>
    <font>
      <b/>
      <sz val="9"/>
      <color indexed="12"/>
      <name val="Arial"/>
      <family val="2"/>
    </font>
    <font>
      <sz val="9"/>
      <name val="Arial"/>
    </font>
    <font>
      <b/>
      <sz val="9"/>
      <name val="Arial"/>
      <family val="2"/>
    </font>
    <font>
      <b/>
      <sz val="10"/>
      <name val="Arial"/>
      <family val="2"/>
    </font>
    <font>
      <b/>
      <sz val="11"/>
      <color indexed="12"/>
      <name val="Arial"/>
    </font>
    <font>
      <b/>
      <sz val="9"/>
      <name val="Arial"/>
    </font>
    <font>
      <sz val="10"/>
      <name val="Arial"/>
    </font>
    <font>
      <sz val="9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2" applyAlignment="1" applyProtection="1"/>
    <xf numFmtId="0" fontId="6" fillId="0" borderId="0" xfId="3" applyFont="1" applyFill="1"/>
    <xf numFmtId="164" fontId="6" fillId="0" borderId="0" xfId="3" applyNumberFormat="1" applyFont="1" applyFill="1"/>
    <xf numFmtId="164" fontId="6" fillId="0" borderId="0" xfId="3" applyNumberFormat="1" applyFont="1" applyFill="1" applyAlignment="1">
      <alignment horizontal="center" wrapText="1"/>
    </xf>
    <xf numFmtId="0" fontId="6" fillId="0" borderId="0" xfId="3" applyFont="1" applyFill="1" applyAlignment="1">
      <alignment horizontal="center"/>
    </xf>
    <xf numFmtId="164" fontId="6" fillId="0" borderId="0" xfId="3" applyNumberFormat="1" applyFont="1" applyFill="1" applyBorder="1"/>
    <xf numFmtId="164" fontId="6" fillId="0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/>
    <xf numFmtId="0" fontId="10" fillId="0" borderId="0" xfId="3" applyFont="1" applyFill="1" applyAlignment="1">
      <alignment horizontal="right"/>
    </xf>
    <xf numFmtId="164" fontId="6" fillId="0" borderId="20" xfId="3" applyNumberFormat="1" applyFont="1" applyFill="1" applyBorder="1"/>
    <xf numFmtId="164" fontId="6" fillId="0" borderId="36" xfId="3" applyNumberFormat="1" applyFont="1" applyFill="1" applyBorder="1" applyAlignment="1">
      <alignment horizontal="center" wrapText="1"/>
    </xf>
    <xf numFmtId="0" fontId="6" fillId="0" borderId="35" xfId="3" applyFont="1" applyFill="1" applyBorder="1"/>
    <xf numFmtId="0" fontId="6" fillId="0" borderId="34" xfId="3" applyFont="1" applyFill="1" applyBorder="1"/>
    <xf numFmtId="0" fontId="6" fillId="0" borderId="33" xfId="3" applyFont="1" applyFill="1" applyBorder="1"/>
    <xf numFmtId="164" fontId="6" fillId="0" borderId="27" xfId="3" applyNumberFormat="1" applyFont="1" applyFill="1" applyBorder="1"/>
    <xf numFmtId="164" fontId="6" fillId="0" borderId="29" xfId="3" applyNumberFormat="1" applyFont="1" applyFill="1" applyBorder="1" applyAlignment="1">
      <alignment horizontal="center" wrapText="1"/>
    </xf>
    <xf numFmtId="0" fontId="4" fillId="0" borderId="29" xfId="3" applyFont="1" applyFill="1" applyBorder="1"/>
    <xf numFmtId="0" fontId="4" fillId="0" borderId="29" xfId="3" applyFont="1" applyFill="1" applyBorder="1" applyAlignment="1">
      <alignment horizontal="center"/>
    </xf>
    <xf numFmtId="0" fontId="6" fillId="0" borderId="28" xfId="3" applyFont="1" applyFill="1" applyBorder="1"/>
    <xf numFmtId="164" fontId="6" fillId="0" borderId="19" xfId="3" applyNumberFormat="1" applyFont="1" applyFill="1" applyBorder="1" applyAlignment="1">
      <alignment horizontal="center" wrapText="1"/>
    </xf>
    <xf numFmtId="0" fontId="4" fillId="0" borderId="19" xfId="3" applyFont="1" applyFill="1" applyBorder="1"/>
    <xf numFmtId="0" fontId="4" fillId="0" borderId="19" xfId="3" applyFont="1" applyFill="1" applyBorder="1" applyAlignment="1">
      <alignment horizontal="center"/>
    </xf>
    <xf numFmtId="0" fontId="6" fillId="0" borderId="16" xfId="3" applyFont="1" applyFill="1" applyBorder="1"/>
    <xf numFmtId="0" fontId="11" fillId="0" borderId="18" xfId="3" applyFill="1" applyBorder="1" applyAlignment="1">
      <alignment horizontal="center"/>
    </xf>
    <xf numFmtId="0" fontId="4" fillId="0" borderId="2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164" fontId="10" fillId="0" borderId="19" xfId="3" applyNumberFormat="1" applyFont="1" applyFill="1" applyBorder="1" applyAlignment="1">
      <alignment horizontal="center" wrapText="1"/>
    </xf>
    <xf numFmtId="0" fontId="3" fillId="0" borderId="19" xfId="3" applyFont="1" applyFill="1" applyBorder="1" applyAlignment="1">
      <alignment horizontal="center"/>
    </xf>
    <xf numFmtId="0" fontId="10" fillId="0" borderId="7" xfId="3" applyFont="1" applyFill="1" applyBorder="1" applyAlignment="1">
      <alignment horizontal="center" wrapText="1"/>
    </xf>
    <xf numFmtId="0" fontId="10" fillId="0" borderId="0" xfId="3" applyFont="1" applyFill="1"/>
    <xf numFmtId="0" fontId="11" fillId="0" borderId="0" xfId="3" applyFill="1" applyBorder="1" applyAlignment="1"/>
    <xf numFmtId="0" fontId="11" fillId="0" borderId="0" xfId="3" applyFill="1" applyBorder="1" applyAlignment="1">
      <alignment horizontal="center"/>
    </xf>
    <xf numFmtId="0" fontId="4" fillId="0" borderId="0" xfId="3" applyFont="1" applyFill="1" applyBorder="1" applyAlignment="1"/>
    <xf numFmtId="0" fontId="3" fillId="0" borderId="0" xfId="3" applyFont="1" applyFill="1"/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9" fillId="0" borderId="0" xfId="3" applyFont="1" applyFill="1"/>
    <xf numFmtId="0" fontId="10" fillId="0" borderId="6" xfId="3" applyFont="1" applyFill="1" applyBorder="1" applyAlignment="1">
      <alignment horizontal="center" wrapText="1"/>
    </xf>
    <xf numFmtId="0" fontId="3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right"/>
    </xf>
    <xf numFmtId="164" fontId="6" fillId="0" borderId="0" xfId="3" applyNumberFormat="1" applyFont="1" applyFill="1" applyAlignment="1">
      <alignment horizontal="center"/>
    </xf>
    <xf numFmtId="164" fontId="6" fillId="0" borderId="19" xfId="3" applyNumberFormat="1" applyFont="1" applyFill="1" applyBorder="1" applyAlignment="1">
      <alignment horizontal="center"/>
    </xf>
    <xf numFmtId="0" fontId="6" fillId="0" borderId="19" xfId="3" applyFont="1" applyFill="1" applyBorder="1" applyAlignment="1">
      <alignment horizontal="center"/>
    </xf>
    <xf numFmtId="0" fontId="6" fillId="0" borderId="16" xfId="3" applyFont="1" applyFill="1" applyBorder="1" applyAlignment="1">
      <alignment horizontal="center"/>
    </xf>
    <xf numFmtId="164" fontId="6" fillId="0" borderId="6" xfId="3" applyNumberFormat="1" applyFont="1" applyFill="1" applyBorder="1" applyAlignment="1">
      <alignment horizontal="center"/>
    </xf>
    <xf numFmtId="0" fontId="6" fillId="0" borderId="6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7" fillId="0" borderId="13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1" xfId="3" applyFont="1" applyFill="1" applyBorder="1" applyAlignment="1">
      <alignment horizontal="center"/>
    </xf>
    <xf numFmtId="0" fontId="3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center"/>
    </xf>
    <xf numFmtId="0" fontId="5" fillId="0" borderId="0" xfId="3" applyFont="1" applyFill="1" applyBorder="1" applyAlignment="1"/>
    <xf numFmtId="164" fontId="6" fillId="0" borderId="36" xfId="3" applyNumberFormat="1" applyFont="1" applyFill="1" applyBorder="1"/>
    <xf numFmtId="164" fontId="6" fillId="0" borderId="29" xfId="3" applyNumberFormat="1" applyFont="1" applyFill="1" applyBorder="1"/>
    <xf numFmtId="164" fontId="6" fillId="0" borderId="19" xfId="3" applyNumberFormat="1" applyFont="1" applyFill="1" applyBorder="1"/>
    <xf numFmtId="164" fontId="10" fillId="0" borderId="19" xfId="3" applyNumberFormat="1" applyFont="1" applyFill="1" applyBorder="1" applyAlignment="1">
      <alignment horizontal="center"/>
    </xf>
    <xf numFmtId="0" fontId="10" fillId="0" borderId="6" xfId="3" applyFont="1" applyFill="1" applyBorder="1" applyAlignment="1"/>
    <xf numFmtId="0" fontId="10" fillId="0" borderId="7" xfId="3" applyFont="1" applyFill="1" applyBorder="1" applyAlignment="1">
      <alignment horizontal="center"/>
    </xf>
    <xf numFmtId="0" fontId="7" fillId="0" borderId="0" xfId="3" applyFont="1" applyFill="1"/>
    <xf numFmtId="0" fontId="5" fillId="0" borderId="0" xfId="3" applyFont="1" applyFill="1" applyBorder="1" applyAlignment="1">
      <alignment horizontal="center"/>
    </xf>
    <xf numFmtId="0" fontId="4" fillId="0" borderId="1" xfId="3" applyFont="1" applyFill="1" applyBorder="1" applyAlignment="1"/>
    <xf numFmtId="0" fontId="4" fillId="0" borderId="0" xfId="3" applyFont="1" applyFill="1" applyBorder="1" applyAlignment="1">
      <alignment wrapText="1"/>
    </xf>
    <xf numFmtId="0" fontId="5" fillId="0" borderId="0" xfId="3" applyFont="1" applyFill="1" applyBorder="1" applyAlignment="1">
      <alignment wrapText="1"/>
    </xf>
    <xf numFmtId="44" fontId="6" fillId="0" borderId="0" xfId="1" applyFont="1" applyFill="1"/>
    <xf numFmtId="168" fontId="4" fillId="0" borderId="0" xfId="4" applyNumberFormat="1" applyFont="1" applyFill="1"/>
    <xf numFmtId="169" fontId="4" fillId="0" borderId="0" xfId="1" applyNumberFormat="1" applyFont="1" applyFill="1"/>
    <xf numFmtId="170" fontId="6" fillId="0" borderId="0" xfId="3" applyNumberFormat="1" applyFont="1" applyFill="1" applyBorder="1"/>
    <xf numFmtId="0" fontId="6" fillId="0" borderId="0" xfId="3" applyFont="1" applyFill="1" applyAlignment="1"/>
    <xf numFmtId="0" fontId="4" fillId="0" borderId="0" xfId="3" applyFont="1" applyFill="1" applyAlignment="1"/>
    <xf numFmtId="164" fontId="6" fillId="0" borderId="0" xfId="3" applyNumberFormat="1" applyFont="1" applyFill="1" applyAlignment="1"/>
    <xf numFmtId="0" fontId="5" fillId="0" borderId="0" xfId="3" applyFont="1" applyFill="1" applyAlignment="1"/>
    <xf numFmtId="168" fontId="6" fillId="0" borderId="0" xfId="4" applyNumberFormat="1" applyFont="1" applyFill="1"/>
    <xf numFmtId="171" fontId="6" fillId="0" borderId="0" xfId="1" applyNumberFormat="1" applyFont="1" applyFill="1"/>
    <xf numFmtId="168" fontId="12" fillId="0" borderId="0" xfId="4" applyNumberFormat="1" applyFont="1" applyFill="1"/>
    <xf numFmtId="0" fontId="12" fillId="0" borderId="0" xfId="3" applyFont="1" applyFill="1"/>
    <xf numFmtId="164" fontId="7" fillId="2" borderId="20" xfId="3" applyNumberFormat="1" applyFont="1" applyFill="1" applyBorder="1" applyAlignment="1">
      <alignment horizontal="center"/>
    </xf>
    <xf numFmtId="0" fontId="13" fillId="0" borderId="0" xfId="3" applyFont="1" applyFill="1" applyAlignment="1">
      <alignment horizontal="center"/>
    </xf>
    <xf numFmtId="171" fontId="6" fillId="2" borderId="0" xfId="1" applyNumberFormat="1" applyFont="1" applyFill="1"/>
    <xf numFmtId="0" fontId="6" fillId="0" borderId="29" xfId="3" applyFont="1" applyFill="1" applyBorder="1" applyAlignment="1"/>
    <xf numFmtId="0" fontId="4" fillId="0" borderId="30" xfId="3" applyFont="1" applyFill="1" applyBorder="1" applyAlignment="1"/>
    <xf numFmtId="0" fontId="4" fillId="0" borderId="31" xfId="3" applyFont="1" applyFill="1" applyBorder="1" applyAlignment="1"/>
    <xf numFmtId="0" fontId="11" fillId="0" borderId="32" xfId="3" applyFill="1" applyBorder="1" applyAlignment="1"/>
    <xf numFmtId="0" fontId="6" fillId="0" borderId="19" xfId="3" applyFont="1" applyFill="1" applyBorder="1" applyAlignment="1"/>
    <xf numFmtId="0" fontId="4" fillId="0" borderId="17" xfId="3" applyFont="1" applyFill="1" applyBorder="1" applyAlignment="1">
      <alignment horizontal="center"/>
    </xf>
    <xf numFmtId="0" fontId="4" fillId="0" borderId="2" xfId="3" applyFont="1" applyFill="1" applyBorder="1" applyAlignment="1">
      <alignment horizontal="center"/>
    </xf>
    <xf numFmtId="0" fontId="11" fillId="0" borderId="18" xfId="3" applyFill="1" applyBorder="1" applyAlignment="1">
      <alignment horizontal="center"/>
    </xf>
    <xf numFmtId="0" fontId="6" fillId="0" borderId="17" xfId="3" applyFont="1" applyFill="1" applyBorder="1" applyAlignment="1"/>
    <xf numFmtId="0" fontId="6" fillId="0" borderId="2" xfId="3" applyFont="1" applyFill="1" applyBorder="1" applyAlignment="1"/>
    <xf numFmtId="0" fontId="6" fillId="0" borderId="18" xfId="3" applyFont="1" applyFill="1" applyBorder="1" applyAlignment="1"/>
    <xf numFmtId="0" fontId="11" fillId="0" borderId="2" xfId="3" applyFill="1" applyBorder="1" applyAlignment="1">
      <alignment horizontal="center"/>
    </xf>
    <xf numFmtId="0" fontId="4" fillId="0" borderId="1" xfId="3" applyFont="1" applyFill="1" applyBorder="1" applyAlignment="1"/>
    <xf numFmtId="0" fontId="11" fillId="0" borderId="1" xfId="3" applyFill="1" applyBorder="1" applyAlignment="1"/>
    <xf numFmtId="164" fontId="10" fillId="0" borderId="23" xfId="3" applyNumberFormat="1" applyFont="1" applyFill="1" applyBorder="1" applyAlignment="1">
      <alignment horizontal="center" wrapText="1"/>
    </xf>
    <xf numFmtId="164" fontId="10" fillId="0" borderId="27" xfId="3" applyNumberFormat="1" applyFont="1" applyFill="1" applyBorder="1" applyAlignment="1">
      <alignment horizontal="center" wrapText="1"/>
    </xf>
    <xf numFmtId="0" fontId="10" fillId="0" borderId="3" xfId="3" applyFont="1" applyFill="1" applyBorder="1" applyAlignment="1">
      <alignment horizontal="center"/>
    </xf>
    <xf numFmtId="0" fontId="10" fillId="0" borderId="6" xfId="3" applyFont="1" applyFill="1" applyBorder="1" applyAlignment="1">
      <alignment horizontal="center"/>
    </xf>
    <xf numFmtId="0" fontId="10" fillId="0" borderId="16" xfId="3" applyFont="1" applyFill="1" applyBorder="1" applyAlignment="1">
      <alignment horizontal="center"/>
    </xf>
    <xf numFmtId="0" fontId="10" fillId="0" borderId="19" xfId="3" applyFont="1" applyFill="1" applyBorder="1" applyAlignment="1">
      <alignment horizontal="center"/>
    </xf>
    <xf numFmtId="0" fontId="3" fillId="0" borderId="21" xfId="3" applyFont="1" applyFill="1" applyBorder="1" applyAlignment="1">
      <alignment horizontal="center" wrapText="1"/>
    </xf>
    <xf numFmtId="0" fontId="3" fillId="0" borderId="24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/>
    </xf>
    <xf numFmtId="0" fontId="3" fillId="0" borderId="22" xfId="3" applyFont="1" applyFill="1" applyBorder="1" applyAlignment="1">
      <alignment horizontal="center"/>
    </xf>
    <xf numFmtId="0" fontId="11" fillId="0" borderId="5" xfId="3" applyFill="1" applyBorder="1" applyAlignment="1">
      <alignment horizontal="center"/>
    </xf>
    <xf numFmtId="0" fontId="3" fillId="0" borderId="25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0" fontId="11" fillId="0" borderId="26" xfId="3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11" fillId="0" borderId="2" xfId="3" applyBorder="1" applyAlignment="1">
      <alignment horizontal="center"/>
    </xf>
    <xf numFmtId="0" fontId="11" fillId="0" borderId="18" xfId="3" applyBorder="1" applyAlignment="1">
      <alignment horizontal="center"/>
    </xf>
    <xf numFmtId="0" fontId="6" fillId="0" borderId="7" xfId="3" applyFont="1" applyFill="1" applyBorder="1" applyAlignment="1">
      <alignment horizontal="left"/>
    </xf>
    <xf numFmtId="0" fontId="6" fillId="0" borderId="15" xfId="3" applyFont="1" applyFill="1" applyBorder="1" applyAlignment="1">
      <alignment horizontal="left"/>
    </xf>
    <xf numFmtId="0" fontId="6" fillId="0" borderId="17" xfId="3" applyFont="1" applyFill="1" applyBorder="1" applyAlignment="1">
      <alignment horizontal="left"/>
    </xf>
    <xf numFmtId="0" fontId="6" fillId="0" borderId="18" xfId="3" applyFont="1" applyFill="1" applyBorder="1" applyAlignment="1">
      <alignment horizontal="left"/>
    </xf>
    <xf numFmtId="169" fontId="6" fillId="0" borderId="0" xfId="1" applyNumberFormat="1" applyFont="1" applyFill="1" applyAlignment="1">
      <alignment horizontal="center"/>
    </xf>
    <xf numFmtId="0" fontId="7" fillId="0" borderId="0" xfId="3" applyFont="1" applyFill="1" applyAlignment="1"/>
    <xf numFmtId="0" fontId="8" fillId="0" borderId="0" xfId="3" applyFont="1" applyFill="1" applyAlignment="1"/>
    <xf numFmtId="0" fontId="7" fillId="0" borderId="3" xfId="3" applyFont="1" applyFill="1" applyBorder="1" applyAlignment="1">
      <alignment horizontal="center"/>
    </xf>
    <xf numFmtId="0" fontId="7" fillId="0" borderId="9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8" xfId="3" applyFont="1" applyFill="1" applyBorder="1" applyAlignment="1">
      <alignment horizontal="center" wrapText="1"/>
    </xf>
    <xf numFmtId="0" fontId="11" fillId="0" borderId="14" xfId="3" applyFill="1" applyBorder="1" applyAlignment="1">
      <alignment horizontal="center"/>
    </xf>
    <xf numFmtId="0" fontId="7" fillId="0" borderId="4" xfId="3" applyFont="1" applyFill="1" applyBorder="1" applyAlignment="1">
      <alignment horizontal="center" wrapText="1"/>
    </xf>
    <xf numFmtId="0" fontId="11" fillId="0" borderId="5" xfId="3" applyFill="1" applyBorder="1"/>
    <xf numFmtId="0" fontId="11" fillId="0" borderId="10" xfId="3" applyFill="1" applyBorder="1"/>
    <xf numFmtId="0" fontId="11" fillId="0" borderId="11" xfId="3" applyFill="1" applyBorder="1"/>
    <xf numFmtId="0" fontId="4" fillId="0" borderId="2" xfId="3" applyFont="1" applyFill="1" applyBorder="1" applyAlignment="1"/>
    <xf numFmtId="0" fontId="11" fillId="0" borderId="2" xfId="3" applyFill="1" applyBorder="1" applyAlignment="1"/>
  </cellXfs>
  <cellStyles count="5">
    <cellStyle name="Comma" xfId="4" builtinId="3"/>
    <cellStyle name="Currency" xfId="1" builtinId="4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qualseal.com/product-p/tfe-env-d7590-na-0600-18-150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>
      <selection activeCell="G22" sqref="G22"/>
    </sheetView>
  </sheetViews>
  <sheetFormatPr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9" spans="1:1" x14ac:dyDescent="0.25">
      <c r="A9" s="1"/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1"/>
  <sheetViews>
    <sheetView zoomScaleNormal="75" workbookViewId="0">
      <selection activeCell="J12" sqref="J12"/>
    </sheetView>
  </sheetViews>
  <sheetFormatPr defaultRowHeight="12" x14ac:dyDescent="0.2"/>
  <cols>
    <col min="1" max="1" width="12.140625" style="2" customWidth="1"/>
    <col min="2" max="3" width="18.7109375" style="2" customWidth="1"/>
    <col min="4" max="4" width="9.7109375" style="5" customWidth="1"/>
    <col min="5" max="5" width="9.140625" style="5"/>
    <col min="6" max="6" width="10.7109375" style="5" customWidth="1"/>
    <col min="7" max="7" width="16.5703125" style="5" customWidth="1"/>
    <col min="8" max="8" width="9.140625" style="2"/>
    <col min="9" max="9" width="11" style="2" bestFit="1" customWidth="1"/>
    <col min="10" max="10" width="3.7109375" style="2" customWidth="1"/>
    <col min="11" max="13" width="7.140625" style="2" customWidth="1"/>
    <col min="14" max="14" width="10.7109375" style="4" customWidth="1"/>
    <col min="15" max="15" width="10.7109375" style="3" customWidth="1"/>
    <col min="16" max="16" width="10" style="2" bestFit="1" customWidth="1"/>
    <col min="17" max="18" width="9.140625" style="2"/>
    <col min="19" max="19" width="12" style="2" bestFit="1" customWidth="1"/>
    <col min="20" max="16384" width="9.140625" style="2"/>
  </cols>
  <sheetData>
    <row r="1" spans="1:20" x14ac:dyDescent="0.2">
      <c r="A1" s="52" t="s">
        <v>11</v>
      </c>
      <c r="B1" s="93" t="s">
        <v>151</v>
      </c>
      <c r="C1" s="93"/>
      <c r="D1" s="93"/>
      <c r="E1" s="93"/>
      <c r="F1" s="33"/>
      <c r="G1" s="54" t="s">
        <v>152</v>
      </c>
      <c r="H1" s="33"/>
      <c r="I1" s="33"/>
      <c r="J1" s="33"/>
      <c r="K1" s="8"/>
    </row>
    <row r="2" spans="1:20" x14ac:dyDescent="0.2">
      <c r="A2" s="52" t="s">
        <v>14</v>
      </c>
      <c r="B2" s="93"/>
      <c r="C2" s="93"/>
      <c r="D2" s="93"/>
      <c r="E2" s="36"/>
      <c r="F2" s="36"/>
      <c r="G2" s="36"/>
      <c r="H2" s="35"/>
      <c r="I2" s="35"/>
      <c r="J2" s="35"/>
    </row>
    <row r="3" spans="1:20" x14ac:dyDescent="0.2">
      <c r="A3" s="35"/>
      <c r="B3" s="52" t="s">
        <v>15</v>
      </c>
      <c r="C3" s="25">
        <v>9</v>
      </c>
      <c r="D3" s="53"/>
      <c r="E3" s="36"/>
      <c r="F3" s="36"/>
      <c r="G3" s="36"/>
      <c r="H3" s="52" t="s">
        <v>16</v>
      </c>
      <c r="I3" s="51">
        <v>7</v>
      </c>
      <c r="J3" s="50"/>
    </row>
    <row r="4" spans="1:20" x14ac:dyDescent="0.2">
      <c r="A4" s="39"/>
      <c r="B4" s="35"/>
      <c r="C4" s="35"/>
      <c r="D4" s="36"/>
      <c r="E4" s="36"/>
      <c r="F4" s="36"/>
      <c r="G4" s="36"/>
      <c r="I4" s="35"/>
      <c r="J4" s="35"/>
    </row>
    <row r="5" spans="1:20" ht="13.5" thickBot="1" x14ac:dyDescent="0.25">
      <c r="A5" s="117" t="s">
        <v>17</v>
      </c>
      <c r="B5" s="118"/>
      <c r="C5" s="118"/>
      <c r="D5" s="118"/>
      <c r="E5" s="118"/>
      <c r="F5" s="118"/>
      <c r="G5" s="118"/>
      <c r="I5" s="35"/>
      <c r="J5" s="35"/>
    </row>
    <row r="6" spans="1:20" ht="12.75" thickTop="1" x14ac:dyDescent="0.2">
      <c r="A6" s="119" t="s">
        <v>18</v>
      </c>
      <c r="B6" s="125" t="s">
        <v>19</v>
      </c>
      <c r="C6" s="126"/>
      <c r="D6" s="121" t="s">
        <v>20</v>
      </c>
      <c r="E6" s="121"/>
      <c r="F6" s="122"/>
      <c r="G6" s="123" t="s">
        <v>21</v>
      </c>
      <c r="I6" s="35"/>
      <c r="J6" s="35"/>
    </row>
    <row r="7" spans="1:20" ht="12.75" thickBot="1" x14ac:dyDescent="0.25">
      <c r="A7" s="120"/>
      <c r="B7" s="127"/>
      <c r="C7" s="128"/>
      <c r="D7" s="49" t="s">
        <v>22</v>
      </c>
      <c r="E7" s="49" t="s">
        <v>23</v>
      </c>
      <c r="F7" s="48" t="s">
        <v>24</v>
      </c>
      <c r="G7" s="124"/>
      <c r="I7" s="73" t="s">
        <v>187</v>
      </c>
      <c r="J7" s="35"/>
    </row>
    <row r="8" spans="1:20" ht="12.75" thickTop="1" x14ac:dyDescent="0.2">
      <c r="A8" s="47">
        <v>1</v>
      </c>
      <c r="B8" s="112" t="str">
        <f>B20</f>
        <v>Main Plant</v>
      </c>
      <c r="C8" s="113"/>
      <c r="D8" s="46">
        <f>K40</f>
        <v>0</v>
      </c>
      <c r="E8" s="46">
        <f>L40</f>
        <v>135576</v>
      </c>
      <c r="F8" s="46">
        <f>M40</f>
        <v>0</v>
      </c>
      <c r="G8" s="45">
        <f>O40</f>
        <v>613642</v>
      </c>
      <c r="I8" s="35"/>
      <c r="J8" s="35"/>
    </row>
    <row r="9" spans="1:20" x14ac:dyDescent="0.2">
      <c r="A9" s="44">
        <v>2</v>
      </c>
      <c r="B9" s="114" t="str">
        <f>B43</f>
        <v>Generating Unit and Boiler 1</v>
      </c>
      <c r="C9" s="115"/>
      <c r="D9" s="43">
        <f>K63</f>
        <v>0</v>
      </c>
      <c r="E9" s="43">
        <f>L63</f>
        <v>33197</v>
      </c>
      <c r="F9" s="43">
        <f>M63</f>
        <v>0</v>
      </c>
      <c r="G9" s="42">
        <f>O63</f>
        <v>456298</v>
      </c>
      <c r="I9" s="35"/>
      <c r="J9" s="35"/>
      <c r="P9" s="74">
        <f>I17</f>
        <v>227819</v>
      </c>
      <c r="Q9" s="76" t="s">
        <v>196</v>
      </c>
    </row>
    <row r="10" spans="1:20" x14ac:dyDescent="0.2">
      <c r="A10" s="44">
        <v>3</v>
      </c>
      <c r="B10" s="114" t="str">
        <f>B65</f>
        <v>Generating Unit and Boiler 2</v>
      </c>
      <c r="C10" s="115"/>
      <c r="D10" s="43">
        <f>K85</f>
        <v>0</v>
      </c>
      <c r="E10" s="43">
        <f>L85</f>
        <v>36641</v>
      </c>
      <c r="F10" s="43">
        <f>M85</f>
        <v>0</v>
      </c>
      <c r="G10" s="42">
        <f>O85</f>
        <v>476306</v>
      </c>
      <c r="I10" s="35"/>
      <c r="J10" s="35"/>
      <c r="P10" s="74">
        <f>P9*(5/12)</f>
        <v>94924.583333333343</v>
      </c>
      <c r="Q10" s="76" t="s">
        <v>197</v>
      </c>
    </row>
    <row r="11" spans="1:20" x14ac:dyDescent="0.2">
      <c r="A11" s="44">
        <v>4</v>
      </c>
      <c r="B11" s="114" t="str">
        <f>B88</f>
        <v>Baghouse Control Room</v>
      </c>
      <c r="C11" s="115"/>
      <c r="D11" s="43">
        <f>K108</f>
        <v>0</v>
      </c>
      <c r="E11" s="43">
        <f>L108</f>
        <v>1800</v>
      </c>
      <c r="F11" s="43">
        <f>M108</f>
        <v>0</v>
      </c>
      <c r="G11" s="42">
        <f>O108</f>
        <v>14400</v>
      </c>
      <c r="I11" s="35"/>
      <c r="J11" s="35"/>
      <c r="P11" s="74">
        <v>12</v>
      </c>
      <c r="Q11" s="76" t="s">
        <v>198</v>
      </c>
    </row>
    <row r="12" spans="1:20" x14ac:dyDescent="0.2">
      <c r="A12" s="44">
        <v>5</v>
      </c>
      <c r="B12" s="114" t="str">
        <f>B110</f>
        <v>Warehouse - No ACMs</v>
      </c>
      <c r="C12" s="115"/>
      <c r="D12" s="43">
        <f>K130</f>
        <v>0</v>
      </c>
      <c r="E12" s="43">
        <f>L130</f>
        <v>0</v>
      </c>
      <c r="F12" s="43">
        <f>M130</f>
        <v>0</v>
      </c>
      <c r="G12" s="42">
        <f>O130</f>
        <v>0</v>
      </c>
      <c r="I12" s="35"/>
      <c r="J12" s="35"/>
      <c r="P12" s="74">
        <f>P10*P11</f>
        <v>1139095</v>
      </c>
      <c r="Q12" s="76" t="s">
        <v>183</v>
      </c>
    </row>
    <row r="13" spans="1:20" x14ac:dyDescent="0.2">
      <c r="A13" s="44">
        <v>6</v>
      </c>
      <c r="B13" s="114" t="str">
        <f>B133</f>
        <v>Quonset Hut #1</v>
      </c>
      <c r="C13" s="115"/>
      <c r="D13" s="43">
        <f>K153</f>
        <v>0</v>
      </c>
      <c r="E13" s="43">
        <f>L153</f>
        <v>11520</v>
      </c>
      <c r="F13" s="43">
        <f>M153</f>
        <v>0</v>
      </c>
      <c r="G13" s="42">
        <f>O153</f>
        <v>23040</v>
      </c>
      <c r="I13" s="35"/>
      <c r="J13" s="35"/>
      <c r="P13" s="74">
        <f>P12/2000</f>
        <v>569.54750000000001</v>
      </c>
      <c r="Q13" s="76" t="s">
        <v>184</v>
      </c>
      <c r="R13" s="66">
        <v>55</v>
      </c>
      <c r="S13" s="75">
        <f>P13*R13</f>
        <v>31325.112499999999</v>
      </c>
      <c r="T13" s="77" t="s">
        <v>201</v>
      </c>
    </row>
    <row r="14" spans="1:20" x14ac:dyDescent="0.2">
      <c r="A14" s="44">
        <v>7</v>
      </c>
      <c r="B14" s="114" t="str">
        <f>B155</f>
        <v>Quonset Hut 2</v>
      </c>
      <c r="C14" s="115"/>
      <c r="D14" s="43">
        <f>K175</f>
        <v>0</v>
      </c>
      <c r="E14" s="43">
        <f>L175</f>
        <v>7085</v>
      </c>
      <c r="F14" s="43">
        <f>M175</f>
        <v>0</v>
      </c>
      <c r="G14" s="42">
        <f>O175</f>
        <v>17095</v>
      </c>
      <c r="I14" s="35"/>
      <c r="J14" s="35"/>
      <c r="P14" s="74"/>
      <c r="Q14" s="74"/>
      <c r="S14" s="75"/>
    </row>
    <row r="15" spans="1:20" x14ac:dyDescent="0.2">
      <c r="A15" s="44">
        <v>8</v>
      </c>
      <c r="B15" s="114" t="str">
        <f>B178</f>
        <v>Old Fire Pump House (outside the fence)</v>
      </c>
      <c r="C15" s="115"/>
      <c r="D15" s="43">
        <f>K198</f>
        <v>0</v>
      </c>
      <c r="E15" s="43">
        <f>L198</f>
        <v>2000</v>
      </c>
      <c r="F15" s="43">
        <f>M198</f>
        <v>0</v>
      </c>
      <c r="G15" s="42">
        <f>O198</f>
        <v>8000</v>
      </c>
      <c r="I15" s="35"/>
      <c r="J15" s="35"/>
      <c r="P15" s="74">
        <f>P10/27</f>
        <v>3515.7253086419755</v>
      </c>
      <c r="Q15" s="76" t="s">
        <v>182</v>
      </c>
      <c r="S15" s="75"/>
    </row>
    <row r="16" spans="1:20" ht="12.75" thickBot="1" x14ac:dyDescent="0.25">
      <c r="A16" s="44">
        <v>9</v>
      </c>
      <c r="B16" s="114" t="str">
        <f>B200</f>
        <v>Fire Pump House - No ACMs</v>
      </c>
      <c r="C16" s="115"/>
      <c r="D16" s="43">
        <f>K220</f>
        <v>0</v>
      </c>
      <c r="E16" s="43">
        <f>L220</f>
        <v>0</v>
      </c>
      <c r="F16" s="43">
        <f>M220</f>
        <v>0</v>
      </c>
      <c r="G16" s="42">
        <f>O220</f>
        <v>0</v>
      </c>
      <c r="I16" s="35"/>
      <c r="J16" s="35"/>
      <c r="P16" s="74">
        <f>P15/8</f>
        <v>439.46566358024694</v>
      </c>
      <c r="Q16" s="76" t="s">
        <v>199</v>
      </c>
      <c r="R16" s="66">
        <v>175</v>
      </c>
      <c r="S16" s="75">
        <f>P16*R16</f>
        <v>76906.491126543217</v>
      </c>
      <c r="T16" s="77" t="s">
        <v>200</v>
      </c>
    </row>
    <row r="17" spans="1:20" ht="13.5" thickTop="1" thickBot="1" x14ac:dyDescent="0.25">
      <c r="D17" s="41"/>
      <c r="F17" s="40" t="s">
        <v>25</v>
      </c>
      <c r="G17" s="78">
        <f>SUM(G8:G16)</f>
        <v>1608781</v>
      </c>
      <c r="I17" s="67">
        <f>SUM(E8:E16)</f>
        <v>227819</v>
      </c>
      <c r="J17" s="35"/>
      <c r="K17" s="116">
        <f>G17/I17</f>
        <v>7.0616629868448202</v>
      </c>
      <c r="L17" s="116"/>
      <c r="N17" s="7"/>
      <c r="P17" s="74"/>
      <c r="Q17" s="74"/>
      <c r="S17" s="75"/>
    </row>
    <row r="18" spans="1:20" ht="12.75" thickTop="1" x14ac:dyDescent="0.2">
      <c r="A18" s="39"/>
      <c r="B18" s="35"/>
      <c r="C18" s="35"/>
      <c r="D18" s="36"/>
      <c r="E18" s="36"/>
      <c r="F18" s="36"/>
      <c r="G18" s="79" t="s">
        <v>206</v>
      </c>
      <c r="I18" s="35"/>
      <c r="J18" s="35"/>
      <c r="P18" s="74"/>
      <c r="Q18" s="74"/>
      <c r="S18" s="80">
        <f>SUM(S9:S16)</f>
        <v>108231.60362654322</v>
      </c>
      <c r="T18" s="77" t="s">
        <v>205</v>
      </c>
    </row>
    <row r="19" spans="1:20" ht="15" x14ac:dyDescent="0.25">
      <c r="A19" s="37" t="s">
        <v>26</v>
      </c>
      <c r="B19" s="35"/>
      <c r="C19" s="35"/>
      <c r="D19" s="36"/>
      <c r="E19" s="36"/>
      <c r="F19" s="36"/>
      <c r="G19" s="36"/>
      <c r="H19" s="35"/>
      <c r="I19" s="35"/>
      <c r="J19" s="35"/>
    </row>
    <row r="20" spans="1:20" ht="12.75" x14ac:dyDescent="0.2">
      <c r="A20" s="34" t="s">
        <v>27</v>
      </c>
      <c r="B20" s="93" t="s">
        <v>153</v>
      </c>
      <c r="C20" s="94"/>
      <c r="D20" s="94"/>
      <c r="E20" s="94"/>
      <c r="F20" s="94"/>
      <c r="G20" s="94"/>
      <c r="H20" s="94"/>
      <c r="I20" s="94"/>
      <c r="J20" s="31"/>
    </row>
    <row r="21" spans="1:20" ht="12.75" x14ac:dyDescent="0.2">
      <c r="A21" s="34"/>
      <c r="B21" s="33"/>
      <c r="C21" s="31"/>
      <c r="D21" s="32"/>
      <c r="E21" s="32"/>
      <c r="F21" s="32"/>
      <c r="G21" s="32"/>
      <c r="H21" s="31"/>
      <c r="I21" s="31"/>
      <c r="J21" s="31"/>
    </row>
    <row r="22" spans="1:20" ht="12.75" thickBot="1" x14ac:dyDescent="0.25">
      <c r="A22" s="30" t="s">
        <v>29</v>
      </c>
    </row>
    <row r="23" spans="1:20" ht="36.75" thickTop="1" x14ac:dyDescent="0.2">
      <c r="A23" s="97" t="s">
        <v>30</v>
      </c>
      <c r="B23" s="98"/>
      <c r="C23" s="98"/>
      <c r="D23" s="98"/>
      <c r="E23" s="98"/>
      <c r="F23" s="101" t="s">
        <v>31</v>
      </c>
      <c r="G23" s="103" t="s">
        <v>32</v>
      </c>
      <c r="H23" s="104"/>
      <c r="I23" s="104"/>
      <c r="J23" s="105"/>
      <c r="K23" s="109" t="s">
        <v>20</v>
      </c>
      <c r="L23" s="109"/>
      <c r="M23" s="109"/>
      <c r="N23" s="29" t="s">
        <v>33</v>
      </c>
      <c r="O23" s="95" t="s">
        <v>34</v>
      </c>
    </row>
    <row r="24" spans="1:20" x14ac:dyDescent="0.2">
      <c r="A24" s="99"/>
      <c r="B24" s="100"/>
      <c r="C24" s="100"/>
      <c r="D24" s="100"/>
      <c r="E24" s="100"/>
      <c r="F24" s="102"/>
      <c r="G24" s="106"/>
      <c r="H24" s="107"/>
      <c r="I24" s="107"/>
      <c r="J24" s="108"/>
      <c r="K24" s="28" t="s">
        <v>22</v>
      </c>
      <c r="L24" s="28" t="s">
        <v>23</v>
      </c>
      <c r="M24" s="28" t="s">
        <v>24</v>
      </c>
      <c r="N24" s="27" t="s">
        <v>35</v>
      </c>
      <c r="O24" s="96"/>
    </row>
    <row r="25" spans="1:20" ht="12.75" x14ac:dyDescent="0.2">
      <c r="A25" s="23" t="s">
        <v>36</v>
      </c>
      <c r="B25" s="85" t="s">
        <v>37</v>
      </c>
      <c r="C25" s="85"/>
      <c r="D25" s="85"/>
      <c r="E25" s="85"/>
      <c r="F25" s="22" t="s">
        <v>38</v>
      </c>
      <c r="G25" s="86"/>
      <c r="H25" s="87"/>
      <c r="I25" s="87"/>
      <c r="J25" s="88"/>
      <c r="K25" s="21"/>
      <c r="L25" s="21">
        <v>77012</v>
      </c>
      <c r="M25" s="21"/>
      <c r="N25" s="20">
        <v>4</v>
      </c>
      <c r="O25" s="15">
        <f t="shared" ref="O25:O39" si="0">SUM(K25:M25)*N25</f>
        <v>308048</v>
      </c>
      <c r="Q25" s="66">
        <f>IF(O25=0,"",O25/L25)</f>
        <v>4</v>
      </c>
    </row>
    <row r="26" spans="1:20" ht="12.75" x14ac:dyDescent="0.2">
      <c r="A26" s="23" t="s">
        <v>39</v>
      </c>
      <c r="B26" s="85" t="s">
        <v>40</v>
      </c>
      <c r="C26" s="85"/>
      <c r="D26" s="85"/>
      <c r="E26" s="85"/>
      <c r="F26" s="22"/>
      <c r="G26" s="86"/>
      <c r="H26" s="87"/>
      <c r="I26" s="87"/>
      <c r="J26" s="88"/>
      <c r="K26" s="21"/>
      <c r="L26" s="21"/>
      <c r="M26" s="21"/>
      <c r="N26" s="20">
        <v>16</v>
      </c>
      <c r="O26" s="15">
        <f t="shared" si="0"/>
        <v>0</v>
      </c>
      <c r="Q26" s="66" t="str">
        <f t="shared" ref="Q26:Q89" si="1">IF(O26=0,"",O26/L26)</f>
        <v/>
      </c>
    </row>
    <row r="27" spans="1:20" ht="12.75" x14ac:dyDescent="0.2">
      <c r="A27" s="23" t="s">
        <v>41</v>
      </c>
      <c r="B27" s="85" t="s">
        <v>42</v>
      </c>
      <c r="C27" s="85"/>
      <c r="D27" s="85"/>
      <c r="E27" s="85"/>
      <c r="F27" s="22" t="s">
        <v>38</v>
      </c>
      <c r="G27" s="86"/>
      <c r="H27" s="87"/>
      <c r="I27" s="87"/>
      <c r="J27" s="88"/>
      <c r="K27" s="21"/>
      <c r="L27" s="21">
        <v>25150</v>
      </c>
      <c r="M27" s="21"/>
      <c r="N27" s="20">
        <v>3</v>
      </c>
      <c r="O27" s="15">
        <f t="shared" si="0"/>
        <v>75450</v>
      </c>
      <c r="Q27" s="66">
        <f t="shared" si="1"/>
        <v>3</v>
      </c>
    </row>
    <row r="28" spans="1:20" ht="12.75" x14ac:dyDescent="0.2">
      <c r="A28" s="23" t="s">
        <v>43</v>
      </c>
      <c r="B28" s="85" t="s">
        <v>44</v>
      </c>
      <c r="C28" s="85"/>
      <c r="D28" s="85"/>
      <c r="E28" s="85"/>
      <c r="F28" s="22"/>
      <c r="G28" s="86"/>
      <c r="H28" s="87"/>
      <c r="I28" s="87"/>
      <c r="J28" s="88"/>
      <c r="K28" s="21"/>
      <c r="L28" s="21"/>
      <c r="M28" s="21"/>
      <c r="N28" s="20">
        <v>3</v>
      </c>
      <c r="O28" s="15">
        <f t="shared" si="0"/>
        <v>0</v>
      </c>
      <c r="Q28" s="66" t="str">
        <f t="shared" si="1"/>
        <v/>
      </c>
    </row>
    <row r="29" spans="1:20" ht="12.75" x14ac:dyDescent="0.2">
      <c r="A29" s="23" t="s">
        <v>45</v>
      </c>
      <c r="B29" s="85" t="s">
        <v>46</v>
      </c>
      <c r="C29" s="85"/>
      <c r="D29" s="85"/>
      <c r="E29" s="85"/>
      <c r="F29" s="22" t="s">
        <v>38</v>
      </c>
      <c r="G29" s="86" t="s">
        <v>154</v>
      </c>
      <c r="H29" s="110"/>
      <c r="I29" s="110"/>
      <c r="J29" s="111"/>
      <c r="K29" s="21"/>
      <c r="L29" s="21">
        <v>15000</v>
      </c>
      <c r="M29" s="21"/>
      <c r="N29" s="20">
        <v>12</v>
      </c>
      <c r="O29" s="15">
        <f t="shared" si="0"/>
        <v>180000</v>
      </c>
      <c r="Q29" s="66">
        <f t="shared" si="1"/>
        <v>12</v>
      </c>
    </row>
    <row r="30" spans="1:20" ht="12.75" x14ac:dyDescent="0.2">
      <c r="A30" s="23" t="s">
        <v>47</v>
      </c>
      <c r="B30" s="85" t="s">
        <v>48</v>
      </c>
      <c r="C30" s="85"/>
      <c r="D30" s="85"/>
      <c r="E30" s="85"/>
      <c r="F30" s="22"/>
      <c r="G30" s="86"/>
      <c r="H30" s="87"/>
      <c r="I30" s="87"/>
      <c r="J30" s="88"/>
      <c r="K30" s="21"/>
      <c r="L30" s="21"/>
      <c r="M30" s="21"/>
      <c r="N30" s="20">
        <v>16</v>
      </c>
      <c r="O30" s="15">
        <f t="shared" si="0"/>
        <v>0</v>
      </c>
      <c r="Q30" s="66" t="str">
        <f t="shared" si="1"/>
        <v/>
      </c>
    </row>
    <row r="31" spans="1:20" ht="12.75" x14ac:dyDescent="0.2">
      <c r="A31" s="23" t="s">
        <v>49</v>
      </c>
      <c r="B31" s="85" t="s">
        <v>50</v>
      </c>
      <c r="C31" s="85"/>
      <c r="D31" s="85"/>
      <c r="E31" s="85"/>
      <c r="F31" s="22"/>
      <c r="G31" s="86"/>
      <c r="H31" s="87"/>
      <c r="I31" s="87"/>
      <c r="J31" s="88"/>
      <c r="K31" s="21"/>
      <c r="L31" s="21"/>
      <c r="M31" s="21"/>
      <c r="N31" s="20">
        <v>4</v>
      </c>
      <c r="O31" s="15">
        <f t="shared" si="0"/>
        <v>0</v>
      </c>
      <c r="Q31" s="66" t="str">
        <f t="shared" si="1"/>
        <v/>
      </c>
    </row>
    <row r="32" spans="1:20" ht="12.75" x14ac:dyDescent="0.2">
      <c r="A32" s="23" t="s">
        <v>51</v>
      </c>
      <c r="B32" s="85" t="s">
        <v>52</v>
      </c>
      <c r="C32" s="85"/>
      <c r="D32" s="85"/>
      <c r="E32" s="85"/>
      <c r="F32" s="22" t="s">
        <v>38</v>
      </c>
      <c r="G32" s="86"/>
      <c r="H32" s="87"/>
      <c r="I32" s="87"/>
      <c r="J32" s="88"/>
      <c r="K32" s="21"/>
      <c r="L32" s="21">
        <v>4536</v>
      </c>
      <c r="M32" s="21"/>
      <c r="N32" s="20">
        <v>3</v>
      </c>
      <c r="O32" s="15">
        <f t="shared" si="0"/>
        <v>13608</v>
      </c>
      <c r="Q32" s="66">
        <f t="shared" si="1"/>
        <v>3</v>
      </c>
    </row>
    <row r="33" spans="1:17" ht="12.75" x14ac:dyDescent="0.2">
      <c r="A33" s="23" t="s">
        <v>53</v>
      </c>
      <c r="B33" s="85" t="s">
        <v>54</v>
      </c>
      <c r="C33" s="85"/>
      <c r="D33" s="85"/>
      <c r="E33" s="85"/>
      <c r="F33" s="22"/>
      <c r="G33" s="26"/>
      <c r="H33" s="25"/>
      <c r="I33" s="25"/>
      <c r="J33" s="24"/>
      <c r="K33" s="21"/>
      <c r="L33" s="21"/>
      <c r="M33" s="21"/>
      <c r="N33" s="20">
        <v>14</v>
      </c>
      <c r="O33" s="15">
        <f t="shared" si="0"/>
        <v>0</v>
      </c>
      <c r="Q33" s="66" t="str">
        <f t="shared" si="1"/>
        <v/>
      </c>
    </row>
    <row r="34" spans="1:17" ht="12.75" x14ac:dyDescent="0.2">
      <c r="A34" s="23" t="s">
        <v>55</v>
      </c>
      <c r="B34" s="85" t="s">
        <v>56</v>
      </c>
      <c r="C34" s="85"/>
      <c r="D34" s="85"/>
      <c r="E34" s="85"/>
      <c r="F34" s="22" t="s">
        <v>38</v>
      </c>
      <c r="G34" s="26"/>
      <c r="H34" s="25"/>
      <c r="I34" s="25"/>
      <c r="J34" s="24"/>
      <c r="K34" s="21"/>
      <c r="L34" s="21">
        <v>878</v>
      </c>
      <c r="M34" s="21"/>
      <c r="N34" s="20">
        <v>12</v>
      </c>
      <c r="O34" s="15">
        <f t="shared" si="0"/>
        <v>10536</v>
      </c>
      <c r="Q34" s="66">
        <f t="shared" si="1"/>
        <v>12</v>
      </c>
    </row>
    <row r="35" spans="1:17" ht="12.75" x14ac:dyDescent="0.2">
      <c r="A35" s="23" t="s">
        <v>57</v>
      </c>
      <c r="B35" s="89" t="s">
        <v>58</v>
      </c>
      <c r="C35" s="90"/>
      <c r="D35" s="90"/>
      <c r="E35" s="91"/>
      <c r="F35" s="22"/>
      <c r="G35" s="86"/>
      <c r="H35" s="92"/>
      <c r="I35" s="92"/>
      <c r="J35" s="88"/>
      <c r="K35" s="21"/>
      <c r="L35" s="21"/>
      <c r="M35" s="21"/>
      <c r="N35" s="20">
        <v>3</v>
      </c>
      <c r="O35" s="15">
        <f t="shared" si="0"/>
        <v>0</v>
      </c>
      <c r="Q35" s="66" t="str">
        <f t="shared" si="1"/>
        <v/>
      </c>
    </row>
    <row r="36" spans="1:17" ht="12.75" x14ac:dyDescent="0.2">
      <c r="A36" s="23" t="s">
        <v>59</v>
      </c>
      <c r="B36" s="85" t="s">
        <v>60</v>
      </c>
      <c r="C36" s="85"/>
      <c r="D36" s="85"/>
      <c r="E36" s="85"/>
      <c r="F36" s="22"/>
      <c r="G36" s="86"/>
      <c r="H36" s="87"/>
      <c r="I36" s="87"/>
      <c r="J36" s="88"/>
      <c r="K36" s="21"/>
      <c r="L36" s="21"/>
      <c r="M36" s="21"/>
      <c r="N36" s="20">
        <v>8</v>
      </c>
      <c r="O36" s="15">
        <f t="shared" si="0"/>
        <v>0</v>
      </c>
      <c r="Q36" s="66" t="str">
        <f t="shared" si="1"/>
        <v/>
      </c>
    </row>
    <row r="37" spans="1:17" ht="12.75" x14ac:dyDescent="0.2">
      <c r="A37" s="23" t="s">
        <v>59</v>
      </c>
      <c r="B37" s="85" t="s">
        <v>61</v>
      </c>
      <c r="C37" s="85"/>
      <c r="D37" s="85"/>
      <c r="E37" s="85"/>
      <c r="F37" s="22" t="s">
        <v>38</v>
      </c>
      <c r="G37" s="86"/>
      <c r="H37" s="87"/>
      <c r="I37" s="87"/>
      <c r="J37" s="88"/>
      <c r="K37" s="21"/>
      <c r="L37" s="21">
        <v>13000</v>
      </c>
      <c r="M37" s="21"/>
      <c r="N37" s="20">
        <v>2</v>
      </c>
      <c r="O37" s="15">
        <f t="shared" si="0"/>
        <v>26000</v>
      </c>
      <c r="Q37" s="66">
        <f t="shared" si="1"/>
        <v>2</v>
      </c>
    </row>
    <row r="38" spans="1:17" ht="12.75" x14ac:dyDescent="0.2">
      <c r="A38" s="23" t="s">
        <v>59</v>
      </c>
      <c r="B38" s="85" t="s">
        <v>62</v>
      </c>
      <c r="C38" s="85"/>
      <c r="D38" s="85"/>
      <c r="E38" s="85"/>
      <c r="F38" s="22"/>
      <c r="G38" s="86"/>
      <c r="H38" s="87"/>
      <c r="I38" s="87"/>
      <c r="J38" s="88"/>
      <c r="K38" s="21"/>
      <c r="L38" s="21"/>
      <c r="M38" s="21"/>
      <c r="N38" s="20">
        <v>6</v>
      </c>
      <c r="O38" s="15">
        <f t="shared" si="0"/>
        <v>0</v>
      </c>
      <c r="Q38" s="66" t="str">
        <f t="shared" si="1"/>
        <v/>
      </c>
    </row>
    <row r="39" spans="1:17" ht="13.5" thickBot="1" x14ac:dyDescent="0.25">
      <c r="A39" s="19" t="s">
        <v>59</v>
      </c>
      <c r="B39" s="81" t="s">
        <v>63</v>
      </c>
      <c r="C39" s="81"/>
      <c r="D39" s="81"/>
      <c r="E39" s="81"/>
      <c r="F39" s="18"/>
      <c r="G39" s="82"/>
      <c r="H39" s="83"/>
      <c r="I39" s="83"/>
      <c r="J39" s="84"/>
      <c r="K39" s="17"/>
      <c r="L39" s="17"/>
      <c r="M39" s="17"/>
      <c r="N39" s="16"/>
      <c r="O39" s="15">
        <f t="shared" si="0"/>
        <v>0</v>
      </c>
      <c r="Q39" s="66" t="str">
        <f t="shared" si="1"/>
        <v/>
      </c>
    </row>
    <row r="40" spans="1:17" ht="13.5" thickTop="1" thickBot="1" x14ac:dyDescent="0.25">
      <c r="I40" s="9" t="s">
        <v>64</v>
      </c>
      <c r="J40" s="9"/>
      <c r="K40" s="14">
        <f>SUM(K25:K39)</f>
        <v>0</v>
      </c>
      <c r="L40" s="13">
        <f>SUM(L25:L39)</f>
        <v>135576</v>
      </c>
      <c r="M40" s="12">
        <f>SUM(M25:M39)</f>
        <v>0</v>
      </c>
      <c r="N40" s="11"/>
      <c r="O40" s="10">
        <f>SUM(O25:O39)</f>
        <v>613642</v>
      </c>
      <c r="Q40" s="66"/>
    </row>
    <row r="41" spans="1:17" ht="12.75" thickTop="1" x14ac:dyDescent="0.2">
      <c r="I41" s="9"/>
      <c r="J41" s="9"/>
      <c r="K41" s="8"/>
      <c r="L41" s="8"/>
      <c r="M41" s="8"/>
      <c r="N41" s="7"/>
      <c r="O41" s="6"/>
      <c r="Q41" s="66" t="str">
        <f t="shared" si="1"/>
        <v/>
      </c>
    </row>
    <row r="42" spans="1:17" ht="15" x14ac:dyDescent="0.25">
      <c r="A42" s="37" t="s">
        <v>65</v>
      </c>
      <c r="Q42" s="66" t="str">
        <f t="shared" si="1"/>
        <v/>
      </c>
    </row>
    <row r="43" spans="1:17" ht="12.75" x14ac:dyDescent="0.2">
      <c r="A43" s="30" t="s">
        <v>27</v>
      </c>
      <c r="B43" s="93" t="s">
        <v>155</v>
      </c>
      <c r="C43" s="94"/>
      <c r="D43" s="94"/>
      <c r="E43" s="94"/>
      <c r="F43" s="94"/>
      <c r="G43" s="94"/>
      <c r="H43" s="94"/>
      <c r="I43" s="94"/>
      <c r="J43" s="31"/>
      <c r="Q43" s="66" t="str">
        <f t="shared" si="1"/>
        <v/>
      </c>
    </row>
    <row r="44" spans="1:17" x14ac:dyDescent="0.2">
      <c r="Q44" s="66" t="str">
        <f t="shared" si="1"/>
        <v/>
      </c>
    </row>
    <row r="45" spans="1:17" ht="12.75" thickBot="1" x14ac:dyDescent="0.25">
      <c r="A45" s="30" t="s">
        <v>29</v>
      </c>
      <c r="Q45" s="66" t="str">
        <f t="shared" si="1"/>
        <v/>
      </c>
    </row>
    <row r="46" spans="1:17" ht="24.75" thickTop="1" x14ac:dyDescent="0.2">
      <c r="A46" s="97" t="s">
        <v>30</v>
      </c>
      <c r="B46" s="98"/>
      <c r="C46" s="98"/>
      <c r="D46" s="98"/>
      <c r="E46" s="98"/>
      <c r="F46" s="101" t="s">
        <v>31</v>
      </c>
      <c r="G46" s="103" t="s">
        <v>32</v>
      </c>
      <c r="H46" s="104"/>
      <c r="I46" s="104"/>
      <c r="J46" s="105"/>
      <c r="K46" s="109" t="s">
        <v>20</v>
      </c>
      <c r="L46" s="109"/>
      <c r="M46" s="109"/>
      <c r="N46" s="38" t="s">
        <v>67</v>
      </c>
      <c r="O46" s="95" t="s">
        <v>34</v>
      </c>
      <c r="Q46" s="66"/>
    </row>
    <row r="47" spans="1:17" x14ac:dyDescent="0.2">
      <c r="A47" s="99"/>
      <c r="B47" s="100"/>
      <c r="C47" s="100"/>
      <c r="D47" s="100"/>
      <c r="E47" s="100"/>
      <c r="F47" s="102"/>
      <c r="G47" s="106"/>
      <c r="H47" s="107"/>
      <c r="I47" s="107"/>
      <c r="J47" s="108"/>
      <c r="K47" s="28" t="s">
        <v>22</v>
      </c>
      <c r="L47" s="28" t="s">
        <v>23</v>
      </c>
      <c r="M47" s="28" t="s">
        <v>24</v>
      </c>
      <c r="N47" s="27" t="s">
        <v>35</v>
      </c>
      <c r="O47" s="96"/>
      <c r="Q47" s="66" t="str">
        <f t="shared" si="1"/>
        <v/>
      </c>
    </row>
    <row r="48" spans="1:17" ht="12.75" x14ac:dyDescent="0.2">
      <c r="A48" s="23" t="s">
        <v>36</v>
      </c>
      <c r="B48" s="85" t="s">
        <v>37</v>
      </c>
      <c r="C48" s="85"/>
      <c r="D48" s="85"/>
      <c r="E48" s="85"/>
      <c r="F48" s="22"/>
      <c r="G48" s="86"/>
      <c r="H48" s="87"/>
      <c r="I48" s="87"/>
      <c r="J48" s="88"/>
      <c r="K48" s="21"/>
      <c r="L48" s="22"/>
      <c r="M48" s="21"/>
      <c r="N48" s="20">
        <v>4</v>
      </c>
      <c r="O48" s="15">
        <f t="shared" ref="O48:O62" si="2">SUM(K48:M48)*N48</f>
        <v>0</v>
      </c>
      <c r="Q48" s="66" t="str">
        <f t="shared" si="1"/>
        <v/>
      </c>
    </row>
    <row r="49" spans="1:17" ht="12.75" x14ac:dyDescent="0.2">
      <c r="A49" s="23" t="s">
        <v>39</v>
      </c>
      <c r="B49" s="85" t="s">
        <v>40</v>
      </c>
      <c r="C49" s="85"/>
      <c r="D49" s="85"/>
      <c r="E49" s="85"/>
      <c r="F49" s="22" t="s">
        <v>38</v>
      </c>
      <c r="G49" s="86"/>
      <c r="H49" s="87"/>
      <c r="I49" s="87"/>
      <c r="J49" s="88"/>
      <c r="K49" s="21"/>
      <c r="L49" s="21">
        <f>14080+516</f>
        <v>14596</v>
      </c>
      <c r="M49" s="21"/>
      <c r="N49" s="20">
        <v>16</v>
      </c>
      <c r="O49" s="15">
        <f t="shared" si="2"/>
        <v>233536</v>
      </c>
      <c r="Q49" s="66">
        <f t="shared" si="1"/>
        <v>16</v>
      </c>
    </row>
    <row r="50" spans="1:17" ht="12.75" x14ac:dyDescent="0.2">
      <c r="A50" s="23" t="s">
        <v>41</v>
      </c>
      <c r="B50" s="85" t="s">
        <v>42</v>
      </c>
      <c r="C50" s="85"/>
      <c r="D50" s="85"/>
      <c r="E50" s="85"/>
      <c r="F50" s="22"/>
      <c r="G50" s="86"/>
      <c r="H50" s="87"/>
      <c r="I50" s="87"/>
      <c r="J50" s="88"/>
      <c r="K50" s="21"/>
      <c r="L50" s="21"/>
      <c r="M50" s="21"/>
      <c r="N50" s="20">
        <v>3</v>
      </c>
      <c r="O50" s="15">
        <f t="shared" si="2"/>
        <v>0</v>
      </c>
      <c r="Q50" s="66" t="str">
        <f t="shared" si="1"/>
        <v/>
      </c>
    </row>
    <row r="51" spans="1:17" ht="12.75" x14ac:dyDescent="0.2">
      <c r="A51" s="23" t="s">
        <v>43</v>
      </c>
      <c r="B51" s="85" t="s">
        <v>44</v>
      </c>
      <c r="C51" s="85"/>
      <c r="D51" s="85"/>
      <c r="E51" s="85"/>
      <c r="F51" s="22"/>
      <c r="G51" s="86"/>
      <c r="H51" s="87"/>
      <c r="I51" s="87"/>
      <c r="J51" s="88"/>
      <c r="K51" s="21"/>
      <c r="L51" s="21"/>
      <c r="M51" s="21"/>
      <c r="N51" s="20">
        <v>3</v>
      </c>
      <c r="O51" s="15">
        <f t="shared" si="2"/>
        <v>0</v>
      </c>
      <c r="Q51" s="66" t="str">
        <f t="shared" si="1"/>
        <v/>
      </c>
    </row>
    <row r="52" spans="1:17" ht="12.75" x14ac:dyDescent="0.2">
      <c r="A52" s="23" t="s">
        <v>45</v>
      </c>
      <c r="B52" s="85" t="s">
        <v>46</v>
      </c>
      <c r="C52" s="85"/>
      <c r="D52" s="85"/>
      <c r="E52" s="85"/>
      <c r="F52" s="22" t="s">
        <v>38</v>
      </c>
      <c r="G52" s="26"/>
      <c r="H52" s="25"/>
      <c r="I52" s="25"/>
      <c r="J52" s="24"/>
      <c r="K52" s="21"/>
      <c r="L52" s="22">
        <v>9000</v>
      </c>
      <c r="M52" s="21"/>
      <c r="N52" s="20">
        <v>12</v>
      </c>
      <c r="O52" s="15">
        <f t="shared" si="2"/>
        <v>108000</v>
      </c>
      <c r="Q52" s="66">
        <f t="shared" si="1"/>
        <v>12</v>
      </c>
    </row>
    <row r="53" spans="1:17" ht="12.75" x14ac:dyDescent="0.2">
      <c r="A53" s="23" t="s">
        <v>47</v>
      </c>
      <c r="B53" s="85" t="s">
        <v>48</v>
      </c>
      <c r="C53" s="85"/>
      <c r="D53" s="85"/>
      <c r="E53" s="85"/>
      <c r="F53" s="22"/>
      <c r="G53" s="86"/>
      <c r="H53" s="87"/>
      <c r="I53" s="87"/>
      <c r="J53" s="88"/>
      <c r="K53" s="21"/>
      <c r="L53" s="22"/>
      <c r="M53" s="21"/>
      <c r="N53" s="20">
        <v>16</v>
      </c>
      <c r="O53" s="15">
        <f t="shared" si="2"/>
        <v>0</v>
      </c>
      <c r="Q53" s="66" t="str">
        <f t="shared" si="1"/>
        <v/>
      </c>
    </row>
    <row r="54" spans="1:17" ht="12.75" x14ac:dyDescent="0.2">
      <c r="A54" s="23" t="s">
        <v>49</v>
      </c>
      <c r="B54" s="85" t="s">
        <v>50</v>
      </c>
      <c r="C54" s="85"/>
      <c r="D54" s="85"/>
      <c r="E54" s="85"/>
      <c r="F54" s="22"/>
      <c r="G54" s="86"/>
      <c r="H54" s="87"/>
      <c r="I54" s="87"/>
      <c r="J54" s="88"/>
      <c r="K54" s="21"/>
      <c r="L54" s="22"/>
      <c r="M54" s="21"/>
      <c r="N54" s="20">
        <v>4</v>
      </c>
      <c r="O54" s="15">
        <f t="shared" si="2"/>
        <v>0</v>
      </c>
      <c r="Q54" s="66" t="str">
        <f t="shared" si="1"/>
        <v/>
      </c>
    </row>
    <row r="55" spans="1:17" ht="12.75" x14ac:dyDescent="0.2">
      <c r="A55" s="23" t="s">
        <v>51</v>
      </c>
      <c r="B55" s="85" t="s">
        <v>52</v>
      </c>
      <c r="C55" s="85"/>
      <c r="D55" s="85"/>
      <c r="E55" s="85"/>
      <c r="F55" s="22"/>
      <c r="G55" s="86"/>
      <c r="H55" s="87"/>
      <c r="I55" s="87"/>
      <c r="J55" s="88"/>
      <c r="K55" s="21"/>
      <c r="L55" s="22"/>
      <c r="M55" s="21"/>
      <c r="N55" s="20">
        <v>3</v>
      </c>
      <c r="O55" s="15">
        <f t="shared" si="2"/>
        <v>0</v>
      </c>
      <c r="Q55" s="66" t="str">
        <f t="shared" si="1"/>
        <v/>
      </c>
    </row>
    <row r="56" spans="1:17" ht="12.75" x14ac:dyDescent="0.2">
      <c r="A56" s="23" t="s">
        <v>53</v>
      </c>
      <c r="B56" s="85" t="s">
        <v>54</v>
      </c>
      <c r="C56" s="85"/>
      <c r="D56" s="85"/>
      <c r="E56" s="85"/>
      <c r="F56" s="22" t="s">
        <v>38</v>
      </c>
      <c r="G56" s="26"/>
      <c r="H56" s="25"/>
      <c r="I56" s="25"/>
      <c r="J56" s="24"/>
      <c r="K56" s="21"/>
      <c r="L56" s="22">
        <v>6975</v>
      </c>
      <c r="M56" s="21"/>
      <c r="N56" s="20">
        <v>14</v>
      </c>
      <c r="O56" s="15">
        <f t="shared" si="2"/>
        <v>97650</v>
      </c>
      <c r="Q56" s="66">
        <f t="shared" si="1"/>
        <v>14</v>
      </c>
    </row>
    <row r="57" spans="1:17" ht="12.75" x14ac:dyDescent="0.2">
      <c r="A57" s="23" t="s">
        <v>55</v>
      </c>
      <c r="B57" s="85" t="s">
        <v>56</v>
      </c>
      <c r="C57" s="85"/>
      <c r="D57" s="85"/>
      <c r="E57" s="85"/>
      <c r="F57" s="22" t="s">
        <v>38</v>
      </c>
      <c r="G57" s="26"/>
      <c r="H57" s="25"/>
      <c r="I57" s="25"/>
      <c r="J57" s="24"/>
      <c r="K57" s="21"/>
      <c r="L57" s="22">
        <v>226</v>
      </c>
      <c r="M57" s="21"/>
      <c r="N57" s="20">
        <v>12</v>
      </c>
      <c r="O57" s="15">
        <f t="shared" si="2"/>
        <v>2712</v>
      </c>
      <c r="Q57" s="66">
        <f t="shared" si="1"/>
        <v>12</v>
      </c>
    </row>
    <row r="58" spans="1:17" ht="12.75" x14ac:dyDescent="0.2">
      <c r="A58" s="23" t="s">
        <v>57</v>
      </c>
      <c r="B58" s="89" t="s">
        <v>58</v>
      </c>
      <c r="C58" s="90"/>
      <c r="D58" s="90"/>
      <c r="E58" s="91"/>
      <c r="F58" s="22"/>
      <c r="G58" s="86"/>
      <c r="H58" s="92"/>
      <c r="I58" s="92"/>
      <c r="J58" s="88"/>
      <c r="K58" s="21"/>
      <c r="L58" s="22"/>
      <c r="M58" s="21"/>
      <c r="N58" s="20">
        <v>3</v>
      </c>
      <c r="O58" s="15">
        <f t="shared" si="2"/>
        <v>0</v>
      </c>
      <c r="Q58" s="66" t="str">
        <f t="shared" si="1"/>
        <v/>
      </c>
    </row>
    <row r="59" spans="1:17" ht="12.75" x14ac:dyDescent="0.2">
      <c r="A59" s="23" t="s">
        <v>59</v>
      </c>
      <c r="B59" s="85" t="s">
        <v>60</v>
      </c>
      <c r="C59" s="85"/>
      <c r="D59" s="85"/>
      <c r="E59" s="85"/>
      <c r="F59" s="22"/>
      <c r="G59" s="86"/>
      <c r="H59" s="87"/>
      <c r="I59" s="87"/>
      <c r="J59" s="88"/>
      <c r="K59" s="21"/>
      <c r="L59" s="22"/>
      <c r="M59" s="21"/>
      <c r="N59" s="20">
        <v>8</v>
      </c>
      <c r="O59" s="15">
        <f t="shared" si="2"/>
        <v>0</v>
      </c>
      <c r="Q59" s="66" t="str">
        <f t="shared" si="1"/>
        <v/>
      </c>
    </row>
    <row r="60" spans="1:17" ht="12.75" x14ac:dyDescent="0.2">
      <c r="A60" s="23" t="s">
        <v>59</v>
      </c>
      <c r="B60" s="85" t="s">
        <v>61</v>
      </c>
      <c r="C60" s="85"/>
      <c r="D60" s="85"/>
      <c r="E60" s="85"/>
      <c r="F60" s="22"/>
      <c r="G60" s="86"/>
      <c r="H60" s="87"/>
      <c r="I60" s="87"/>
      <c r="J60" s="88"/>
      <c r="K60" s="21"/>
      <c r="L60" s="22"/>
      <c r="M60" s="21"/>
      <c r="N60" s="20">
        <v>2</v>
      </c>
      <c r="O60" s="15">
        <f t="shared" si="2"/>
        <v>0</v>
      </c>
      <c r="Q60" s="66" t="str">
        <f t="shared" si="1"/>
        <v/>
      </c>
    </row>
    <row r="61" spans="1:17" ht="12.75" x14ac:dyDescent="0.2">
      <c r="A61" s="23" t="s">
        <v>59</v>
      </c>
      <c r="B61" s="85" t="s">
        <v>62</v>
      </c>
      <c r="C61" s="85"/>
      <c r="D61" s="85"/>
      <c r="E61" s="85"/>
      <c r="F61" s="22" t="s">
        <v>38</v>
      </c>
      <c r="G61" s="86"/>
      <c r="H61" s="87"/>
      <c r="I61" s="87"/>
      <c r="J61" s="88"/>
      <c r="K61" s="21"/>
      <c r="L61" s="22">
        <f>2000+400</f>
        <v>2400</v>
      </c>
      <c r="M61" s="21"/>
      <c r="N61" s="20">
        <v>6</v>
      </c>
      <c r="O61" s="15">
        <f t="shared" si="2"/>
        <v>14400</v>
      </c>
      <c r="Q61" s="66">
        <f t="shared" si="1"/>
        <v>6</v>
      </c>
    </row>
    <row r="62" spans="1:17" ht="13.5" thickBot="1" x14ac:dyDescent="0.25">
      <c r="A62" s="19" t="s">
        <v>59</v>
      </c>
      <c r="B62" s="81" t="s">
        <v>63</v>
      </c>
      <c r="C62" s="81"/>
      <c r="D62" s="81"/>
      <c r="E62" s="81"/>
      <c r="F62" s="18"/>
      <c r="G62" s="82"/>
      <c r="H62" s="83"/>
      <c r="I62" s="83"/>
      <c r="J62" s="84"/>
      <c r="K62" s="17"/>
      <c r="L62" s="17"/>
      <c r="M62" s="17"/>
      <c r="N62" s="16"/>
      <c r="O62" s="15">
        <f t="shared" si="2"/>
        <v>0</v>
      </c>
      <c r="Q62" s="66" t="str">
        <f t="shared" si="1"/>
        <v/>
      </c>
    </row>
    <row r="63" spans="1:17" ht="13.5" thickTop="1" thickBot="1" x14ac:dyDescent="0.25">
      <c r="I63" s="9" t="s">
        <v>64</v>
      </c>
      <c r="J63" s="9"/>
      <c r="K63" s="14">
        <f>SUM(K48:K62)</f>
        <v>0</v>
      </c>
      <c r="L63" s="13">
        <f>SUM(L48:L62)</f>
        <v>33197</v>
      </c>
      <c r="M63" s="12">
        <f>SUM(M48:M62)</f>
        <v>0</v>
      </c>
      <c r="N63" s="11"/>
      <c r="O63" s="10">
        <f>SUM(O48:O62)</f>
        <v>456298</v>
      </c>
      <c r="Q63" s="66"/>
    </row>
    <row r="64" spans="1:17" ht="15.75" thickTop="1" x14ac:dyDescent="0.25">
      <c r="A64" s="37" t="s">
        <v>69</v>
      </c>
      <c r="Q64" s="66" t="str">
        <f t="shared" si="1"/>
        <v/>
      </c>
    </row>
    <row r="65" spans="1:17" ht="12.75" x14ac:dyDescent="0.2">
      <c r="A65" s="30" t="s">
        <v>27</v>
      </c>
      <c r="B65" s="93" t="s">
        <v>156</v>
      </c>
      <c r="C65" s="94"/>
      <c r="D65" s="94"/>
      <c r="E65" s="94"/>
      <c r="F65" s="94"/>
      <c r="G65" s="94"/>
      <c r="H65" s="94"/>
      <c r="I65" s="94"/>
      <c r="J65" s="31"/>
      <c r="Q65" s="66" t="str">
        <f t="shared" si="1"/>
        <v/>
      </c>
    </row>
    <row r="66" spans="1:17" x14ac:dyDescent="0.2">
      <c r="Q66" s="66" t="str">
        <f t="shared" si="1"/>
        <v/>
      </c>
    </row>
    <row r="67" spans="1:17" ht="12.75" thickBot="1" x14ac:dyDescent="0.25">
      <c r="A67" s="30" t="s">
        <v>29</v>
      </c>
      <c r="Q67" s="66" t="str">
        <f t="shared" si="1"/>
        <v/>
      </c>
    </row>
    <row r="68" spans="1:17" ht="24.75" thickTop="1" x14ac:dyDescent="0.2">
      <c r="A68" s="97" t="s">
        <v>30</v>
      </c>
      <c r="B68" s="98"/>
      <c r="C68" s="98"/>
      <c r="D68" s="98"/>
      <c r="E68" s="98"/>
      <c r="F68" s="101" t="s">
        <v>31</v>
      </c>
      <c r="G68" s="103" t="s">
        <v>32</v>
      </c>
      <c r="H68" s="104"/>
      <c r="I68" s="104"/>
      <c r="J68" s="105"/>
      <c r="K68" s="109" t="s">
        <v>20</v>
      </c>
      <c r="L68" s="109"/>
      <c r="M68" s="109"/>
      <c r="N68" s="38" t="s">
        <v>67</v>
      </c>
      <c r="O68" s="95" t="s">
        <v>34</v>
      </c>
      <c r="Q68" s="66"/>
    </row>
    <row r="69" spans="1:17" x14ac:dyDescent="0.2">
      <c r="A69" s="99"/>
      <c r="B69" s="100"/>
      <c r="C69" s="100"/>
      <c r="D69" s="100"/>
      <c r="E69" s="100"/>
      <c r="F69" s="102"/>
      <c r="G69" s="106"/>
      <c r="H69" s="107"/>
      <c r="I69" s="107"/>
      <c r="J69" s="108"/>
      <c r="K69" s="28" t="s">
        <v>22</v>
      </c>
      <c r="L69" s="28" t="s">
        <v>23</v>
      </c>
      <c r="M69" s="28" t="s">
        <v>24</v>
      </c>
      <c r="N69" s="27" t="s">
        <v>35</v>
      </c>
      <c r="O69" s="96"/>
      <c r="Q69" s="66" t="str">
        <f t="shared" si="1"/>
        <v/>
      </c>
    </row>
    <row r="70" spans="1:17" ht="12.75" x14ac:dyDescent="0.2">
      <c r="A70" s="23" t="s">
        <v>36</v>
      </c>
      <c r="B70" s="85" t="s">
        <v>37</v>
      </c>
      <c r="C70" s="85"/>
      <c r="D70" s="85"/>
      <c r="E70" s="85"/>
      <c r="F70" s="22"/>
      <c r="G70" s="86"/>
      <c r="H70" s="87"/>
      <c r="I70" s="87"/>
      <c r="J70" s="88"/>
      <c r="K70" s="21"/>
      <c r="L70" s="21"/>
      <c r="M70" s="21"/>
      <c r="N70" s="20">
        <v>4</v>
      </c>
      <c r="O70" s="15">
        <f t="shared" ref="O70:O84" si="3">SUM(K70:M70)*N70</f>
        <v>0</v>
      </c>
      <c r="Q70" s="66" t="str">
        <f t="shared" si="1"/>
        <v/>
      </c>
    </row>
    <row r="71" spans="1:17" ht="12.75" x14ac:dyDescent="0.2">
      <c r="A71" s="23" t="s">
        <v>39</v>
      </c>
      <c r="B71" s="85" t="s">
        <v>40</v>
      </c>
      <c r="C71" s="85"/>
      <c r="D71" s="85"/>
      <c r="E71" s="85"/>
      <c r="F71" s="22" t="s">
        <v>38</v>
      </c>
      <c r="G71" s="86"/>
      <c r="H71" s="87"/>
      <c r="I71" s="87"/>
      <c r="J71" s="88"/>
      <c r="K71" s="21"/>
      <c r="L71" s="22">
        <f>14090+576</f>
        <v>14666</v>
      </c>
      <c r="M71" s="21"/>
      <c r="N71" s="20">
        <v>16</v>
      </c>
      <c r="O71" s="15">
        <f t="shared" si="3"/>
        <v>234656</v>
      </c>
      <c r="Q71" s="66">
        <f t="shared" si="1"/>
        <v>16</v>
      </c>
    </row>
    <row r="72" spans="1:17" ht="12.75" x14ac:dyDescent="0.2">
      <c r="A72" s="23" t="s">
        <v>41</v>
      </c>
      <c r="B72" s="85" t="s">
        <v>42</v>
      </c>
      <c r="C72" s="85"/>
      <c r="D72" s="85"/>
      <c r="E72" s="85"/>
      <c r="F72" s="22"/>
      <c r="G72" s="86"/>
      <c r="H72" s="87"/>
      <c r="I72" s="87"/>
      <c r="J72" s="88"/>
      <c r="K72" s="21"/>
      <c r="L72" s="22"/>
      <c r="M72" s="21"/>
      <c r="N72" s="20">
        <v>3</v>
      </c>
      <c r="O72" s="15">
        <f t="shared" si="3"/>
        <v>0</v>
      </c>
      <c r="Q72" s="66" t="str">
        <f t="shared" si="1"/>
        <v/>
      </c>
    </row>
    <row r="73" spans="1:17" ht="12.75" x14ac:dyDescent="0.2">
      <c r="A73" s="23" t="s">
        <v>43</v>
      </c>
      <c r="B73" s="85" t="s">
        <v>44</v>
      </c>
      <c r="C73" s="85"/>
      <c r="D73" s="85"/>
      <c r="E73" s="85"/>
      <c r="F73" s="22"/>
      <c r="G73" s="86"/>
      <c r="H73" s="87"/>
      <c r="I73" s="87"/>
      <c r="J73" s="88"/>
      <c r="K73" s="21"/>
      <c r="L73" s="22"/>
      <c r="M73" s="21"/>
      <c r="N73" s="20">
        <v>3</v>
      </c>
      <c r="O73" s="15">
        <f t="shared" si="3"/>
        <v>0</v>
      </c>
      <c r="Q73" s="66" t="str">
        <f t="shared" si="1"/>
        <v/>
      </c>
    </row>
    <row r="74" spans="1:17" ht="12.75" x14ac:dyDescent="0.2">
      <c r="A74" s="23" t="s">
        <v>45</v>
      </c>
      <c r="B74" s="85" t="s">
        <v>46</v>
      </c>
      <c r="C74" s="85"/>
      <c r="D74" s="85"/>
      <c r="E74" s="85"/>
      <c r="F74" s="22" t="s">
        <v>38</v>
      </c>
      <c r="G74" s="26"/>
      <c r="H74" s="25"/>
      <c r="I74" s="25"/>
      <c r="J74" s="24"/>
      <c r="K74" s="21"/>
      <c r="L74" s="22">
        <v>9000</v>
      </c>
      <c r="M74" s="21"/>
      <c r="N74" s="20">
        <v>12</v>
      </c>
      <c r="O74" s="15">
        <f t="shared" si="3"/>
        <v>108000</v>
      </c>
      <c r="Q74" s="66">
        <f t="shared" si="1"/>
        <v>12</v>
      </c>
    </row>
    <row r="75" spans="1:17" ht="12.75" x14ac:dyDescent="0.2">
      <c r="A75" s="23" t="s">
        <v>47</v>
      </c>
      <c r="B75" s="85" t="s">
        <v>48</v>
      </c>
      <c r="C75" s="85"/>
      <c r="D75" s="85"/>
      <c r="E75" s="85"/>
      <c r="F75" s="22"/>
      <c r="G75" s="86"/>
      <c r="H75" s="87"/>
      <c r="I75" s="87"/>
      <c r="J75" s="88"/>
      <c r="K75" s="21"/>
      <c r="L75" s="22"/>
      <c r="M75" s="21"/>
      <c r="N75" s="20">
        <v>16</v>
      </c>
      <c r="O75" s="15">
        <f t="shared" si="3"/>
        <v>0</v>
      </c>
      <c r="Q75" s="66" t="str">
        <f t="shared" si="1"/>
        <v/>
      </c>
    </row>
    <row r="76" spans="1:17" ht="12.75" x14ac:dyDescent="0.2">
      <c r="A76" s="23" t="s">
        <v>49</v>
      </c>
      <c r="B76" s="85" t="s">
        <v>50</v>
      </c>
      <c r="C76" s="85"/>
      <c r="D76" s="85"/>
      <c r="E76" s="85"/>
      <c r="F76" s="22"/>
      <c r="G76" s="86"/>
      <c r="H76" s="87"/>
      <c r="I76" s="87"/>
      <c r="J76" s="88"/>
      <c r="K76" s="21"/>
      <c r="L76" s="22"/>
      <c r="M76" s="21"/>
      <c r="N76" s="20">
        <v>4</v>
      </c>
      <c r="O76" s="15">
        <f t="shared" si="3"/>
        <v>0</v>
      </c>
      <c r="Q76" s="66" t="str">
        <f t="shared" si="1"/>
        <v/>
      </c>
    </row>
    <row r="77" spans="1:17" ht="12.75" x14ac:dyDescent="0.2">
      <c r="A77" s="23" t="s">
        <v>51</v>
      </c>
      <c r="B77" s="85" t="s">
        <v>52</v>
      </c>
      <c r="C77" s="85"/>
      <c r="D77" s="85"/>
      <c r="E77" s="85"/>
      <c r="F77" s="22"/>
      <c r="G77" s="86"/>
      <c r="H77" s="87"/>
      <c r="I77" s="87"/>
      <c r="J77" s="88"/>
      <c r="K77" s="21"/>
      <c r="L77" s="22"/>
      <c r="M77" s="21"/>
      <c r="N77" s="20">
        <v>3</v>
      </c>
      <c r="O77" s="15">
        <f t="shared" si="3"/>
        <v>0</v>
      </c>
      <c r="Q77" s="66" t="str">
        <f t="shared" si="1"/>
        <v/>
      </c>
    </row>
    <row r="78" spans="1:17" ht="12.75" x14ac:dyDescent="0.2">
      <c r="A78" s="23" t="s">
        <v>53</v>
      </c>
      <c r="B78" s="85" t="s">
        <v>54</v>
      </c>
      <c r="C78" s="85"/>
      <c r="D78" s="85"/>
      <c r="E78" s="85"/>
      <c r="F78" s="22" t="s">
        <v>38</v>
      </c>
      <c r="G78" s="26"/>
      <c r="H78" s="25"/>
      <c r="I78" s="25"/>
      <c r="J78" s="24"/>
      <c r="K78" s="21"/>
      <c r="L78" s="22">
        <v>6975</v>
      </c>
      <c r="M78" s="21"/>
      <c r="N78" s="20">
        <v>14</v>
      </c>
      <c r="O78" s="15">
        <f t="shared" si="3"/>
        <v>97650</v>
      </c>
      <c r="Q78" s="66">
        <f t="shared" si="1"/>
        <v>14</v>
      </c>
    </row>
    <row r="79" spans="1:17" ht="12.75" x14ac:dyDescent="0.2">
      <c r="A79" s="23" t="s">
        <v>55</v>
      </c>
      <c r="B79" s="85" t="s">
        <v>56</v>
      </c>
      <c r="C79" s="85"/>
      <c r="D79" s="85"/>
      <c r="E79" s="85"/>
      <c r="F79" s="22"/>
      <c r="G79" s="26"/>
      <c r="H79" s="25"/>
      <c r="I79" s="25"/>
      <c r="J79" s="24"/>
      <c r="K79" s="21"/>
      <c r="L79" s="22"/>
      <c r="M79" s="21"/>
      <c r="N79" s="20">
        <v>12</v>
      </c>
      <c r="O79" s="15">
        <f t="shared" si="3"/>
        <v>0</v>
      </c>
      <c r="Q79" s="66" t="str">
        <f t="shared" si="1"/>
        <v/>
      </c>
    </row>
    <row r="80" spans="1:17" ht="12.75" x14ac:dyDescent="0.2">
      <c r="A80" s="23" t="s">
        <v>57</v>
      </c>
      <c r="B80" s="89" t="s">
        <v>58</v>
      </c>
      <c r="C80" s="90"/>
      <c r="D80" s="90"/>
      <c r="E80" s="91"/>
      <c r="F80" s="22"/>
      <c r="G80" s="86"/>
      <c r="H80" s="92"/>
      <c r="I80" s="92"/>
      <c r="J80" s="88"/>
      <c r="K80" s="21"/>
      <c r="L80" s="22"/>
      <c r="M80" s="21"/>
      <c r="N80" s="20">
        <v>3</v>
      </c>
      <c r="O80" s="15">
        <f t="shared" si="3"/>
        <v>0</v>
      </c>
      <c r="Q80" s="66" t="str">
        <f t="shared" si="1"/>
        <v/>
      </c>
    </row>
    <row r="81" spans="1:17" ht="12.75" x14ac:dyDescent="0.2">
      <c r="A81" s="23" t="s">
        <v>59</v>
      </c>
      <c r="B81" s="85" t="s">
        <v>60</v>
      </c>
      <c r="C81" s="85"/>
      <c r="D81" s="85"/>
      <c r="E81" s="85"/>
      <c r="F81" s="22"/>
      <c r="G81" s="86"/>
      <c r="H81" s="87"/>
      <c r="I81" s="87"/>
      <c r="J81" s="88"/>
      <c r="K81" s="21"/>
      <c r="L81" s="22"/>
      <c r="M81" s="21"/>
      <c r="N81" s="20">
        <v>8</v>
      </c>
      <c r="O81" s="15">
        <f t="shared" si="3"/>
        <v>0</v>
      </c>
      <c r="Q81" s="66" t="str">
        <f t="shared" si="1"/>
        <v/>
      </c>
    </row>
    <row r="82" spans="1:17" ht="12.75" x14ac:dyDescent="0.2">
      <c r="A82" s="23" t="s">
        <v>59</v>
      </c>
      <c r="B82" s="85" t="s">
        <v>61</v>
      </c>
      <c r="C82" s="85"/>
      <c r="D82" s="85"/>
      <c r="E82" s="85"/>
      <c r="F82" s="22"/>
      <c r="G82" s="86"/>
      <c r="H82" s="87"/>
      <c r="I82" s="87"/>
      <c r="J82" s="88"/>
      <c r="K82" s="21"/>
      <c r="L82" s="22"/>
      <c r="M82" s="21"/>
      <c r="N82" s="20">
        <v>2</v>
      </c>
      <c r="O82" s="15">
        <f t="shared" si="3"/>
        <v>0</v>
      </c>
      <c r="Q82" s="66" t="str">
        <f t="shared" si="1"/>
        <v/>
      </c>
    </row>
    <row r="83" spans="1:17" ht="12.75" x14ac:dyDescent="0.2">
      <c r="A83" s="23" t="s">
        <v>59</v>
      </c>
      <c r="B83" s="85" t="s">
        <v>62</v>
      </c>
      <c r="C83" s="85"/>
      <c r="D83" s="85"/>
      <c r="E83" s="85"/>
      <c r="F83" s="22" t="s">
        <v>38</v>
      </c>
      <c r="G83" s="86"/>
      <c r="H83" s="87"/>
      <c r="I83" s="87"/>
      <c r="J83" s="88"/>
      <c r="K83" s="21"/>
      <c r="L83" s="22">
        <v>6000</v>
      </c>
      <c r="M83" s="21"/>
      <c r="N83" s="20">
        <v>6</v>
      </c>
      <c r="O83" s="15">
        <f t="shared" si="3"/>
        <v>36000</v>
      </c>
      <c r="Q83" s="66">
        <f t="shared" si="1"/>
        <v>6</v>
      </c>
    </row>
    <row r="84" spans="1:17" ht="13.5" thickBot="1" x14ac:dyDescent="0.25">
      <c r="A84" s="19" t="s">
        <v>59</v>
      </c>
      <c r="B84" s="81" t="s">
        <v>63</v>
      </c>
      <c r="C84" s="81"/>
      <c r="D84" s="81"/>
      <c r="E84" s="81"/>
      <c r="F84" s="18"/>
      <c r="G84" s="82"/>
      <c r="H84" s="83"/>
      <c r="I84" s="83"/>
      <c r="J84" s="84"/>
      <c r="K84" s="17"/>
      <c r="L84" s="17"/>
      <c r="M84" s="17"/>
      <c r="N84" s="16"/>
      <c r="O84" s="15">
        <f t="shared" si="3"/>
        <v>0</v>
      </c>
      <c r="Q84" s="66" t="str">
        <f t="shared" si="1"/>
        <v/>
      </c>
    </row>
    <row r="85" spans="1:17" ht="13.5" thickTop="1" thickBot="1" x14ac:dyDescent="0.25">
      <c r="I85" s="9" t="s">
        <v>64</v>
      </c>
      <c r="J85" s="9"/>
      <c r="K85" s="14">
        <f>SUM(K70:K84)</f>
        <v>0</v>
      </c>
      <c r="L85" s="13">
        <f>SUM(L70:L84)</f>
        <v>36641</v>
      </c>
      <c r="M85" s="12">
        <f>SUM(M70:M84)</f>
        <v>0</v>
      </c>
      <c r="N85" s="11"/>
      <c r="O85" s="10">
        <f>SUM(O70:O84)</f>
        <v>476306</v>
      </c>
      <c r="Q85" s="66"/>
    </row>
    <row r="86" spans="1:17" ht="12.75" thickTop="1" x14ac:dyDescent="0.2">
      <c r="I86" s="9"/>
      <c r="J86" s="9"/>
      <c r="K86" s="8"/>
      <c r="L86" s="8"/>
      <c r="M86" s="8"/>
      <c r="N86" s="7"/>
      <c r="O86" s="6"/>
      <c r="Q86" s="66" t="str">
        <f t="shared" si="1"/>
        <v/>
      </c>
    </row>
    <row r="87" spans="1:17" ht="15" x14ac:dyDescent="0.25">
      <c r="A87" s="37" t="s">
        <v>72</v>
      </c>
      <c r="Q87" s="66" t="str">
        <f t="shared" si="1"/>
        <v/>
      </c>
    </row>
    <row r="88" spans="1:17" ht="12.75" x14ac:dyDescent="0.2">
      <c r="A88" s="30" t="s">
        <v>27</v>
      </c>
      <c r="B88" s="93" t="s">
        <v>157</v>
      </c>
      <c r="C88" s="94"/>
      <c r="D88" s="94"/>
      <c r="E88" s="94"/>
      <c r="F88" s="94"/>
      <c r="G88" s="94"/>
      <c r="H88" s="94"/>
      <c r="I88" s="94"/>
      <c r="J88" s="31"/>
      <c r="Q88" s="66" t="str">
        <f t="shared" si="1"/>
        <v/>
      </c>
    </row>
    <row r="89" spans="1:17" x14ac:dyDescent="0.2">
      <c r="Q89" s="66" t="str">
        <f t="shared" si="1"/>
        <v/>
      </c>
    </row>
    <row r="90" spans="1:17" ht="12.75" thickBot="1" x14ac:dyDescent="0.25">
      <c r="A90" s="30" t="s">
        <v>29</v>
      </c>
      <c r="Q90" s="66" t="str">
        <f t="shared" ref="Q90:Q152" si="4">IF(O90=0,"",O90/L90)</f>
        <v/>
      </c>
    </row>
    <row r="91" spans="1:17" ht="24.75" thickTop="1" x14ac:dyDescent="0.2">
      <c r="A91" s="97" t="s">
        <v>30</v>
      </c>
      <c r="B91" s="98"/>
      <c r="C91" s="98"/>
      <c r="D91" s="98"/>
      <c r="E91" s="98"/>
      <c r="F91" s="101" t="s">
        <v>31</v>
      </c>
      <c r="G91" s="103" t="s">
        <v>32</v>
      </c>
      <c r="H91" s="104"/>
      <c r="I91" s="104"/>
      <c r="J91" s="105"/>
      <c r="K91" s="109" t="s">
        <v>20</v>
      </c>
      <c r="L91" s="109"/>
      <c r="M91" s="109"/>
      <c r="N91" s="38" t="s">
        <v>67</v>
      </c>
      <c r="O91" s="95" t="s">
        <v>34</v>
      </c>
      <c r="Q91" s="66"/>
    </row>
    <row r="92" spans="1:17" x14ac:dyDescent="0.2">
      <c r="A92" s="99"/>
      <c r="B92" s="100"/>
      <c r="C92" s="100"/>
      <c r="D92" s="100"/>
      <c r="E92" s="100"/>
      <c r="F92" s="102"/>
      <c r="G92" s="106"/>
      <c r="H92" s="107"/>
      <c r="I92" s="107"/>
      <c r="J92" s="108"/>
      <c r="K92" s="28" t="s">
        <v>22</v>
      </c>
      <c r="L92" s="28" t="s">
        <v>23</v>
      </c>
      <c r="M92" s="28" t="s">
        <v>24</v>
      </c>
      <c r="N92" s="27" t="s">
        <v>35</v>
      </c>
      <c r="O92" s="96"/>
      <c r="Q92" s="66" t="str">
        <f t="shared" si="4"/>
        <v/>
      </c>
    </row>
    <row r="93" spans="1:17" ht="12.75" x14ac:dyDescent="0.2">
      <c r="A93" s="23" t="s">
        <v>36</v>
      </c>
      <c r="B93" s="85" t="s">
        <v>37</v>
      </c>
      <c r="C93" s="85"/>
      <c r="D93" s="85"/>
      <c r="E93" s="85"/>
      <c r="F93" s="22"/>
      <c r="G93" s="86"/>
      <c r="H93" s="87"/>
      <c r="I93" s="87"/>
      <c r="J93" s="88"/>
      <c r="K93" s="21"/>
      <c r="L93" s="21"/>
      <c r="M93" s="21"/>
      <c r="N93" s="20">
        <v>4</v>
      </c>
      <c r="O93" s="15">
        <f t="shared" ref="O93:O107" si="5">SUM(K93:M93)*N93</f>
        <v>0</v>
      </c>
      <c r="Q93" s="66" t="str">
        <f t="shared" si="4"/>
        <v/>
      </c>
    </row>
    <row r="94" spans="1:17" ht="12.75" x14ac:dyDescent="0.2">
      <c r="A94" s="23" t="s">
        <v>39</v>
      </c>
      <c r="B94" s="85" t="s">
        <v>40</v>
      </c>
      <c r="C94" s="85"/>
      <c r="D94" s="85"/>
      <c r="E94" s="85"/>
      <c r="F94" s="22"/>
      <c r="G94" s="86"/>
      <c r="H94" s="87"/>
      <c r="I94" s="87"/>
      <c r="J94" s="88"/>
      <c r="K94" s="21"/>
      <c r="L94" s="21"/>
      <c r="M94" s="21"/>
      <c r="N94" s="20">
        <v>16</v>
      </c>
      <c r="O94" s="15">
        <f t="shared" si="5"/>
        <v>0</v>
      </c>
      <c r="Q94" s="66" t="str">
        <f t="shared" si="4"/>
        <v/>
      </c>
    </row>
    <row r="95" spans="1:17" ht="12.75" x14ac:dyDescent="0.2">
      <c r="A95" s="23" t="s">
        <v>41</v>
      </c>
      <c r="B95" s="85" t="s">
        <v>42</v>
      </c>
      <c r="C95" s="85"/>
      <c r="D95" s="85"/>
      <c r="E95" s="85"/>
      <c r="F95" s="22"/>
      <c r="G95" s="86"/>
      <c r="H95" s="87"/>
      <c r="I95" s="87"/>
      <c r="J95" s="88"/>
      <c r="K95" s="21"/>
      <c r="L95" s="21"/>
      <c r="M95" s="21"/>
      <c r="N95" s="20">
        <v>3</v>
      </c>
      <c r="O95" s="15">
        <f t="shared" si="5"/>
        <v>0</v>
      </c>
      <c r="Q95" s="66" t="str">
        <f t="shared" si="4"/>
        <v/>
      </c>
    </row>
    <row r="96" spans="1:17" ht="12.75" x14ac:dyDescent="0.2">
      <c r="A96" s="23" t="s">
        <v>43</v>
      </c>
      <c r="B96" s="85" t="s">
        <v>44</v>
      </c>
      <c r="C96" s="85"/>
      <c r="D96" s="85"/>
      <c r="E96" s="85"/>
      <c r="F96" s="22"/>
      <c r="G96" s="86"/>
      <c r="H96" s="87"/>
      <c r="I96" s="87"/>
      <c r="J96" s="88"/>
      <c r="K96" s="21"/>
      <c r="L96" s="21"/>
      <c r="M96" s="21"/>
      <c r="N96" s="20">
        <v>3</v>
      </c>
      <c r="O96" s="15">
        <f t="shared" si="5"/>
        <v>0</v>
      </c>
      <c r="Q96" s="66" t="str">
        <f t="shared" si="4"/>
        <v/>
      </c>
    </row>
    <row r="97" spans="1:17" ht="12.75" x14ac:dyDescent="0.2">
      <c r="A97" s="23" t="s">
        <v>45</v>
      </c>
      <c r="B97" s="85" t="s">
        <v>46</v>
      </c>
      <c r="C97" s="85"/>
      <c r="D97" s="85"/>
      <c r="E97" s="85"/>
      <c r="F97" s="22"/>
      <c r="G97" s="26"/>
      <c r="H97" s="25"/>
      <c r="I97" s="25"/>
      <c r="J97" s="24"/>
      <c r="K97" s="21"/>
      <c r="L97" s="21"/>
      <c r="M97" s="21"/>
      <c r="N97" s="20">
        <v>12</v>
      </c>
      <c r="O97" s="15">
        <f t="shared" si="5"/>
        <v>0</v>
      </c>
      <c r="Q97" s="66" t="str">
        <f t="shared" si="4"/>
        <v/>
      </c>
    </row>
    <row r="98" spans="1:17" ht="12.75" x14ac:dyDescent="0.2">
      <c r="A98" s="23" t="s">
        <v>47</v>
      </c>
      <c r="B98" s="85" t="s">
        <v>48</v>
      </c>
      <c r="C98" s="85"/>
      <c r="D98" s="85"/>
      <c r="E98" s="85"/>
      <c r="F98" s="22"/>
      <c r="G98" s="86"/>
      <c r="H98" s="87"/>
      <c r="I98" s="87"/>
      <c r="J98" s="88"/>
      <c r="K98" s="21"/>
      <c r="L98" s="21"/>
      <c r="M98" s="21"/>
      <c r="N98" s="20">
        <v>16</v>
      </c>
      <c r="O98" s="15">
        <f t="shared" si="5"/>
        <v>0</v>
      </c>
      <c r="Q98" s="66" t="str">
        <f t="shared" si="4"/>
        <v/>
      </c>
    </row>
    <row r="99" spans="1:17" ht="12.75" x14ac:dyDescent="0.2">
      <c r="A99" s="23" t="s">
        <v>49</v>
      </c>
      <c r="B99" s="85" t="s">
        <v>50</v>
      </c>
      <c r="C99" s="85"/>
      <c r="D99" s="85"/>
      <c r="E99" s="85"/>
      <c r="F99" s="22"/>
      <c r="G99" s="86"/>
      <c r="H99" s="87"/>
      <c r="I99" s="87"/>
      <c r="J99" s="88"/>
      <c r="K99" s="21"/>
      <c r="L99" s="21"/>
      <c r="M99" s="21"/>
      <c r="N99" s="20">
        <v>4</v>
      </c>
      <c r="O99" s="15">
        <f t="shared" si="5"/>
        <v>0</v>
      </c>
      <c r="Q99" s="66" t="str">
        <f t="shared" si="4"/>
        <v/>
      </c>
    </row>
    <row r="100" spans="1:17" ht="12.75" x14ac:dyDescent="0.2">
      <c r="A100" s="23" t="s">
        <v>51</v>
      </c>
      <c r="B100" s="85" t="s">
        <v>52</v>
      </c>
      <c r="C100" s="85"/>
      <c r="D100" s="85"/>
      <c r="E100" s="85"/>
      <c r="F100" s="22"/>
      <c r="G100" s="86"/>
      <c r="H100" s="87"/>
      <c r="I100" s="87"/>
      <c r="J100" s="88"/>
      <c r="K100" s="21"/>
      <c r="L100" s="21"/>
      <c r="M100" s="21"/>
      <c r="N100" s="20">
        <v>3</v>
      </c>
      <c r="O100" s="15">
        <f t="shared" si="5"/>
        <v>0</v>
      </c>
      <c r="Q100" s="66" t="str">
        <f t="shared" si="4"/>
        <v/>
      </c>
    </row>
    <row r="101" spans="1:17" ht="12.75" x14ac:dyDescent="0.2">
      <c r="A101" s="23" t="s">
        <v>53</v>
      </c>
      <c r="B101" s="85" t="s">
        <v>54</v>
      </c>
      <c r="C101" s="85"/>
      <c r="D101" s="85"/>
      <c r="E101" s="85"/>
      <c r="F101" s="22"/>
      <c r="G101" s="26"/>
      <c r="H101" s="25"/>
      <c r="I101" s="25"/>
      <c r="J101" s="24"/>
      <c r="K101" s="21"/>
      <c r="L101" s="21"/>
      <c r="M101" s="21"/>
      <c r="N101" s="20">
        <v>14</v>
      </c>
      <c r="O101" s="15">
        <f t="shared" si="5"/>
        <v>0</v>
      </c>
      <c r="Q101" s="66" t="str">
        <f t="shared" si="4"/>
        <v/>
      </c>
    </row>
    <row r="102" spans="1:17" ht="12.75" x14ac:dyDescent="0.2">
      <c r="A102" s="23" t="s">
        <v>55</v>
      </c>
      <c r="B102" s="85" t="s">
        <v>56</v>
      </c>
      <c r="C102" s="85"/>
      <c r="D102" s="85"/>
      <c r="E102" s="85"/>
      <c r="F102" s="22"/>
      <c r="G102" s="26"/>
      <c r="H102" s="25"/>
      <c r="I102" s="25"/>
      <c r="J102" s="24"/>
      <c r="K102" s="21"/>
      <c r="L102" s="21"/>
      <c r="M102" s="21"/>
      <c r="N102" s="20">
        <v>12</v>
      </c>
      <c r="O102" s="15">
        <f t="shared" si="5"/>
        <v>0</v>
      </c>
      <c r="Q102" s="66" t="str">
        <f t="shared" si="4"/>
        <v/>
      </c>
    </row>
    <row r="103" spans="1:17" ht="12.75" x14ac:dyDescent="0.2">
      <c r="A103" s="23" t="s">
        <v>57</v>
      </c>
      <c r="B103" s="89" t="s">
        <v>58</v>
      </c>
      <c r="C103" s="90"/>
      <c r="D103" s="90"/>
      <c r="E103" s="91"/>
      <c r="F103" s="22"/>
      <c r="G103" s="86"/>
      <c r="H103" s="92"/>
      <c r="I103" s="92"/>
      <c r="J103" s="88"/>
      <c r="K103" s="21"/>
      <c r="L103" s="21"/>
      <c r="M103" s="21"/>
      <c r="N103" s="20">
        <v>3</v>
      </c>
      <c r="O103" s="15">
        <f t="shared" si="5"/>
        <v>0</v>
      </c>
      <c r="Q103" s="66" t="str">
        <f t="shared" si="4"/>
        <v/>
      </c>
    </row>
    <row r="104" spans="1:17" ht="12.75" x14ac:dyDescent="0.2">
      <c r="A104" s="23" t="s">
        <v>59</v>
      </c>
      <c r="B104" s="85" t="s">
        <v>60</v>
      </c>
      <c r="C104" s="85"/>
      <c r="D104" s="85"/>
      <c r="E104" s="85"/>
      <c r="F104" s="22" t="s">
        <v>38</v>
      </c>
      <c r="G104" s="86"/>
      <c r="H104" s="87"/>
      <c r="I104" s="87"/>
      <c r="J104" s="88"/>
      <c r="K104" s="21"/>
      <c r="L104" s="21">
        <v>1800</v>
      </c>
      <c r="M104" s="21"/>
      <c r="N104" s="20">
        <v>8</v>
      </c>
      <c r="O104" s="15">
        <f t="shared" si="5"/>
        <v>14400</v>
      </c>
      <c r="Q104" s="66">
        <f t="shared" si="4"/>
        <v>8</v>
      </c>
    </row>
    <row r="105" spans="1:17" ht="12.75" x14ac:dyDescent="0.2">
      <c r="A105" s="23" t="s">
        <v>59</v>
      </c>
      <c r="B105" s="85" t="s">
        <v>61</v>
      </c>
      <c r="C105" s="85"/>
      <c r="D105" s="85"/>
      <c r="E105" s="85"/>
      <c r="F105" s="22"/>
      <c r="G105" s="86"/>
      <c r="H105" s="87"/>
      <c r="I105" s="87"/>
      <c r="J105" s="88"/>
      <c r="K105" s="21"/>
      <c r="L105" s="21"/>
      <c r="M105" s="21"/>
      <c r="N105" s="20">
        <v>2</v>
      </c>
      <c r="O105" s="15">
        <f t="shared" si="5"/>
        <v>0</v>
      </c>
      <c r="Q105" s="66" t="str">
        <f t="shared" si="4"/>
        <v/>
      </c>
    </row>
    <row r="106" spans="1:17" ht="12.75" x14ac:dyDescent="0.2">
      <c r="A106" s="23" t="s">
        <v>59</v>
      </c>
      <c r="B106" s="85" t="s">
        <v>62</v>
      </c>
      <c r="C106" s="85"/>
      <c r="D106" s="85"/>
      <c r="E106" s="85"/>
      <c r="F106" s="22"/>
      <c r="G106" s="86"/>
      <c r="H106" s="87"/>
      <c r="I106" s="87"/>
      <c r="J106" s="88"/>
      <c r="K106" s="21"/>
      <c r="L106" s="21"/>
      <c r="M106" s="21"/>
      <c r="N106" s="20">
        <v>6</v>
      </c>
      <c r="O106" s="15">
        <f t="shared" si="5"/>
        <v>0</v>
      </c>
      <c r="Q106" s="66" t="str">
        <f t="shared" si="4"/>
        <v/>
      </c>
    </row>
    <row r="107" spans="1:17" ht="13.5" thickBot="1" x14ac:dyDescent="0.25">
      <c r="A107" s="19" t="s">
        <v>59</v>
      </c>
      <c r="B107" s="81" t="s">
        <v>63</v>
      </c>
      <c r="C107" s="81"/>
      <c r="D107" s="81"/>
      <c r="E107" s="81"/>
      <c r="F107" s="18"/>
      <c r="G107" s="82"/>
      <c r="H107" s="83"/>
      <c r="I107" s="83"/>
      <c r="J107" s="84"/>
      <c r="K107" s="17"/>
      <c r="L107" s="17"/>
      <c r="M107" s="17"/>
      <c r="N107" s="16"/>
      <c r="O107" s="15">
        <f t="shared" si="5"/>
        <v>0</v>
      </c>
      <c r="Q107" s="66" t="str">
        <f t="shared" si="4"/>
        <v/>
      </c>
    </row>
    <row r="108" spans="1:17" ht="13.5" thickTop="1" thickBot="1" x14ac:dyDescent="0.25">
      <c r="I108" s="9" t="s">
        <v>64</v>
      </c>
      <c r="J108" s="9"/>
      <c r="K108" s="14">
        <f>SUM(K93:K107)</f>
        <v>0</v>
      </c>
      <c r="L108" s="13">
        <f>SUM(L93:L107)</f>
        <v>1800</v>
      </c>
      <c r="M108" s="12">
        <f>SUM(M93:M107)</f>
        <v>0</v>
      </c>
      <c r="N108" s="11"/>
      <c r="O108" s="10">
        <f>SUM(O93:O107)</f>
        <v>14400</v>
      </c>
      <c r="Q108" s="66"/>
    </row>
    <row r="109" spans="1:17" ht="15.75" thickTop="1" x14ac:dyDescent="0.25">
      <c r="A109" s="37" t="s">
        <v>74</v>
      </c>
      <c r="B109" s="35"/>
      <c r="C109" s="35"/>
      <c r="D109" s="36"/>
      <c r="E109" s="36"/>
      <c r="F109" s="36"/>
      <c r="G109" s="36"/>
      <c r="H109" s="35"/>
      <c r="I109" s="35"/>
      <c r="J109" s="35"/>
      <c r="Q109" s="66" t="str">
        <f t="shared" si="4"/>
        <v/>
      </c>
    </row>
    <row r="110" spans="1:17" ht="12.75" x14ac:dyDescent="0.2">
      <c r="A110" s="34" t="s">
        <v>27</v>
      </c>
      <c r="B110" s="93" t="s">
        <v>158</v>
      </c>
      <c r="C110" s="94"/>
      <c r="D110" s="94"/>
      <c r="E110" s="94"/>
      <c r="F110" s="94"/>
      <c r="G110" s="94"/>
      <c r="H110" s="94"/>
      <c r="I110" s="94"/>
      <c r="J110" s="31"/>
      <c r="Q110" s="66" t="str">
        <f t="shared" si="4"/>
        <v/>
      </c>
    </row>
    <row r="111" spans="1:17" ht="12.75" x14ac:dyDescent="0.2">
      <c r="A111" s="34"/>
      <c r="B111" s="33"/>
      <c r="C111" s="31"/>
      <c r="D111" s="32"/>
      <c r="E111" s="32"/>
      <c r="F111" s="32"/>
      <c r="G111" s="32"/>
      <c r="H111" s="31"/>
      <c r="I111" s="31"/>
      <c r="J111" s="31"/>
      <c r="Q111" s="66" t="str">
        <f t="shared" si="4"/>
        <v/>
      </c>
    </row>
    <row r="112" spans="1:17" ht="12.75" thickBot="1" x14ac:dyDescent="0.25">
      <c r="A112" s="30" t="s">
        <v>29</v>
      </c>
      <c r="Q112" s="66" t="str">
        <f t="shared" si="4"/>
        <v/>
      </c>
    </row>
    <row r="113" spans="1:17" ht="24.75" thickTop="1" x14ac:dyDescent="0.2">
      <c r="A113" s="97" t="s">
        <v>30</v>
      </c>
      <c r="B113" s="98"/>
      <c r="C113" s="98"/>
      <c r="D113" s="98"/>
      <c r="E113" s="98"/>
      <c r="F113" s="101" t="s">
        <v>31</v>
      </c>
      <c r="G113" s="103" t="s">
        <v>32</v>
      </c>
      <c r="H113" s="104"/>
      <c r="I113" s="104"/>
      <c r="J113" s="105"/>
      <c r="K113" s="109" t="s">
        <v>20</v>
      </c>
      <c r="L113" s="109"/>
      <c r="M113" s="109"/>
      <c r="N113" s="29" t="s">
        <v>67</v>
      </c>
      <c r="O113" s="95" t="s">
        <v>34</v>
      </c>
      <c r="Q113" s="66"/>
    </row>
    <row r="114" spans="1:17" x14ac:dyDescent="0.2">
      <c r="A114" s="99"/>
      <c r="B114" s="100"/>
      <c r="C114" s="100"/>
      <c r="D114" s="100"/>
      <c r="E114" s="100"/>
      <c r="F114" s="102"/>
      <c r="G114" s="106"/>
      <c r="H114" s="107"/>
      <c r="I114" s="107"/>
      <c r="J114" s="108"/>
      <c r="K114" s="28" t="s">
        <v>22</v>
      </c>
      <c r="L114" s="28" t="s">
        <v>23</v>
      </c>
      <c r="M114" s="28" t="s">
        <v>24</v>
      </c>
      <c r="N114" s="27" t="s">
        <v>35</v>
      </c>
      <c r="O114" s="96"/>
      <c r="Q114" s="66" t="str">
        <f t="shared" si="4"/>
        <v/>
      </c>
    </row>
    <row r="115" spans="1:17" ht="12.75" x14ac:dyDescent="0.2">
      <c r="A115" s="23" t="s">
        <v>36</v>
      </c>
      <c r="B115" s="85" t="s">
        <v>37</v>
      </c>
      <c r="C115" s="85"/>
      <c r="D115" s="85"/>
      <c r="E115" s="85"/>
      <c r="F115" s="22"/>
      <c r="G115" s="86"/>
      <c r="H115" s="87"/>
      <c r="I115" s="87"/>
      <c r="J115" s="88"/>
      <c r="K115" s="21"/>
      <c r="L115" s="21"/>
      <c r="M115" s="21"/>
      <c r="N115" s="20">
        <v>4</v>
      </c>
      <c r="O115" s="15">
        <f t="shared" ref="O115:O129" si="6">SUM(K115:M115)*N115</f>
        <v>0</v>
      </c>
      <c r="Q115" s="66" t="str">
        <f t="shared" si="4"/>
        <v/>
      </c>
    </row>
    <row r="116" spans="1:17" ht="12.75" x14ac:dyDescent="0.2">
      <c r="A116" s="23" t="s">
        <v>39</v>
      </c>
      <c r="B116" s="85" t="s">
        <v>40</v>
      </c>
      <c r="C116" s="85"/>
      <c r="D116" s="85"/>
      <c r="E116" s="85"/>
      <c r="F116" s="22"/>
      <c r="G116" s="86"/>
      <c r="H116" s="87"/>
      <c r="I116" s="87"/>
      <c r="J116" s="88"/>
      <c r="K116" s="21"/>
      <c r="L116" s="21"/>
      <c r="M116" s="21"/>
      <c r="N116" s="20">
        <v>16</v>
      </c>
      <c r="O116" s="15">
        <f t="shared" si="6"/>
        <v>0</v>
      </c>
      <c r="Q116" s="66" t="str">
        <f t="shared" si="4"/>
        <v/>
      </c>
    </row>
    <row r="117" spans="1:17" ht="12.75" x14ac:dyDescent="0.2">
      <c r="A117" s="23" t="s">
        <v>41</v>
      </c>
      <c r="B117" s="85" t="s">
        <v>42</v>
      </c>
      <c r="C117" s="85"/>
      <c r="D117" s="85"/>
      <c r="E117" s="85"/>
      <c r="F117" s="22"/>
      <c r="G117" s="86"/>
      <c r="H117" s="87"/>
      <c r="I117" s="87"/>
      <c r="J117" s="88"/>
      <c r="K117" s="21"/>
      <c r="L117" s="21"/>
      <c r="M117" s="21"/>
      <c r="N117" s="20">
        <v>3</v>
      </c>
      <c r="O117" s="15">
        <f t="shared" si="6"/>
        <v>0</v>
      </c>
      <c r="Q117" s="66" t="str">
        <f t="shared" si="4"/>
        <v/>
      </c>
    </row>
    <row r="118" spans="1:17" ht="12.75" x14ac:dyDescent="0.2">
      <c r="A118" s="23" t="s">
        <v>43</v>
      </c>
      <c r="B118" s="85" t="s">
        <v>44</v>
      </c>
      <c r="C118" s="85"/>
      <c r="D118" s="85"/>
      <c r="E118" s="85"/>
      <c r="F118" s="22"/>
      <c r="G118" s="86"/>
      <c r="H118" s="87"/>
      <c r="I118" s="87"/>
      <c r="J118" s="88"/>
      <c r="K118" s="21"/>
      <c r="L118" s="21"/>
      <c r="M118" s="21"/>
      <c r="N118" s="20">
        <v>3</v>
      </c>
      <c r="O118" s="15">
        <f t="shared" si="6"/>
        <v>0</v>
      </c>
      <c r="Q118" s="66" t="str">
        <f t="shared" si="4"/>
        <v/>
      </c>
    </row>
    <row r="119" spans="1:17" ht="12.75" x14ac:dyDescent="0.2">
      <c r="A119" s="23" t="s">
        <v>45</v>
      </c>
      <c r="B119" s="85" t="s">
        <v>46</v>
      </c>
      <c r="C119" s="85"/>
      <c r="D119" s="85"/>
      <c r="E119" s="85"/>
      <c r="F119" s="22"/>
      <c r="G119" s="26"/>
      <c r="H119" s="25"/>
      <c r="I119" s="25"/>
      <c r="J119" s="24"/>
      <c r="K119" s="21"/>
      <c r="L119" s="21"/>
      <c r="M119" s="21"/>
      <c r="N119" s="20">
        <v>12</v>
      </c>
      <c r="O119" s="15">
        <f t="shared" si="6"/>
        <v>0</v>
      </c>
      <c r="Q119" s="66" t="str">
        <f t="shared" si="4"/>
        <v/>
      </c>
    </row>
    <row r="120" spans="1:17" ht="12.75" x14ac:dyDescent="0.2">
      <c r="A120" s="23" t="s">
        <v>47</v>
      </c>
      <c r="B120" s="85" t="s">
        <v>48</v>
      </c>
      <c r="C120" s="85"/>
      <c r="D120" s="85"/>
      <c r="E120" s="85"/>
      <c r="F120" s="22"/>
      <c r="G120" s="86"/>
      <c r="H120" s="87"/>
      <c r="I120" s="87"/>
      <c r="J120" s="88"/>
      <c r="K120" s="21"/>
      <c r="L120" s="21"/>
      <c r="M120" s="21"/>
      <c r="N120" s="20">
        <v>16</v>
      </c>
      <c r="O120" s="15">
        <f t="shared" si="6"/>
        <v>0</v>
      </c>
      <c r="Q120" s="66" t="str">
        <f t="shared" si="4"/>
        <v/>
      </c>
    </row>
    <row r="121" spans="1:17" ht="12.75" x14ac:dyDescent="0.2">
      <c r="A121" s="23" t="s">
        <v>49</v>
      </c>
      <c r="B121" s="85" t="s">
        <v>50</v>
      </c>
      <c r="C121" s="85"/>
      <c r="D121" s="85"/>
      <c r="E121" s="85"/>
      <c r="F121" s="22"/>
      <c r="G121" s="86"/>
      <c r="H121" s="87"/>
      <c r="I121" s="87"/>
      <c r="J121" s="88"/>
      <c r="K121" s="21"/>
      <c r="L121" s="21"/>
      <c r="M121" s="21"/>
      <c r="N121" s="20">
        <v>4</v>
      </c>
      <c r="O121" s="15">
        <f t="shared" si="6"/>
        <v>0</v>
      </c>
      <c r="Q121" s="66" t="str">
        <f t="shared" si="4"/>
        <v/>
      </c>
    </row>
    <row r="122" spans="1:17" ht="12.75" x14ac:dyDescent="0.2">
      <c r="A122" s="23" t="s">
        <v>51</v>
      </c>
      <c r="B122" s="85" t="s">
        <v>52</v>
      </c>
      <c r="C122" s="85"/>
      <c r="D122" s="85"/>
      <c r="E122" s="85"/>
      <c r="F122" s="22"/>
      <c r="G122" s="86"/>
      <c r="H122" s="87"/>
      <c r="I122" s="87"/>
      <c r="J122" s="88"/>
      <c r="K122" s="21"/>
      <c r="L122" s="21"/>
      <c r="M122" s="21"/>
      <c r="N122" s="20">
        <v>3</v>
      </c>
      <c r="O122" s="15">
        <f t="shared" si="6"/>
        <v>0</v>
      </c>
      <c r="Q122" s="66" t="str">
        <f t="shared" si="4"/>
        <v/>
      </c>
    </row>
    <row r="123" spans="1:17" ht="12.75" x14ac:dyDescent="0.2">
      <c r="A123" s="23" t="s">
        <v>53</v>
      </c>
      <c r="B123" s="85" t="s">
        <v>54</v>
      </c>
      <c r="C123" s="85"/>
      <c r="D123" s="85"/>
      <c r="E123" s="85"/>
      <c r="F123" s="22"/>
      <c r="G123" s="26"/>
      <c r="H123" s="25"/>
      <c r="I123" s="25"/>
      <c r="J123" s="24"/>
      <c r="K123" s="21"/>
      <c r="L123" s="21"/>
      <c r="M123" s="21"/>
      <c r="N123" s="20">
        <v>14</v>
      </c>
      <c r="O123" s="15">
        <f t="shared" si="6"/>
        <v>0</v>
      </c>
      <c r="Q123" s="66" t="str">
        <f t="shared" si="4"/>
        <v/>
      </c>
    </row>
    <row r="124" spans="1:17" ht="12.75" x14ac:dyDescent="0.2">
      <c r="A124" s="23" t="s">
        <v>55</v>
      </c>
      <c r="B124" s="85" t="s">
        <v>56</v>
      </c>
      <c r="C124" s="85"/>
      <c r="D124" s="85"/>
      <c r="E124" s="85"/>
      <c r="F124" s="22"/>
      <c r="G124" s="26"/>
      <c r="H124" s="25"/>
      <c r="I124" s="25"/>
      <c r="J124" s="24"/>
      <c r="K124" s="21"/>
      <c r="L124" s="21"/>
      <c r="M124" s="21"/>
      <c r="N124" s="20">
        <v>12</v>
      </c>
      <c r="O124" s="15">
        <f t="shared" si="6"/>
        <v>0</v>
      </c>
      <c r="Q124" s="66" t="str">
        <f t="shared" si="4"/>
        <v/>
      </c>
    </row>
    <row r="125" spans="1:17" ht="12.75" x14ac:dyDescent="0.2">
      <c r="A125" s="23" t="s">
        <v>57</v>
      </c>
      <c r="B125" s="89" t="s">
        <v>58</v>
      </c>
      <c r="C125" s="90"/>
      <c r="D125" s="90"/>
      <c r="E125" s="91"/>
      <c r="F125" s="22"/>
      <c r="G125" s="86"/>
      <c r="H125" s="92"/>
      <c r="I125" s="92"/>
      <c r="J125" s="88"/>
      <c r="K125" s="21"/>
      <c r="L125" s="21"/>
      <c r="M125" s="21"/>
      <c r="N125" s="20">
        <v>3</v>
      </c>
      <c r="O125" s="15">
        <f t="shared" si="6"/>
        <v>0</v>
      </c>
      <c r="Q125" s="66" t="str">
        <f t="shared" si="4"/>
        <v/>
      </c>
    </row>
    <row r="126" spans="1:17" ht="12.75" x14ac:dyDescent="0.2">
      <c r="A126" s="23" t="s">
        <v>59</v>
      </c>
      <c r="B126" s="85" t="s">
        <v>60</v>
      </c>
      <c r="C126" s="85"/>
      <c r="D126" s="85"/>
      <c r="E126" s="85"/>
      <c r="F126" s="22"/>
      <c r="G126" s="86"/>
      <c r="H126" s="87"/>
      <c r="I126" s="87"/>
      <c r="J126" s="88"/>
      <c r="K126" s="21"/>
      <c r="L126" s="21"/>
      <c r="M126" s="21"/>
      <c r="N126" s="20">
        <v>8</v>
      </c>
      <c r="O126" s="15">
        <f t="shared" si="6"/>
        <v>0</v>
      </c>
      <c r="Q126" s="66" t="str">
        <f t="shared" si="4"/>
        <v/>
      </c>
    </row>
    <row r="127" spans="1:17" ht="12.75" x14ac:dyDescent="0.2">
      <c r="A127" s="23" t="s">
        <v>59</v>
      </c>
      <c r="B127" s="85" t="s">
        <v>61</v>
      </c>
      <c r="C127" s="85"/>
      <c r="D127" s="85"/>
      <c r="E127" s="85"/>
      <c r="F127" s="22"/>
      <c r="G127" s="86"/>
      <c r="H127" s="87"/>
      <c r="I127" s="87"/>
      <c r="J127" s="88"/>
      <c r="K127" s="21"/>
      <c r="L127" s="21"/>
      <c r="M127" s="21"/>
      <c r="N127" s="20">
        <v>2</v>
      </c>
      <c r="O127" s="15">
        <f t="shared" si="6"/>
        <v>0</v>
      </c>
      <c r="Q127" s="66" t="str">
        <f t="shared" si="4"/>
        <v/>
      </c>
    </row>
    <row r="128" spans="1:17" ht="12.75" x14ac:dyDescent="0.2">
      <c r="A128" s="23" t="s">
        <v>59</v>
      </c>
      <c r="B128" s="85" t="s">
        <v>62</v>
      </c>
      <c r="C128" s="85"/>
      <c r="D128" s="85"/>
      <c r="E128" s="85"/>
      <c r="F128" s="22"/>
      <c r="G128" s="86"/>
      <c r="H128" s="87"/>
      <c r="I128" s="87"/>
      <c r="J128" s="88"/>
      <c r="K128" s="21"/>
      <c r="L128" s="21"/>
      <c r="M128" s="21"/>
      <c r="N128" s="20">
        <v>6</v>
      </c>
      <c r="O128" s="15">
        <f t="shared" si="6"/>
        <v>0</v>
      </c>
      <c r="Q128" s="66" t="str">
        <f t="shared" si="4"/>
        <v/>
      </c>
    </row>
    <row r="129" spans="1:17" ht="13.5" thickBot="1" x14ac:dyDescent="0.25">
      <c r="A129" s="19" t="s">
        <v>59</v>
      </c>
      <c r="B129" s="81" t="s">
        <v>63</v>
      </c>
      <c r="C129" s="81"/>
      <c r="D129" s="81"/>
      <c r="E129" s="81"/>
      <c r="F129" s="18"/>
      <c r="G129" s="82"/>
      <c r="H129" s="83"/>
      <c r="I129" s="83"/>
      <c r="J129" s="84"/>
      <c r="K129" s="17"/>
      <c r="L129" s="17"/>
      <c r="M129" s="17"/>
      <c r="N129" s="16"/>
      <c r="O129" s="15">
        <f t="shared" si="6"/>
        <v>0</v>
      </c>
      <c r="Q129" s="66" t="str">
        <f t="shared" si="4"/>
        <v/>
      </c>
    </row>
    <row r="130" spans="1:17" ht="13.5" thickTop="1" thickBot="1" x14ac:dyDescent="0.25">
      <c r="I130" s="9" t="s">
        <v>64</v>
      </c>
      <c r="J130" s="9"/>
      <c r="K130" s="14">
        <f>SUM(K115:K129)</f>
        <v>0</v>
      </c>
      <c r="L130" s="13">
        <f>SUM(L115:L129)</f>
        <v>0</v>
      </c>
      <c r="M130" s="12">
        <f>SUM(M115:M129)</f>
        <v>0</v>
      </c>
      <c r="N130" s="11"/>
      <c r="O130" s="10">
        <f>SUM(O115:O129)</f>
        <v>0</v>
      </c>
      <c r="Q130" s="66" t="str">
        <f t="shared" si="4"/>
        <v/>
      </c>
    </row>
    <row r="131" spans="1:17" ht="12.75" thickTop="1" x14ac:dyDescent="0.2">
      <c r="I131" s="9"/>
      <c r="J131" s="9"/>
      <c r="K131" s="8"/>
      <c r="L131" s="8"/>
      <c r="M131" s="8"/>
      <c r="N131" s="7"/>
      <c r="O131" s="6"/>
      <c r="Q131" s="66" t="str">
        <f t="shared" si="4"/>
        <v/>
      </c>
    </row>
    <row r="132" spans="1:17" ht="15" x14ac:dyDescent="0.25">
      <c r="A132" s="37" t="s">
        <v>76</v>
      </c>
      <c r="Q132" s="66" t="str">
        <f t="shared" si="4"/>
        <v/>
      </c>
    </row>
    <row r="133" spans="1:17" ht="12.75" x14ac:dyDescent="0.2">
      <c r="A133" s="30" t="s">
        <v>27</v>
      </c>
      <c r="B133" s="93" t="s">
        <v>159</v>
      </c>
      <c r="C133" s="94"/>
      <c r="D133" s="94"/>
      <c r="E133" s="94"/>
      <c r="F133" s="94"/>
      <c r="G133" s="94"/>
      <c r="H133" s="94"/>
      <c r="I133" s="94"/>
      <c r="J133" s="31"/>
      <c r="Q133" s="66" t="str">
        <f t="shared" si="4"/>
        <v/>
      </c>
    </row>
    <row r="134" spans="1:17" x14ac:dyDescent="0.2">
      <c r="Q134" s="66" t="str">
        <f t="shared" si="4"/>
        <v/>
      </c>
    </row>
    <row r="135" spans="1:17" ht="12.75" thickBot="1" x14ac:dyDescent="0.25">
      <c r="A135" s="30" t="s">
        <v>29</v>
      </c>
      <c r="Q135" s="66" t="str">
        <f t="shared" si="4"/>
        <v/>
      </c>
    </row>
    <row r="136" spans="1:17" ht="24.75" thickTop="1" x14ac:dyDescent="0.2">
      <c r="A136" s="97" t="s">
        <v>30</v>
      </c>
      <c r="B136" s="98"/>
      <c r="C136" s="98"/>
      <c r="D136" s="98"/>
      <c r="E136" s="98"/>
      <c r="F136" s="101" t="s">
        <v>31</v>
      </c>
      <c r="G136" s="103" t="s">
        <v>32</v>
      </c>
      <c r="H136" s="104"/>
      <c r="I136" s="104"/>
      <c r="J136" s="105"/>
      <c r="K136" s="109" t="s">
        <v>20</v>
      </c>
      <c r="L136" s="109"/>
      <c r="M136" s="109"/>
      <c r="N136" s="38" t="s">
        <v>67</v>
      </c>
      <c r="O136" s="95" t="s">
        <v>34</v>
      </c>
      <c r="Q136" s="66"/>
    </row>
    <row r="137" spans="1:17" x14ac:dyDescent="0.2">
      <c r="A137" s="99"/>
      <c r="B137" s="100"/>
      <c r="C137" s="100"/>
      <c r="D137" s="100"/>
      <c r="E137" s="100"/>
      <c r="F137" s="102"/>
      <c r="G137" s="106"/>
      <c r="H137" s="107"/>
      <c r="I137" s="107"/>
      <c r="J137" s="108"/>
      <c r="K137" s="28" t="s">
        <v>22</v>
      </c>
      <c r="L137" s="28" t="s">
        <v>23</v>
      </c>
      <c r="M137" s="28" t="s">
        <v>24</v>
      </c>
      <c r="N137" s="27" t="s">
        <v>35</v>
      </c>
      <c r="O137" s="96"/>
      <c r="Q137" s="66" t="str">
        <f t="shared" si="4"/>
        <v/>
      </c>
    </row>
    <row r="138" spans="1:17" ht="12.75" x14ac:dyDescent="0.2">
      <c r="A138" s="23" t="s">
        <v>36</v>
      </c>
      <c r="B138" s="85" t="s">
        <v>37</v>
      </c>
      <c r="C138" s="85"/>
      <c r="D138" s="85"/>
      <c r="E138" s="85"/>
      <c r="F138" s="22"/>
      <c r="G138" s="86"/>
      <c r="H138" s="87"/>
      <c r="I138" s="87"/>
      <c r="J138" s="88"/>
      <c r="K138" s="21"/>
      <c r="L138" s="21"/>
      <c r="M138" s="21"/>
      <c r="N138" s="20">
        <v>4</v>
      </c>
      <c r="O138" s="15">
        <f t="shared" ref="O138:O152" si="7">SUM(K138:M138)*N138</f>
        <v>0</v>
      </c>
      <c r="Q138" s="66" t="str">
        <f t="shared" si="4"/>
        <v/>
      </c>
    </row>
    <row r="139" spans="1:17" ht="12.75" x14ac:dyDescent="0.2">
      <c r="A139" s="23" t="s">
        <v>39</v>
      </c>
      <c r="B139" s="85" t="s">
        <v>40</v>
      </c>
      <c r="C139" s="85"/>
      <c r="D139" s="85"/>
      <c r="E139" s="85"/>
      <c r="F139" s="22"/>
      <c r="G139" s="86"/>
      <c r="H139" s="87"/>
      <c r="I139" s="87"/>
      <c r="J139" s="88"/>
      <c r="K139" s="21"/>
      <c r="L139" s="21"/>
      <c r="M139" s="21"/>
      <c r="N139" s="20">
        <v>16</v>
      </c>
      <c r="O139" s="15">
        <f t="shared" si="7"/>
        <v>0</v>
      </c>
      <c r="Q139" s="66" t="str">
        <f t="shared" si="4"/>
        <v/>
      </c>
    </row>
    <row r="140" spans="1:17" ht="12.75" x14ac:dyDescent="0.2">
      <c r="A140" s="23" t="s">
        <v>41</v>
      </c>
      <c r="B140" s="85" t="s">
        <v>42</v>
      </c>
      <c r="C140" s="85"/>
      <c r="D140" s="85"/>
      <c r="E140" s="85"/>
      <c r="F140" s="22"/>
      <c r="G140" s="86"/>
      <c r="H140" s="87"/>
      <c r="I140" s="87"/>
      <c r="J140" s="88"/>
      <c r="K140" s="21"/>
      <c r="L140" s="21"/>
      <c r="M140" s="21"/>
      <c r="N140" s="20">
        <v>3</v>
      </c>
      <c r="O140" s="15">
        <f t="shared" si="7"/>
        <v>0</v>
      </c>
      <c r="Q140" s="66" t="str">
        <f t="shared" si="4"/>
        <v/>
      </c>
    </row>
    <row r="141" spans="1:17" ht="12.75" x14ac:dyDescent="0.2">
      <c r="A141" s="23" t="s">
        <v>43</v>
      </c>
      <c r="B141" s="85" t="s">
        <v>44</v>
      </c>
      <c r="C141" s="85"/>
      <c r="D141" s="85"/>
      <c r="E141" s="85"/>
      <c r="F141" s="22"/>
      <c r="G141" s="86"/>
      <c r="H141" s="87"/>
      <c r="I141" s="87"/>
      <c r="J141" s="88"/>
      <c r="K141" s="21"/>
      <c r="L141" s="21"/>
      <c r="M141" s="21"/>
      <c r="N141" s="20">
        <v>3</v>
      </c>
      <c r="O141" s="15">
        <f t="shared" si="7"/>
        <v>0</v>
      </c>
      <c r="Q141" s="66" t="str">
        <f t="shared" si="4"/>
        <v/>
      </c>
    </row>
    <row r="142" spans="1:17" ht="12.75" x14ac:dyDescent="0.2">
      <c r="A142" s="23" t="s">
        <v>45</v>
      </c>
      <c r="B142" s="85" t="s">
        <v>46</v>
      </c>
      <c r="C142" s="85"/>
      <c r="D142" s="85"/>
      <c r="E142" s="85"/>
      <c r="F142" s="22"/>
      <c r="G142" s="26"/>
      <c r="H142" s="25"/>
      <c r="I142" s="25"/>
      <c r="J142" s="24"/>
      <c r="K142" s="21"/>
      <c r="L142" s="21"/>
      <c r="M142" s="21"/>
      <c r="N142" s="20">
        <v>12</v>
      </c>
      <c r="O142" s="15">
        <f t="shared" si="7"/>
        <v>0</v>
      </c>
      <c r="Q142" s="66" t="str">
        <f t="shared" si="4"/>
        <v/>
      </c>
    </row>
    <row r="143" spans="1:17" ht="12.75" x14ac:dyDescent="0.2">
      <c r="A143" s="23" t="s">
        <v>47</v>
      </c>
      <c r="B143" s="85" t="s">
        <v>48</v>
      </c>
      <c r="C143" s="85"/>
      <c r="D143" s="85"/>
      <c r="E143" s="85"/>
      <c r="F143" s="22"/>
      <c r="G143" s="86"/>
      <c r="H143" s="87"/>
      <c r="I143" s="87"/>
      <c r="J143" s="88"/>
      <c r="K143" s="21"/>
      <c r="L143" s="21"/>
      <c r="M143" s="21"/>
      <c r="N143" s="20">
        <v>16</v>
      </c>
      <c r="O143" s="15">
        <f t="shared" si="7"/>
        <v>0</v>
      </c>
      <c r="Q143" s="66" t="str">
        <f t="shared" si="4"/>
        <v/>
      </c>
    </row>
    <row r="144" spans="1:17" ht="12.75" x14ac:dyDescent="0.2">
      <c r="A144" s="23" t="s">
        <v>49</v>
      </c>
      <c r="B144" s="85" t="s">
        <v>50</v>
      </c>
      <c r="C144" s="85"/>
      <c r="D144" s="85"/>
      <c r="E144" s="85"/>
      <c r="F144" s="22"/>
      <c r="G144" s="86"/>
      <c r="H144" s="87"/>
      <c r="I144" s="87"/>
      <c r="J144" s="88"/>
      <c r="K144" s="21"/>
      <c r="L144" s="21"/>
      <c r="M144" s="21"/>
      <c r="N144" s="20">
        <v>4</v>
      </c>
      <c r="O144" s="15">
        <f t="shared" si="7"/>
        <v>0</v>
      </c>
      <c r="Q144" s="66" t="str">
        <f t="shared" si="4"/>
        <v/>
      </c>
    </row>
    <row r="145" spans="1:17" ht="12.75" x14ac:dyDescent="0.2">
      <c r="A145" s="23" t="s">
        <v>51</v>
      </c>
      <c r="B145" s="85" t="s">
        <v>52</v>
      </c>
      <c r="C145" s="85"/>
      <c r="D145" s="85"/>
      <c r="E145" s="85"/>
      <c r="F145" s="22"/>
      <c r="G145" s="86"/>
      <c r="H145" s="87"/>
      <c r="I145" s="87"/>
      <c r="J145" s="88"/>
      <c r="K145" s="21"/>
      <c r="L145" s="21"/>
      <c r="M145" s="21"/>
      <c r="N145" s="20">
        <v>3</v>
      </c>
      <c r="O145" s="15">
        <f t="shared" si="7"/>
        <v>0</v>
      </c>
      <c r="Q145" s="66" t="str">
        <f t="shared" si="4"/>
        <v/>
      </c>
    </row>
    <row r="146" spans="1:17" ht="12.75" x14ac:dyDescent="0.2">
      <c r="A146" s="23" t="s">
        <v>53</v>
      </c>
      <c r="B146" s="85" t="s">
        <v>54</v>
      </c>
      <c r="C146" s="85"/>
      <c r="D146" s="85"/>
      <c r="E146" s="85"/>
      <c r="F146" s="22"/>
      <c r="G146" s="26"/>
      <c r="H146" s="25"/>
      <c r="I146" s="25"/>
      <c r="J146" s="24"/>
      <c r="K146" s="21"/>
      <c r="L146" s="21"/>
      <c r="M146" s="21"/>
      <c r="N146" s="20">
        <v>14</v>
      </c>
      <c r="O146" s="15">
        <f t="shared" si="7"/>
        <v>0</v>
      </c>
      <c r="Q146" s="66" t="str">
        <f t="shared" si="4"/>
        <v/>
      </c>
    </row>
    <row r="147" spans="1:17" ht="12.75" x14ac:dyDescent="0.2">
      <c r="A147" s="23" t="s">
        <v>55</v>
      </c>
      <c r="B147" s="85" t="s">
        <v>56</v>
      </c>
      <c r="C147" s="85"/>
      <c r="D147" s="85"/>
      <c r="E147" s="85"/>
      <c r="F147" s="22"/>
      <c r="G147" s="26"/>
      <c r="H147" s="25"/>
      <c r="I147" s="25"/>
      <c r="J147" s="24"/>
      <c r="K147" s="21"/>
      <c r="L147" s="21"/>
      <c r="M147" s="21"/>
      <c r="N147" s="20">
        <v>12</v>
      </c>
      <c r="O147" s="15">
        <f t="shared" si="7"/>
        <v>0</v>
      </c>
      <c r="Q147" s="66" t="str">
        <f t="shared" si="4"/>
        <v/>
      </c>
    </row>
    <row r="148" spans="1:17" ht="12.75" x14ac:dyDescent="0.2">
      <c r="A148" s="23" t="s">
        <v>57</v>
      </c>
      <c r="B148" s="89" t="s">
        <v>58</v>
      </c>
      <c r="C148" s="90"/>
      <c r="D148" s="90"/>
      <c r="E148" s="91"/>
      <c r="F148" s="22"/>
      <c r="G148" s="86"/>
      <c r="H148" s="92"/>
      <c r="I148" s="92"/>
      <c r="J148" s="88"/>
      <c r="K148" s="21"/>
      <c r="L148" s="21"/>
      <c r="M148" s="21"/>
      <c r="N148" s="20">
        <v>3</v>
      </c>
      <c r="O148" s="15">
        <f t="shared" si="7"/>
        <v>0</v>
      </c>
      <c r="Q148" s="66" t="str">
        <f t="shared" si="4"/>
        <v/>
      </c>
    </row>
    <row r="149" spans="1:17" ht="12.75" x14ac:dyDescent="0.2">
      <c r="A149" s="23" t="s">
        <v>59</v>
      </c>
      <c r="B149" s="85" t="s">
        <v>60</v>
      </c>
      <c r="C149" s="85"/>
      <c r="D149" s="85"/>
      <c r="E149" s="85"/>
      <c r="F149" s="22"/>
      <c r="G149" s="86"/>
      <c r="H149" s="87"/>
      <c r="I149" s="87"/>
      <c r="J149" s="88"/>
      <c r="K149" s="21"/>
      <c r="L149" s="21"/>
      <c r="M149" s="21"/>
      <c r="N149" s="20">
        <v>8</v>
      </c>
      <c r="O149" s="15">
        <f t="shared" si="7"/>
        <v>0</v>
      </c>
      <c r="Q149" s="66" t="str">
        <f t="shared" si="4"/>
        <v/>
      </c>
    </row>
    <row r="150" spans="1:17" ht="12.75" x14ac:dyDescent="0.2">
      <c r="A150" s="23" t="s">
        <v>59</v>
      </c>
      <c r="B150" s="85" t="s">
        <v>61</v>
      </c>
      <c r="C150" s="85"/>
      <c r="D150" s="85"/>
      <c r="E150" s="85"/>
      <c r="F150" s="22" t="s">
        <v>38</v>
      </c>
      <c r="G150" s="86"/>
      <c r="H150" s="87"/>
      <c r="I150" s="87"/>
      <c r="J150" s="88"/>
      <c r="K150" s="21"/>
      <c r="L150" s="22">
        <v>11520</v>
      </c>
      <c r="M150" s="21"/>
      <c r="N150" s="20">
        <v>2</v>
      </c>
      <c r="O150" s="15">
        <f t="shared" si="7"/>
        <v>23040</v>
      </c>
      <c r="Q150" s="66">
        <f t="shared" si="4"/>
        <v>2</v>
      </c>
    </row>
    <row r="151" spans="1:17" ht="12.75" x14ac:dyDescent="0.2">
      <c r="A151" s="23" t="s">
        <v>59</v>
      </c>
      <c r="B151" s="85" t="s">
        <v>62</v>
      </c>
      <c r="C151" s="85"/>
      <c r="D151" s="85"/>
      <c r="E151" s="85"/>
      <c r="F151" s="22"/>
      <c r="G151" s="86"/>
      <c r="H151" s="87"/>
      <c r="I151" s="87"/>
      <c r="J151" s="88"/>
      <c r="K151" s="21"/>
      <c r="L151" s="21"/>
      <c r="M151" s="21"/>
      <c r="N151" s="20">
        <v>6</v>
      </c>
      <c r="O151" s="15">
        <f t="shared" si="7"/>
        <v>0</v>
      </c>
      <c r="Q151" s="66" t="str">
        <f t="shared" si="4"/>
        <v/>
      </c>
    </row>
    <row r="152" spans="1:17" ht="13.5" thickBot="1" x14ac:dyDescent="0.25">
      <c r="A152" s="19" t="s">
        <v>59</v>
      </c>
      <c r="B152" s="81" t="s">
        <v>63</v>
      </c>
      <c r="C152" s="81"/>
      <c r="D152" s="81"/>
      <c r="E152" s="81"/>
      <c r="F152" s="18"/>
      <c r="G152" s="82"/>
      <c r="H152" s="83"/>
      <c r="I152" s="83"/>
      <c r="J152" s="84"/>
      <c r="K152" s="17"/>
      <c r="L152" s="17"/>
      <c r="M152" s="17"/>
      <c r="N152" s="16"/>
      <c r="O152" s="15">
        <f t="shared" si="7"/>
        <v>0</v>
      </c>
      <c r="Q152" s="66" t="str">
        <f t="shared" si="4"/>
        <v/>
      </c>
    </row>
    <row r="153" spans="1:17" ht="13.5" thickTop="1" thickBot="1" x14ac:dyDescent="0.25">
      <c r="I153" s="9" t="s">
        <v>64</v>
      </c>
      <c r="J153" s="9"/>
      <c r="K153" s="14">
        <f>SUM(K138:K152)</f>
        <v>0</v>
      </c>
      <c r="L153" s="13">
        <f>SUM(L138:L152)</f>
        <v>11520</v>
      </c>
      <c r="M153" s="12">
        <f>SUM(M138:M152)</f>
        <v>0</v>
      </c>
      <c r="N153" s="11"/>
      <c r="O153" s="10">
        <f>SUM(O138:O152)</f>
        <v>23040</v>
      </c>
      <c r="Q153" s="66"/>
    </row>
    <row r="154" spans="1:17" ht="15.75" thickTop="1" x14ac:dyDescent="0.25">
      <c r="A154" s="37" t="s">
        <v>78</v>
      </c>
      <c r="Q154" s="66" t="str">
        <f t="shared" ref="Q154:Q183" si="8">IF(O154=0,"",O154/L154)</f>
        <v/>
      </c>
    </row>
    <row r="155" spans="1:17" ht="12.75" x14ac:dyDescent="0.2">
      <c r="A155" s="30" t="s">
        <v>27</v>
      </c>
      <c r="B155" s="93" t="s">
        <v>160</v>
      </c>
      <c r="C155" s="94"/>
      <c r="D155" s="94"/>
      <c r="E155" s="94"/>
      <c r="F155" s="94"/>
      <c r="G155" s="94"/>
      <c r="H155" s="94"/>
      <c r="I155" s="94"/>
      <c r="J155" s="31"/>
      <c r="Q155" s="66" t="str">
        <f t="shared" si="8"/>
        <v/>
      </c>
    </row>
    <row r="156" spans="1:17" x14ac:dyDescent="0.2">
      <c r="Q156" s="66" t="str">
        <f t="shared" si="8"/>
        <v/>
      </c>
    </row>
    <row r="157" spans="1:17" ht="12.75" thickBot="1" x14ac:dyDescent="0.25">
      <c r="A157" s="30" t="s">
        <v>29</v>
      </c>
      <c r="Q157" s="66" t="str">
        <f t="shared" si="8"/>
        <v/>
      </c>
    </row>
    <row r="158" spans="1:17" ht="24.75" thickTop="1" x14ac:dyDescent="0.2">
      <c r="A158" s="97" t="s">
        <v>30</v>
      </c>
      <c r="B158" s="98"/>
      <c r="C158" s="98"/>
      <c r="D158" s="98"/>
      <c r="E158" s="98"/>
      <c r="F158" s="101" t="s">
        <v>31</v>
      </c>
      <c r="G158" s="103" t="s">
        <v>32</v>
      </c>
      <c r="H158" s="104"/>
      <c r="I158" s="104"/>
      <c r="J158" s="105"/>
      <c r="K158" s="109" t="s">
        <v>20</v>
      </c>
      <c r="L158" s="109"/>
      <c r="M158" s="109"/>
      <c r="N158" s="38" t="s">
        <v>67</v>
      </c>
      <c r="O158" s="95" t="s">
        <v>34</v>
      </c>
      <c r="Q158" s="66"/>
    </row>
    <row r="159" spans="1:17" x14ac:dyDescent="0.2">
      <c r="A159" s="99"/>
      <c r="B159" s="100"/>
      <c r="C159" s="100"/>
      <c r="D159" s="100"/>
      <c r="E159" s="100"/>
      <c r="F159" s="102"/>
      <c r="G159" s="106"/>
      <c r="H159" s="107"/>
      <c r="I159" s="107"/>
      <c r="J159" s="108"/>
      <c r="K159" s="28" t="s">
        <v>22</v>
      </c>
      <c r="L159" s="28" t="s">
        <v>23</v>
      </c>
      <c r="M159" s="28" t="s">
        <v>24</v>
      </c>
      <c r="N159" s="27" t="s">
        <v>35</v>
      </c>
      <c r="O159" s="96"/>
      <c r="Q159" s="66" t="str">
        <f t="shared" si="8"/>
        <v/>
      </c>
    </row>
    <row r="160" spans="1:17" ht="12.75" x14ac:dyDescent="0.2">
      <c r="A160" s="23" t="s">
        <v>36</v>
      </c>
      <c r="B160" s="85" t="s">
        <v>37</v>
      </c>
      <c r="C160" s="85"/>
      <c r="D160" s="85"/>
      <c r="E160" s="85"/>
      <c r="F160" s="22"/>
      <c r="G160" s="86"/>
      <c r="H160" s="87"/>
      <c r="I160" s="87"/>
      <c r="J160" s="88"/>
      <c r="K160" s="21"/>
      <c r="L160" s="21"/>
      <c r="M160" s="21"/>
      <c r="N160" s="20">
        <v>4</v>
      </c>
      <c r="O160" s="15">
        <f t="shared" ref="O160:O174" si="9">SUM(K160:M160)*N160</f>
        <v>0</v>
      </c>
      <c r="Q160" s="66" t="str">
        <f t="shared" si="8"/>
        <v/>
      </c>
    </row>
    <row r="161" spans="1:17" ht="12.75" x14ac:dyDescent="0.2">
      <c r="A161" s="23" t="s">
        <v>39</v>
      </c>
      <c r="B161" s="85" t="s">
        <v>40</v>
      </c>
      <c r="C161" s="85"/>
      <c r="D161" s="85"/>
      <c r="E161" s="85"/>
      <c r="F161" s="22"/>
      <c r="G161" s="86"/>
      <c r="H161" s="87"/>
      <c r="I161" s="87"/>
      <c r="J161" s="88"/>
      <c r="K161" s="21"/>
      <c r="L161" s="21"/>
      <c r="M161" s="21"/>
      <c r="N161" s="20">
        <v>16</v>
      </c>
      <c r="O161" s="15">
        <f t="shared" si="9"/>
        <v>0</v>
      </c>
      <c r="Q161" s="66" t="str">
        <f t="shared" si="8"/>
        <v/>
      </c>
    </row>
    <row r="162" spans="1:17" ht="12.75" x14ac:dyDescent="0.2">
      <c r="A162" s="23" t="s">
        <v>41</v>
      </c>
      <c r="B162" s="85" t="s">
        <v>42</v>
      </c>
      <c r="C162" s="85"/>
      <c r="D162" s="85"/>
      <c r="E162" s="85"/>
      <c r="F162" s="22"/>
      <c r="G162" s="86"/>
      <c r="H162" s="87"/>
      <c r="I162" s="87"/>
      <c r="J162" s="88"/>
      <c r="K162" s="21"/>
      <c r="L162" s="21"/>
      <c r="M162" s="21"/>
      <c r="N162" s="20">
        <v>3</v>
      </c>
      <c r="O162" s="15">
        <f t="shared" si="9"/>
        <v>0</v>
      </c>
      <c r="Q162" s="66" t="str">
        <f t="shared" si="8"/>
        <v/>
      </c>
    </row>
    <row r="163" spans="1:17" ht="12.75" x14ac:dyDescent="0.2">
      <c r="A163" s="23" t="s">
        <v>43</v>
      </c>
      <c r="B163" s="85" t="s">
        <v>44</v>
      </c>
      <c r="C163" s="85"/>
      <c r="D163" s="85"/>
      <c r="E163" s="85"/>
      <c r="F163" s="22" t="s">
        <v>38</v>
      </c>
      <c r="G163" s="86"/>
      <c r="H163" s="87"/>
      <c r="I163" s="87"/>
      <c r="J163" s="88"/>
      <c r="K163" s="21"/>
      <c r="L163" s="21">
        <v>2925</v>
      </c>
      <c r="M163" s="21"/>
      <c r="N163" s="20">
        <v>3</v>
      </c>
      <c r="O163" s="15">
        <f t="shared" si="9"/>
        <v>8775</v>
      </c>
      <c r="Q163" s="66">
        <f t="shared" si="8"/>
        <v>3</v>
      </c>
    </row>
    <row r="164" spans="1:17" ht="12.75" x14ac:dyDescent="0.2">
      <c r="A164" s="23" t="s">
        <v>45</v>
      </c>
      <c r="B164" s="85" t="s">
        <v>46</v>
      </c>
      <c r="C164" s="85"/>
      <c r="D164" s="85"/>
      <c r="E164" s="85"/>
      <c r="F164" s="22"/>
      <c r="G164" s="26"/>
      <c r="H164" s="25"/>
      <c r="I164" s="25"/>
      <c r="J164" s="24"/>
      <c r="K164" s="21"/>
      <c r="L164" s="21"/>
      <c r="M164" s="21"/>
      <c r="N164" s="20">
        <v>12</v>
      </c>
      <c r="O164" s="15">
        <f t="shared" si="9"/>
        <v>0</v>
      </c>
      <c r="Q164" s="66" t="str">
        <f t="shared" si="8"/>
        <v/>
      </c>
    </row>
    <row r="165" spans="1:17" ht="12.75" x14ac:dyDescent="0.2">
      <c r="A165" s="23" t="s">
        <v>47</v>
      </c>
      <c r="B165" s="85" t="s">
        <v>48</v>
      </c>
      <c r="C165" s="85"/>
      <c r="D165" s="85"/>
      <c r="E165" s="85"/>
      <c r="F165" s="22"/>
      <c r="G165" s="86"/>
      <c r="H165" s="87"/>
      <c r="I165" s="87"/>
      <c r="J165" s="88"/>
      <c r="K165" s="21"/>
      <c r="L165" s="21"/>
      <c r="M165" s="21"/>
      <c r="N165" s="20">
        <v>16</v>
      </c>
      <c r="O165" s="15">
        <f t="shared" si="9"/>
        <v>0</v>
      </c>
      <c r="Q165" s="66" t="str">
        <f t="shared" si="8"/>
        <v/>
      </c>
    </row>
    <row r="166" spans="1:17" ht="12.75" x14ac:dyDescent="0.2">
      <c r="A166" s="23" t="s">
        <v>49</v>
      </c>
      <c r="B166" s="85" t="s">
        <v>50</v>
      </c>
      <c r="C166" s="85"/>
      <c r="D166" s="85"/>
      <c r="E166" s="85"/>
      <c r="F166" s="22"/>
      <c r="G166" s="86"/>
      <c r="H166" s="87"/>
      <c r="I166" s="87"/>
      <c r="J166" s="88"/>
      <c r="K166" s="21"/>
      <c r="L166" s="21"/>
      <c r="M166" s="21"/>
      <c r="N166" s="20">
        <v>4</v>
      </c>
      <c r="O166" s="15">
        <f t="shared" si="9"/>
        <v>0</v>
      </c>
      <c r="Q166" s="66" t="str">
        <f t="shared" si="8"/>
        <v/>
      </c>
    </row>
    <row r="167" spans="1:17" ht="12.75" x14ac:dyDescent="0.2">
      <c r="A167" s="23" t="s">
        <v>51</v>
      </c>
      <c r="B167" s="85" t="s">
        <v>52</v>
      </c>
      <c r="C167" s="85"/>
      <c r="D167" s="85"/>
      <c r="E167" s="85"/>
      <c r="F167" s="22"/>
      <c r="G167" s="86"/>
      <c r="H167" s="87"/>
      <c r="I167" s="87"/>
      <c r="J167" s="88"/>
      <c r="K167" s="21"/>
      <c r="L167" s="21"/>
      <c r="M167" s="21"/>
      <c r="N167" s="20">
        <v>3</v>
      </c>
      <c r="O167" s="15">
        <f t="shared" si="9"/>
        <v>0</v>
      </c>
      <c r="Q167" s="66" t="str">
        <f t="shared" si="8"/>
        <v/>
      </c>
    </row>
    <row r="168" spans="1:17" ht="12.75" x14ac:dyDescent="0.2">
      <c r="A168" s="23" t="s">
        <v>53</v>
      </c>
      <c r="B168" s="85" t="s">
        <v>54</v>
      </c>
      <c r="C168" s="85"/>
      <c r="D168" s="85"/>
      <c r="E168" s="85"/>
      <c r="F168" s="22"/>
      <c r="G168" s="26"/>
      <c r="H168" s="25"/>
      <c r="I168" s="25"/>
      <c r="J168" s="24"/>
      <c r="K168" s="21"/>
      <c r="L168" s="21"/>
      <c r="M168" s="21"/>
      <c r="N168" s="20">
        <v>14</v>
      </c>
      <c r="O168" s="15">
        <f t="shared" si="9"/>
        <v>0</v>
      </c>
      <c r="Q168" s="66" t="str">
        <f t="shared" si="8"/>
        <v/>
      </c>
    </row>
    <row r="169" spans="1:17" ht="12.75" x14ac:dyDescent="0.2">
      <c r="A169" s="23" t="s">
        <v>55</v>
      </c>
      <c r="B169" s="85" t="s">
        <v>56</v>
      </c>
      <c r="C169" s="85"/>
      <c r="D169" s="85"/>
      <c r="E169" s="85"/>
      <c r="F169" s="22"/>
      <c r="G169" s="26"/>
      <c r="H169" s="25"/>
      <c r="I169" s="25"/>
      <c r="J169" s="24"/>
      <c r="K169" s="21"/>
      <c r="L169" s="21"/>
      <c r="M169" s="21"/>
      <c r="N169" s="20">
        <v>12</v>
      </c>
      <c r="O169" s="15">
        <f t="shared" si="9"/>
        <v>0</v>
      </c>
      <c r="Q169" s="66" t="str">
        <f t="shared" si="8"/>
        <v/>
      </c>
    </row>
    <row r="170" spans="1:17" ht="12.75" x14ac:dyDescent="0.2">
      <c r="A170" s="23" t="s">
        <v>57</v>
      </c>
      <c r="B170" s="89" t="s">
        <v>58</v>
      </c>
      <c r="C170" s="90"/>
      <c r="D170" s="90"/>
      <c r="E170" s="91"/>
      <c r="F170" s="22"/>
      <c r="G170" s="86"/>
      <c r="H170" s="92"/>
      <c r="I170" s="92"/>
      <c r="J170" s="88"/>
      <c r="K170" s="21"/>
      <c r="L170" s="21"/>
      <c r="M170" s="21"/>
      <c r="N170" s="20">
        <v>3</v>
      </c>
      <c r="O170" s="15">
        <f t="shared" si="9"/>
        <v>0</v>
      </c>
      <c r="Q170" s="66" t="str">
        <f t="shared" si="8"/>
        <v/>
      </c>
    </row>
    <row r="171" spans="1:17" ht="12.75" x14ac:dyDescent="0.2">
      <c r="A171" s="23" t="s">
        <v>59</v>
      </c>
      <c r="B171" s="85" t="s">
        <v>60</v>
      </c>
      <c r="C171" s="85"/>
      <c r="D171" s="85"/>
      <c r="E171" s="85"/>
      <c r="F171" s="22"/>
      <c r="G171" s="86"/>
      <c r="H171" s="87"/>
      <c r="I171" s="87"/>
      <c r="J171" s="88"/>
      <c r="K171" s="21"/>
      <c r="L171" s="21"/>
      <c r="M171" s="21"/>
      <c r="N171" s="20">
        <v>8</v>
      </c>
      <c r="O171" s="15">
        <f t="shared" si="9"/>
        <v>0</v>
      </c>
      <c r="Q171" s="66" t="str">
        <f t="shared" si="8"/>
        <v/>
      </c>
    </row>
    <row r="172" spans="1:17" ht="12.75" x14ac:dyDescent="0.2">
      <c r="A172" s="23" t="s">
        <v>59</v>
      </c>
      <c r="B172" s="85" t="s">
        <v>61</v>
      </c>
      <c r="C172" s="85"/>
      <c r="D172" s="85"/>
      <c r="E172" s="85"/>
      <c r="F172" s="22" t="s">
        <v>38</v>
      </c>
      <c r="G172" s="86"/>
      <c r="H172" s="87"/>
      <c r="I172" s="87"/>
      <c r="J172" s="88"/>
      <c r="K172" s="21"/>
      <c r="L172" s="21">
        <v>4160</v>
      </c>
      <c r="M172" s="21"/>
      <c r="N172" s="20">
        <v>2</v>
      </c>
      <c r="O172" s="15">
        <f t="shared" si="9"/>
        <v>8320</v>
      </c>
      <c r="Q172" s="66">
        <f t="shared" si="8"/>
        <v>2</v>
      </c>
    </row>
    <row r="173" spans="1:17" ht="12.75" x14ac:dyDescent="0.2">
      <c r="A173" s="23" t="s">
        <v>59</v>
      </c>
      <c r="B173" s="85" t="s">
        <v>62</v>
      </c>
      <c r="C173" s="85"/>
      <c r="D173" s="85"/>
      <c r="E173" s="85"/>
      <c r="F173" s="22"/>
      <c r="G173" s="86"/>
      <c r="H173" s="87"/>
      <c r="I173" s="87"/>
      <c r="J173" s="88"/>
      <c r="K173" s="21"/>
      <c r="L173" s="21"/>
      <c r="M173" s="21"/>
      <c r="N173" s="20">
        <v>6</v>
      </c>
      <c r="O173" s="15">
        <f t="shared" si="9"/>
        <v>0</v>
      </c>
      <c r="Q173" s="66" t="str">
        <f t="shared" si="8"/>
        <v/>
      </c>
    </row>
    <row r="174" spans="1:17" ht="13.5" thickBot="1" x14ac:dyDescent="0.25">
      <c r="A174" s="19" t="s">
        <v>59</v>
      </c>
      <c r="B174" s="81" t="s">
        <v>63</v>
      </c>
      <c r="C174" s="81"/>
      <c r="D174" s="81"/>
      <c r="E174" s="81"/>
      <c r="F174" s="18"/>
      <c r="G174" s="82"/>
      <c r="H174" s="83"/>
      <c r="I174" s="83"/>
      <c r="J174" s="84"/>
      <c r="K174" s="17"/>
      <c r="L174" s="17"/>
      <c r="M174" s="17"/>
      <c r="N174" s="16"/>
      <c r="O174" s="15">
        <f t="shared" si="9"/>
        <v>0</v>
      </c>
      <c r="Q174" s="66" t="str">
        <f t="shared" si="8"/>
        <v/>
      </c>
    </row>
    <row r="175" spans="1:17" ht="13.5" thickTop="1" thickBot="1" x14ac:dyDescent="0.25">
      <c r="I175" s="9" t="s">
        <v>64</v>
      </c>
      <c r="J175" s="9"/>
      <c r="K175" s="14">
        <f>SUM(K160:K174)</f>
        <v>0</v>
      </c>
      <c r="L175" s="13">
        <f>SUM(L160:L174)</f>
        <v>7085</v>
      </c>
      <c r="M175" s="12">
        <f>SUM(M160:M174)</f>
        <v>0</v>
      </c>
      <c r="N175" s="11"/>
      <c r="O175" s="10">
        <f>SUM(O160:O174)</f>
        <v>17095</v>
      </c>
      <c r="Q175" s="66"/>
    </row>
    <row r="176" spans="1:17" ht="12.75" thickTop="1" x14ac:dyDescent="0.2">
      <c r="I176" s="9"/>
      <c r="J176" s="9"/>
      <c r="K176" s="8"/>
      <c r="L176" s="8"/>
      <c r="M176" s="8"/>
      <c r="N176" s="7"/>
      <c r="O176" s="6"/>
      <c r="Q176" s="66" t="str">
        <f t="shared" si="8"/>
        <v/>
      </c>
    </row>
    <row r="177" spans="1:17" ht="15" x14ac:dyDescent="0.25">
      <c r="A177" s="37" t="s">
        <v>80</v>
      </c>
      <c r="Q177" s="66" t="str">
        <f t="shared" si="8"/>
        <v/>
      </c>
    </row>
    <row r="178" spans="1:17" ht="12.75" x14ac:dyDescent="0.2">
      <c r="A178" s="30" t="s">
        <v>27</v>
      </c>
      <c r="B178" s="93" t="s">
        <v>161</v>
      </c>
      <c r="C178" s="94"/>
      <c r="D178" s="94"/>
      <c r="E178" s="94"/>
      <c r="F178" s="94"/>
      <c r="G178" s="94"/>
      <c r="H178" s="94"/>
      <c r="I178" s="94"/>
      <c r="J178" s="31"/>
      <c r="Q178" s="66" t="str">
        <f t="shared" si="8"/>
        <v/>
      </c>
    </row>
    <row r="179" spans="1:17" x14ac:dyDescent="0.2">
      <c r="Q179" s="66" t="str">
        <f t="shared" si="8"/>
        <v/>
      </c>
    </row>
    <row r="180" spans="1:17" ht="12.75" thickBot="1" x14ac:dyDescent="0.25">
      <c r="A180" s="30" t="s">
        <v>29</v>
      </c>
      <c r="Q180" s="66" t="str">
        <f t="shared" si="8"/>
        <v/>
      </c>
    </row>
    <row r="181" spans="1:17" ht="24.75" thickTop="1" x14ac:dyDescent="0.2">
      <c r="A181" s="97" t="s">
        <v>30</v>
      </c>
      <c r="B181" s="98"/>
      <c r="C181" s="98"/>
      <c r="D181" s="98"/>
      <c r="E181" s="98"/>
      <c r="F181" s="101" t="s">
        <v>31</v>
      </c>
      <c r="G181" s="103" t="s">
        <v>32</v>
      </c>
      <c r="H181" s="104"/>
      <c r="I181" s="104"/>
      <c r="J181" s="105"/>
      <c r="K181" s="109" t="s">
        <v>20</v>
      </c>
      <c r="L181" s="109"/>
      <c r="M181" s="109"/>
      <c r="N181" s="38" t="s">
        <v>67</v>
      </c>
      <c r="O181" s="95" t="s">
        <v>34</v>
      </c>
      <c r="Q181" s="66"/>
    </row>
    <row r="182" spans="1:17" x14ac:dyDescent="0.2">
      <c r="A182" s="99"/>
      <c r="B182" s="100"/>
      <c r="C182" s="100"/>
      <c r="D182" s="100"/>
      <c r="E182" s="100"/>
      <c r="F182" s="102"/>
      <c r="G182" s="106"/>
      <c r="H182" s="107"/>
      <c r="I182" s="107"/>
      <c r="J182" s="108"/>
      <c r="K182" s="28" t="s">
        <v>22</v>
      </c>
      <c r="L182" s="28" t="s">
        <v>23</v>
      </c>
      <c r="M182" s="28" t="s">
        <v>24</v>
      </c>
      <c r="N182" s="27" t="s">
        <v>35</v>
      </c>
      <c r="O182" s="96"/>
      <c r="Q182" s="66" t="str">
        <f t="shared" si="8"/>
        <v/>
      </c>
    </row>
    <row r="183" spans="1:17" ht="12.75" x14ac:dyDescent="0.2">
      <c r="A183" s="23" t="s">
        <v>36</v>
      </c>
      <c r="B183" s="85" t="s">
        <v>37</v>
      </c>
      <c r="C183" s="85"/>
      <c r="D183" s="85"/>
      <c r="E183" s="85"/>
      <c r="F183" s="22" t="s">
        <v>38</v>
      </c>
      <c r="G183" s="86"/>
      <c r="H183" s="87"/>
      <c r="I183" s="87"/>
      <c r="J183" s="88"/>
      <c r="K183" s="21"/>
      <c r="L183" s="21">
        <v>2000</v>
      </c>
      <c r="M183" s="21"/>
      <c r="N183" s="20">
        <v>4</v>
      </c>
      <c r="O183" s="15">
        <f t="shared" ref="O183:O197" si="10">SUM(K183:M183)*N183</f>
        <v>8000</v>
      </c>
      <c r="Q183" s="66">
        <f t="shared" si="8"/>
        <v>4</v>
      </c>
    </row>
    <row r="184" spans="1:17" ht="12.75" x14ac:dyDescent="0.2">
      <c r="A184" s="23" t="s">
        <v>39</v>
      </c>
      <c r="B184" s="85" t="s">
        <v>40</v>
      </c>
      <c r="C184" s="85"/>
      <c r="D184" s="85"/>
      <c r="E184" s="85"/>
      <c r="F184" s="22"/>
      <c r="G184" s="86"/>
      <c r="H184" s="87"/>
      <c r="I184" s="87"/>
      <c r="J184" s="88"/>
      <c r="K184" s="21"/>
      <c r="L184" s="21"/>
      <c r="M184" s="21"/>
      <c r="N184" s="20">
        <v>16</v>
      </c>
      <c r="O184" s="15">
        <f t="shared" si="10"/>
        <v>0</v>
      </c>
    </row>
    <row r="185" spans="1:17" ht="12.75" x14ac:dyDescent="0.2">
      <c r="A185" s="23" t="s">
        <v>41</v>
      </c>
      <c r="B185" s="85" t="s">
        <v>42</v>
      </c>
      <c r="C185" s="85"/>
      <c r="D185" s="85"/>
      <c r="E185" s="85"/>
      <c r="F185" s="22"/>
      <c r="G185" s="86"/>
      <c r="H185" s="87"/>
      <c r="I185" s="87"/>
      <c r="J185" s="88"/>
      <c r="K185" s="21"/>
      <c r="L185" s="21"/>
      <c r="M185" s="21"/>
      <c r="N185" s="20">
        <v>3</v>
      </c>
      <c r="O185" s="15">
        <f t="shared" si="10"/>
        <v>0</v>
      </c>
    </row>
    <row r="186" spans="1:17" ht="12.75" x14ac:dyDescent="0.2">
      <c r="A186" s="23" t="s">
        <v>43</v>
      </c>
      <c r="B186" s="85" t="s">
        <v>44</v>
      </c>
      <c r="C186" s="85"/>
      <c r="D186" s="85"/>
      <c r="E186" s="85"/>
      <c r="F186" s="22"/>
      <c r="G186" s="86"/>
      <c r="H186" s="87"/>
      <c r="I186" s="87"/>
      <c r="J186" s="88"/>
      <c r="K186" s="21"/>
      <c r="L186" s="21"/>
      <c r="M186" s="21"/>
      <c r="N186" s="20">
        <v>3</v>
      </c>
      <c r="O186" s="15">
        <f t="shared" si="10"/>
        <v>0</v>
      </c>
    </row>
    <row r="187" spans="1:17" ht="12.75" x14ac:dyDescent="0.2">
      <c r="A187" s="23" t="s">
        <v>45</v>
      </c>
      <c r="B187" s="85" t="s">
        <v>46</v>
      </c>
      <c r="C187" s="85"/>
      <c r="D187" s="85"/>
      <c r="E187" s="85"/>
      <c r="F187" s="22"/>
      <c r="G187" s="26"/>
      <c r="H187" s="25"/>
      <c r="I187" s="25"/>
      <c r="J187" s="24"/>
      <c r="K187" s="21"/>
      <c r="L187" s="21"/>
      <c r="M187" s="21"/>
      <c r="N187" s="20">
        <v>12</v>
      </c>
      <c r="O187" s="15">
        <f t="shared" si="10"/>
        <v>0</v>
      </c>
    </row>
    <row r="188" spans="1:17" ht="12.75" x14ac:dyDescent="0.2">
      <c r="A188" s="23" t="s">
        <v>47</v>
      </c>
      <c r="B188" s="85" t="s">
        <v>48</v>
      </c>
      <c r="C188" s="85"/>
      <c r="D188" s="85"/>
      <c r="E188" s="85"/>
      <c r="F188" s="22"/>
      <c r="G188" s="86"/>
      <c r="H188" s="87"/>
      <c r="I188" s="87"/>
      <c r="J188" s="88"/>
      <c r="K188" s="21"/>
      <c r="L188" s="21"/>
      <c r="M188" s="21"/>
      <c r="N188" s="20">
        <v>16</v>
      </c>
      <c r="O188" s="15">
        <f t="shared" si="10"/>
        <v>0</v>
      </c>
    </row>
    <row r="189" spans="1:17" ht="12.75" x14ac:dyDescent="0.2">
      <c r="A189" s="23" t="s">
        <v>49</v>
      </c>
      <c r="B189" s="85" t="s">
        <v>50</v>
      </c>
      <c r="C189" s="85"/>
      <c r="D189" s="85"/>
      <c r="E189" s="85"/>
      <c r="F189" s="22"/>
      <c r="G189" s="86"/>
      <c r="H189" s="87"/>
      <c r="I189" s="87"/>
      <c r="J189" s="88"/>
      <c r="K189" s="21"/>
      <c r="L189" s="21"/>
      <c r="M189" s="21"/>
      <c r="N189" s="20">
        <v>4</v>
      </c>
      <c r="O189" s="15">
        <f t="shared" si="10"/>
        <v>0</v>
      </c>
    </row>
    <row r="190" spans="1:17" ht="12.75" x14ac:dyDescent="0.2">
      <c r="A190" s="23" t="s">
        <v>51</v>
      </c>
      <c r="B190" s="85" t="s">
        <v>52</v>
      </c>
      <c r="C190" s="85"/>
      <c r="D190" s="85"/>
      <c r="E190" s="85"/>
      <c r="F190" s="22"/>
      <c r="G190" s="86"/>
      <c r="H190" s="87"/>
      <c r="I190" s="87"/>
      <c r="J190" s="88"/>
      <c r="K190" s="21"/>
      <c r="L190" s="21"/>
      <c r="M190" s="21"/>
      <c r="N190" s="20">
        <v>3</v>
      </c>
      <c r="O190" s="15">
        <f t="shared" si="10"/>
        <v>0</v>
      </c>
    </row>
    <row r="191" spans="1:17" ht="12.75" x14ac:dyDescent="0.2">
      <c r="A191" s="23" t="s">
        <v>53</v>
      </c>
      <c r="B191" s="85" t="s">
        <v>54</v>
      </c>
      <c r="C191" s="85"/>
      <c r="D191" s="85"/>
      <c r="E191" s="85"/>
      <c r="F191" s="22"/>
      <c r="G191" s="26"/>
      <c r="H191" s="25"/>
      <c r="I191" s="25"/>
      <c r="J191" s="24"/>
      <c r="K191" s="21"/>
      <c r="L191" s="21"/>
      <c r="M191" s="21"/>
      <c r="N191" s="20">
        <v>14</v>
      </c>
      <c r="O191" s="15">
        <f t="shared" si="10"/>
        <v>0</v>
      </c>
    </row>
    <row r="192" spans="1:17" ht="12.75" x14ac:dyDescent="0.2">
      <c r="A192" s="23" t="s">
        <v>55</v>
      </c>
      <c r="B192" s="85" t="s">
        <v>56</v>
      </c>
      <c r="C192" s="85"/>
      <c r="D192" s="85"/>
      <c r="E192" s="85"/>
      <c r="F192" s="22"/>
      <c r="G192" s="26"/>
      <c r="H192" s="25"/>
      <c r="I192" s="25"/>
      <c r="J192" s="24"/>
      <c r="K192" s="21"/>
      <c r="L192" s="21"/>
      <c r="M192" s="21"/>
      <c r="N192" s="20">
        <v>12</v>
      </c>
      <c r="O192" s="15">
        <f t="shared" si="10"/>
        <v>0</v>
      </c>
    </row>
    <row r="193" spans="1:15" ht="12.75" x14ac:dyDescent="0.2">
      <c r="A193" s="23" t="s">
        <v>57</v>
      </c>
      <c r="B193" s="89" t="s">
        <v>58</v>
      </c>
      <c r="C193" s="90"/>
      <c r="D193" s="90"/>
      <c r="E193" s="91"/>
      <c r="F193" s="22"/>
      <c r="G193" s="86"/>
      <c r="H193" s="92"/>
      <c r="I193" s="92"/>
      <c r="J193" s="88"/>
      <c r="K193" s="21"/>
      <c r="L193" s="21"/>
      <c r="M193" s="21"/>
      <c r="N193" s="20">
        <v>3</v>
      </c>
      <c r="O193" s="15">
        <f t="shared" si="10"/>
        <v>0</v>
      </c>
    </row>
    <row r="194" spans="1:15" ht="12.75" x14ac:dyDescent="0.2">
      <c r="A194" s="23" t="s">
        <v>59</v>
      </c>
      <c r="B194" s="85" t="s">
        <v>60</v>
      </c>
      <c r="C194" s="85"/>
      <c r="D194" s="85"/>
      <c r="E194" s="85"/>
      <c r="F194" s="22"/>
      <c r="G194" s="86"/>
      <c r="H194" s="87"/>
      <c r="I194" s="87"/>
      <c r="J194" s="88"/>
      <c r="K194" s="21"/>
      <c r="L194" s="21"/>
      <c r="M194" s="21"/>
      <c r="N194" s="20">
        <v>8</v>
      </c>
      <c r="O194" s="15">
        <f t="shared" si="10"/>
        <v>0</v>
      </c>
    </row>
    <row r="195" spans="1:15" ht="12.75" x14ac:dyDescent="0.2">
      <c r="A195" s="23" t="s">
        <v>59</v>
      </c>
      <c r="B195" s="85" t="s">
        <v>61</v>
      </c>
      <c r="C195" s="85"/>
      <c r="D195" s="85"/>
      <c r="E195" s="85"/>
      <c r="F195" s="22"/>
      <c r="G195" s="86"/>
      <c r="H195" s="87"/>
      <c r="I195" s="87"/>
      <c r="J195" s="88"/>
      <c r="K195" s="21"/>
      <c r="L195" s="21"/>
      <c r="M195" s="21"/>
      <c r="N195" s="20">
        <v>2</v>
      </c>
      <c r="O195" s="15">
        <f t="shared" si="10"/>
        <v>0</v>
      </c>
    </row>
    <row r="196" spans="1:15" ht="12.75" x14ac:dyDescent="0.2">
      <c r="A196" s="23" t="s">
        <v>59</v>
      </c>
      <c r="B196" s="85" t="s">
        <v>62</v>
      </c>
      <c r="C196" s="85"/>
      <c r="D196" s="85"/>
      <c r="E196" s="85"/>
      <c r="F196" s="22"/>
      <c r="G196" s="86"/>
      <c r="H196" s="87"/>
      <c r="I196" s="87"/>
      <c r="J196" s="88"/>
      <c r="K196" s="21"/>
      <c r="L196" s="21"/>
      <c r="M196" s="21"/>
      <c r="N196" s="20">
        <v>6</v>
      </c>
      <c r="O196" s="15">
        <f t="shared" si="10"/>
        <v>0</v>
      </c>
    </row>
    <row r="197" spans="1:15" ht="13.5" thickBot="1" x14ac:dyDescent="0.25">
      <c r="A197" s="19" t="s">
        <v>59</v>
      </c>
      <c r="B197" s="81" t="s">
        <v>63</v>
      </c>
      <c r="C197" s="81"/>
      <c r="D197" s="81"/>
      <c r="E197" s="81"/>
      <c r="F197" s="18"/>
      <c r="G197" s="82"/>
      <c r="H197" s="83"/>
      <c r="I197" s="83"/>
      <c r="J197" s="84"/>
      <c r="K197" s="17"/>
      <c r="L197" s="17"/>
      <c r="M197" s="17"/>
      <c r="N197" s="16"/>
      <c r="O197" s="15">
        <f t="shared" si="10"/>
        <v>0</v>
      </c>
    </row>
    <row r="198" spans="1:15" ht="13.5" thickTop="1" thickBot="1" x14ac:dyDescent="0.25">
      <c r="I198" s="9" t="s">
        <v>64</v>
      </c>
      <c r="J198" s="9"/>
      <c r="K198" s="14">
        <f>SUM(K183:K197)</f>
        <v>0</v>
      </c>
      <c r="L198" s="13">
        <f>SUM(L183:L197)</f>
        <v>2000</v>
      </c>
      <c r="M198" s="12">
        <f>SUM(M183:M197)</f>
        <v>0</v>
      </c>
      <c r="N198" s="11"/>
      <c r="O198" s="10">
        <f>SUM(O183:O197)</f>
        <v>8000</v>
      </c>
    </row>
    <row r="199" spans="1:15" ht="15.75" thickTop="1" x14ac:dyDescent="0.25">
      <c r="A199" s="37" t="s">
        <v>82</v>
      </c>
      <c r="B199" s="35"/>
      <c r="C199" s="35"/>
      <c r="D199" s="36"/>
      <c r="E199" s="36"/>
      <c r="F199" s="36"/>
      <c r="G199" s="36"/>
      <c r="H199" s="35"/>
      <c r="I199" s="35"/>
      <c r="J199" s="35"/>
    </row>
    <row r="200" spans="1:15" ht="12.75" x14ac:dyDescent="0.2">
      <c r="A200" s="34" t="s">
        <v>27</v>
      </c>
      <c r="B200" s="93" t="s">
        <v>162</v>
      </c>
      <c r="C200" s="94"/>
      <c r="D200" s="94"/>
      <c r="E200" s="94"/>
      <c r="F200" s="94"/>
      <c r="G200" s="94"/>
      <c r="H200" s="94"/>
      <c r="I200" s="94"/>
      <c r="J200" s="31"/>
    </row>
    <row r="201" spans="1:15" ht="12.75" x14ac:dyDescent="0.2">
      <c r="A201" s="34"/>
      <c r="B201" s="33"/>
      <c r="C201" s="31"/>
      <c r="D201" s="32"/>
      <c r="E201" s="32"/>
      <c r="F201" s="32"/>
      <c r="G201" s="32"/>
      <c r="H201" s="31"/>
      <c r="I201" s="31"/>
      <c r="J201" s="31"/>
    </row>
    <row r="202" spans="1:15" ht="12.75" thickBot="1" x14ac:dyDescent="0.25">
      <c r="A202" s="30" t="s">
        <v>29</v>
      </c>
    </row>
    <row r="203" spans="1:15" ht="24.75" thickTop="1" x14ac:dyDescent="0.2">
      <c r="A203" s="97" t="s">
        <v>30</v>
      </c>
      <c r="B203" s="98"/>
      <c r="C203" s="98"/>
      <c r="D203" s="98"/>
      <c r="E203" s="98"/>
      <c r="F203" s="101" t="s">
        <v>31</v>
      </c>
      <c r="G203" s="103" t="s">
        <v>32</v>
      </c>
      <c r="H203" s="104"/>
      <c r="I203" s="104"/>
      <c r="J203" s="105"/>
      <c r="K203" s="109" t="s">
        <v>20</v>
      </c>
      <c r="L203" s="109"/>
      <c r="M203" s="109"/>
      <c r="N203" s="29" t="s">
        <v>67</v>
      </c>
      <c r="O203" s="95" t="s">
        <v>34</v>
      </c>
    </row>
    <row r="204" spans="1:15" x14ac:dyDescent="0.2">
      <c r="A204" s="99"/>
      <c r="B204" s="100"/>
      <c r="C204" s="100"/>
      <c r="D204" s="100"/>
      <c r="E204" s="100"/>
      <c r="F204" s="102"/>
      <c r="G204" s="106"/>
      <c r="H204" s="107"/>
      <c r="I204" s="107"/>
      <c r="J204" s="108"/>
      <c r="K204" s="28" t="s">
        <v>22</v>
      </c>
      <c r="L204" s="28" t="s">
        <v>23</v>
      </c>
      <c r="M204" s="28" t="s">
        <v>24</v>
      </c>
      <c r="N204" s="27" t="s">
        <v>35</v>
      </c>
      <c r="O204" s="96"/>
    </row>
    <row r="205" spans="1:15" ht="12.75" x14ac:dyDescent="0.2">
      <c r="A205" s="23" t="s">
        <v>36</v>
      </c>
      <c r="B205" s="85" t="s">
        <v>37</v>
      </c>
      <c r="C205" s="85"/>
      <c r="D205" s="85"/>
      <c r="E205" s="85"/>
      <c r="F205" s="22"/>
      <c r="G205" s="86"/>
      <c r="H205" s="87"/>
      <c r="I205" s="87"/>
      <c r="J205" s="88"/>
      <c r="K205" s="21"/>
      <c r="L205" s="21"/>
      <c r="M205" s="21"/>
      <c r="N205" s="20">
        <v>4</v>
      </c>
      <c r="O205" s="15">
        <f t="shared" ref="O205:O219" si="11">SUM(K205:M205)*N205</f>
        <v>0</v>
      </c>
    </row>
    <row r="206" spans="1:15" ht="12.75" x14ac:dyDescent="0.2">
      <c r="A206" s="23" t="s">
        <v>39</v>
      </c>
      <c r="B206" s="85" t="s">
        <v>40</v>
      </c>
      <c r="C206" s="85"/>
      <c r="D206" s="85"/>
      <c r="E206" s="85"/>
      <c r="F206" s="22"/>
      <c r="G206" s="86"/>
      <c r="H206" s="87"/>
      <c r="I206" s="87"/>
      <c r="J206" s="88"/>
      <c r="K206" s="21"/>
      <c r="L206" s="21"/>
      <c r="M206" s="21"/>
      <c r="N206" s="20">
        <v>16</v>
      </c>
      <c r="O206" s="15">
        <f t="shared" si="11"/>
        <v>0</v>
      </c>
    </row>
    <row r="207" spans="1:15" ht="12.75" x14ac:dyDescent="0.2">
      <c r="A207" s="23" t="s">
        <v>41</v>
      </c>
      <c r="B207" s="85" t="s">
        <v>42</v>
      </c>
      <c r="C207" s="85"/>
      <c r="D207" s="85"/>
      <c r="E207" s="85"/>
      <c r="F207" s="22"/>
      <c r="G207" s="86"/>
      <c r="H207" s="87"/>
      <c r="I207" s="87"/>
      <c r="J207" s="88"/>
      <c r="K207" s="21"/>
      <c r="L207" s="21"/>
      <c r="M207" s="21"/>
      <c r="N207" s="20">
        <v>3</v>
      </c>
      <c r="O207" s="15">
        <f t="shared" si="11"/>
        <v>0</v>
      </c>
    </row>
    <row r="208" spans="1:15" ht="12.75" x14ac:dyDescent="0.2">
      <c r="A208" s="23" t="s">
        <v>43</v>
      </c>
      <c r="B208" s="85" t="s">
        <v>44</v>
      </c>
      <c r="C208" s="85"/>
      <c r="D208" s="85"/>
      <c r="E208" s="85"/>
      <c r="F208" s="22"/>
      <c r="G208" s="86"/>
      <c r="H208" s="87"/>
      <c r="I208" s="87"/>
      <c r="J208" s="88"/>
      <c r="K208" s="21"/>
      <c r="L208" s="21"/>
      <c r="M208" s="21"/>
      <c r="N208" s="20">
        <v>3</v>
      </c>
      <c r="O208" s="15">
        <f t="shared" si="11"/>
        <v>0</v>
      </c>
    </row>
    <row r="209" spans="1:15" ht="12.75" x14ac:dyDescent="0.2">
      <c r="A209" s="23" t="s">
        <v>45</v>
      </c>
      <c r="B209" s="85" t="s">
        <v>46</v>
      </c>
      <c r="C209" s="85"/>
      <c r="D209" s="85"/>
      <c r="E209" s="85"/>
      <c r="F209" s="22"/>
      <c r="G209" s="26"/>
      <c r="H209" s="25"/>
      <c r="I209" s="25"/>
      <c r="J209" s="24"/>
      <c r="K209" s="21"/>
      <c r="L209" s="21"/>
      <c r="M209" s="21"/>
      <c r="N209" s="20">
        <v>12</v>
      </c>
      <c r="O209" s="15">
        <f t="shared" si="11"/>
        <v>0</v>
      </c>
    </row>
    <row r="210" spans="1:15" ht="12.75" x14ac:dyDescent="0.2">
      <c r="A210" s="23" t="s">
        <v>47</v>
      </c>
      <c r="B210" s="85" t="s">
        <v>48</v>
      </c>
      <c r="C210" s="85"/>
      <c r="D210" s="85"/>
      <c r="E210" s="85"/>
      <c r="F210" s="22"/>
      <c r="G210" s="86"/>
      <c r="H210" s="87"/>
      <c r="I210" s="87"/>
      <c r="J210" s="88"/>
      <c r="K210" s="21"/>
      <c r="L210" s="21"/>
      <c r="M210" s="21"/>
      <c r="N210" s="20">
        <v>16</v>
      </c>
      <c r="O210" s="15">
        <f t="shared" si="11"/>
        <v>0</v>
      </c>
    </row>
    <row r="211" spans="1:15" ht="12.75" x14ac:dyDescent="0.2">
      <c r="A211" s="23" t="s">
        <v>49</v>
      </c>
      <c r="B211" s="85" t="s">
        <v>50</v>
      </c>
      <c r="C211" s="85"/>
      <c r="D211" s="85"/>
      <c r="E211" s="85"/>
      <c r="F211" s="22"/>
      <c r="G211" s="86"/>
      <c r="H211" s="87"/>
      <c r="I211" s="87"/>
      <c r="J211" s="88"/>
      <c r="K211" s="21"/>
      <c r="L211" s="21"/>
      <c r="M211" s="21"/>
      <c r="N211" s="20">
        <v>4</v>
      </c>
      <c r="O211" s="15">
        <f t="shared" si="11"/>
        <v>0</v>
      </c>
    </row>
    <row r="212" spans="1:15" ht="12.75" x14ac:dyDescent="0.2">
      <c r="A212" s="23" t="s">
        <v>51</v>
      </c>
      <c r="B212" s="85" t="s">
        <v>52</v>
      </c>
      <c r="C212" s="85"/>
      <c r="D212" s="85"/>
      <c r="E212" s="85"/>
      <c r="F212" s="22"/>
      <c r="G212" s="86"/>
      <c r="H212" s="87"/>
      <c r="I212" s="87"/>
      <c r="J212" s="88"/>
      <c r="K212" s="21"/>
      <c r="L212" s="21"/>
      <c r="M212" s="21"/>
      <c r="N212" s="20">
        <v>3</v>
      </c>
      <c r="O212" s="15">
        <f t="shared" si="11"/>
        <v>0</v>
      </c>
    </row>
    <row r="213" spans="1:15" ht="12.75" x14ac:dyDescent="0.2">
      <c r="A213" s="23" t="s">
        <v>53</v>
      </c>
      <c r="B213" s="85" t="s">
        <v>54</v>
      </c>
      <c r="C213" s="85"/>
      <c r="D213" s="85"/>
      <c r="E213" s="85"/>
      <c r="F213" s="22"/>
      <c r="G213" s="26"/>
      <c r="H213" s="25"/>
      <c r="I213" s="25"/>
      <c r="J213" s="24"/>
      <c r="K213" s="21"/>
      <c r="L213" s="21"/>
      <c r="M213" s="21"/>
      <c r="N213" s="20">
        <v>14</v>
      </c>
      <c r="O213" s="15">
        <f t="shared" si="11"/>
        <v>0</v>
      </c>
    </row>
    <row r="214" spans="1:15" ht="12.75" x14ac:dyDescent="0.2">
      <c r="A214" s="23" t="s">
        <v>55</v>
      </c>
      <c r="B214" s="85" t="s">
        <v>56</v>
      </c>
      <c r="C214" s="85"/>
      <c r="D214" s="85"/>
      <c r="E214" s="85"/>
      <c r="F214" s="22"/>
      <c r="G214" s="26"/>
      <c r="H214" s="25"/>
      <c r="I214" s="25"/>
      <c r="J214" s="24"/>
      <c r="K214" s="21"/>
      <c r="L214" s="21"/>
      <c r="M214" s="21"/>
      <c r="N214" s="20">
        <v>12</v>
      </c>
      <c r="O214" s="15">
        <f t="shared" si="11"/>
        <v>0</v>
      </c>
    </row>
    <row r="215" spans="1:15" ht="12.75" x14ac:dyDescent="0.2">
      <c r="A215" s="23" t="s">
        <v>57</v>
      </c>
      <c r="B215" s="89" t="s">
        <v>58</v>
      </c>
      <c r="C215" s="90"/>
      <c r="D215" s="90"/>
      <c r="E215" s="91"/>
      <c r="F215" s="22"/>
      <c r="G215" s="86"/>
      <c r="H215" s="92"/>
      <c r="I215" s="92"/>
      <c r="J215" s="88"/>
      <c r="K215" s="21"/>
      <c r="L215" s="21"/>
      <c r="M215" s="21"/>
      <c r="N215" s="20">
        <v>3</v>
      </c>
      <c r="O215" s="15">
        <f t="shared" si="11"/>
        <v>0</v>
      </c>
    </row>
    <row r="216" spans="1:15" ht="12.75" x14ac:dyDescent="0.2">
      <c r="A216" s="23" t="s">
        <v>59</v>
      </c>
      <c r="B216" s="85" t="s">
        <v>60</v>
      </c>
      <c r="C216" s="85"/>
      <c r="D216" s="85"/>
      <c r="E216" s="85"/>
      <c r="F216" s="22"/>
      <c r="G216" s="86"/>
      <c r="H216" s="87"/>
      <c r="I216" s="87"/>
      <c r="J216" s="88"/>
      <c r="K216" s="21"/>
      <c r="L216" s="21"/>
      <c r="M216" s="21"/>
      <c r="N216" s="20">
        <v>8</v>
      </c>
      <c r="O216" s="15">
        <f t="shared" si="11"/>
        <v>0</v>
      </c>
    </row>
    <row r="217" spans="1:15" ht="12.75" x14ac:dyDescent="0.2">
      <c r="A217" s="23" t="s">
        <v>59</v>
      </c>
      <c r="B217" s="85" t="s">
        <v>61</v>
      </c>
      <c r="C217" s="85"/>
      <c r="D217" s="85"/>
      <c r="E217" s="85"/>
      <c r="F217" s="22"/>
      <c r="G217" s="86"/>
      <c r="H217" s="87"/>
      <c r="I217" s="87"/>
      <c r="J217" s="88"/>
      <c r="K217" s="21"/>
      <c r="L217" s="21"/>
      <c r="M217" s="21"/>
      <c r="N217" s="20">
        <v>2</v>
      </c>
      <c r="O217" s="15">
        <f t="shared" si="11"/>
        <v>0</v>
      </c>
    </row>
    <row r="218" spans="1:15" ht="12.75" x14ac:dyDescent="0.2">
      <c r="A218" s="23" t="s">
        <v>59</v>
      </c>
      <c r="B218" s="85" t="s">
        <v>62</v>
      </c>
      <c r="C218" s="85"/>
      <c r="D218" s="85"/>
      <c r="E218" s="85"/>
      <c r="F218" s="22"/>
      <c r="G218" s="86"/>
      <c r="H218" s="87"/>
      <c r="I218" s="87"/>
      <c r="J218" s="88"/>
      <c r="K218" s="21"/>
      <c r="L218" s="21"/>
      <c r="M218" s="21"/>
      <c r="N218" s="20">
        <v>6</v>
      </c>
      <c r="O218" s="15">
        <f t="shared" si="11"/>
        <v>0</v>
      </c>
    </row>
    <row r="219" spans="1:15" ht="13.5" thickBot="1" x14ac:dyDescent="0.25">
      <c r="A219" s="19" t="s">
        <v>59</v>
      </c>
      <c r="B219" s="81" t="s">
        <v>63</v>
      </c>
      <c r="C219" s="81"/>
      <c r="D219" s="81"/>
      <c r="E219" s="81"/>
      <c r="F219" s="18"/>
      <c r="G219" s="82"/>
      <c r="H219" s="83"/>
      <c r="I219" s="83"/>
      <c r="J219" s="84"/>
      <c r="K219" s="17"/>
      <c r="L219" s="17"/>
      <c r="M219" s="17"/>
      <c r="N219" s="16"/>
      <c r="O219" s="15">
        <f t="shared" si="11"/>
        <v>0</v>
      </c>
    </row>
    <row r="220" spans="1:15" ht="13.5" thickTop="1" thickBot="1" x14ac:dyDescent="0.25">
      <c r="I220" s="9" t="s">
        <v>64</v>
      </c>
      <c r="J220" s="9"/>
      <c r="K220" s="14">
        <f>SUM(K205:K219)</f>
        <v>0</v>
      </c>
      <c r="L220" s="13">
        <f>SUM(L205:L219)</f>
        <v>0</v>
      </c>
      <c r="M220" s="12">
        <f>SUM(M205:M219)</f>
        <v>0</v>
      </c>
      <c r="N220" s="11"/>
      <c r="O220" s="10">
        <f>SUM(O205:O219)</f>
        <v>0</v>
      </c>
    </row>
    <row r="221" spans="1:15" ht="12.75" thickTop="1" x14ac:dyDescent="0.2">
      <c r="I221" s="9"/>
      <c r="J221" s="9"/>
      <c r="K221" s="8"/>
      <c r="L221" s="8"/>
      <c r="M221" s="8"/>
      <c r="N221" s="7"/>
      <c r="O221" s="6"/>
    </row>
  </sheetData>
  <mergeCells count="315">
    <mergeCell ref="G107:J107"/>
    <mergeCell ref="G46:J47"/>
    <mergeCell ref="G68:J69"/>
    <mergeCell ref="G91:J92"/>
    <mergeCell ref="G71:J71"/>
    <mergeCell ref="G72:J72"/>
    <mergeCell ref="G53:J53"/>
    <mergeCell ref="G54:J54"/>
    <mergeCell ref="B65:I65"/>
    <mergeCell ref="G49:J49"/>
    <mergeCell ref="B60:E60"/>
    <mergeCell ref="G59:J59"/>
    <mergeCell ref="G60:J60"/>
    <mergeCell ref="B61:E61"/>
    <mergeCell ref="B49:E49"/>
    <mergeCell ref="B48:E48"/>
    <mergeCell ref="B75:E75"/>
    <mergeCell ref="B76:E76"/>
    <mergeCell ref="B72:E72"/>
    <mergeCell ref="G75:J75"/>
    <mergeCell ref="G76:J76"/>
    <mergeCell ref="B73:E73"/>
    <mergeCell ref="G73:J73"/>
    <mergeCell ref="B74:E74"/>
    <mergeCell ref="K17:L17"/>
    <mergeCell ref="B1:E1"/>
    <mergeCell ref="B20:I20"/>
    <mergeCell ref="B25:E25"/>
    <mergeCell ref="G25:J25"/>
    <mergeCell ref="B2:D2"/>
    <mergeCell ref="B11:C11"/>
    <mergeCell ref="A5:G5"/>
    <mergeCell ref="A6:A7"/>
    <mergeCell ref="D6:F6"/>
    <mergeCell ref="G6:G7"/>
    <mergeCell ref="B6:C7"/>
    <mergeCell ref="B27:E27"/>
    <mergeCell ref="B8:C8"/>
    <mergeCell ref="B9:C9"/>
    <mergeCell ref="B10:C10"/>
    <mergeCell ref="G28:J28"/>
    <mergeCell ref="B16:C16"/>
    <mergeCell ref="B12:C12"/>
    <mergeCell ref="B13:C13"/>
    <mergeCell ref="B14:C14"/>
    <mergeCell ref="B15:C15"/>
    <mergeCell ref="G48:J48"/>
    <mergeCell ref="B36:E36"/>
    <mergeCell ref="B37:E37"/>
    <mergeCell ref="B39:E39"/>
    <mergeCell ref="B31:E31"/>
    <mergeCell ref="B32:E32"/>
    <mergeCell ref="G32:J32"/>
    <mergeCell ref="G30:J30"/>
    <mergeCell ref="G31:J31"/>
    <mergeCell ref="O23:O24"/>
    <mergeCell ref="G27:J27"/>
    <mergeCell ref="G23:J24"/>
    <mergeCell ref="G26:J26"/>
    <mergeCell ref="G29:J29"/>
    <mergeCell ref="A46:E47"/>
    <mergeCell ref="F46:F47"/>
    <mergeCell ref="K46:M46"/>
    <mergeCell ref="O46:O47"/>
    <mergeCell ref="G37:J37"/>
    <mergeCell ref="G38:J38"/>
    <mergeCell ref="B38:E38"/>
    <mergeCell ref="G36:J36"/>
    <mergeCell ref="B33:E33"/>
    <mergeCell ref="B34:E34"/>
    <mergeCell ref="G35:J35"/>
    <mergeCell ref="B43:I43"/>
    <mergeCell ref="B30:E30"/>
    <mergeCell ref="G39:J39"/>
    <mergeCell ref="B28:E28"/>
    <mergeCell ref="B26:E26"/>
    <mergeCell ref="K23:M23"/>
    <mergeCell ref="F23:F24"/>
    <mergeCell ref="A23:E24"/>
    <mergeCell ref="O68:O69"/>
    <mergeCell ref="B70:E70"/>
    <mergeCell ref="G70:J70"/>
    <mergeCell ref="B52:E52"/>
    <mergeCell ref="G51:J51"/>
    <mergeCell ref="B53:E53"/>
    <mergeCell ref="B50:E50"/>
    <mergeCell ref="B71:E71"/>
    <mergeCell ref="A68:E69"/>
    <mergeCell ref="F68:F69"/>
    <mergeCell ref="K68:M68"/>
    <mergeCell ref="G58:J58"/>
    <mergeCell ref="B59:E59"/>
    <mergeCell ref="B56:E56"/>
    <mergeCell ref="G55:J55"/>
    <mergeCell ref="B57:E57"/>
    <mergeCell ref="B54:E54"/>
    <mergeCell ref="B62:E62"/>
    <mergeCell ref="G62:J62"/>
    <mergeCell ref="G50:J50"/>
    <mergeCell ref="B51:E51"/>
    <mergeCell ref="B55:E55"/>
    <mergeCell ref="G61:J61"/>
    <mergeCell ref="O91:O92"/>
    <mergeCell ref="K91:M91"/>
    <mergeCell ref="B93:E93"/>
    <mergeCell ref="B79:E79"/>
    <mergeCell ref="B80:E80"/>
    <mergeCell ref="G80:J80"/>
    <mergeCell ref="B77:E77"/>
    <mergeCell ref="B78:E78"/>
    <mergeCell ref="G77:J77"/>
    <mergeCell ref="B81:E81"/>
    <mergeCell ref="B82:E82"/>
    <mergeCell ref="G81:J81"/>
    <mergeCell ref="G82:J82"/>
    <mergeCell ref="G98:J98"/>
    <mergeCell ref="G99:J99"/>
    <mergeCell ref="B104:E104"/>
    <mergeCell ref="B96:E96"/>
    <mergeCell ref="B97:E97"/>
    <mergeCell ref="B84:E84"/>
    <mergeCell ref="B83:E83"/>
    <mergeCell ref="G83:J83"/>
    <mergeCell ref="G84:J84"/>
    <mergeCell ref="G93:J93"/>
    <mergeCell ref="A91:E92"/>
    <mergeCell ref="F91:F92"/>
    <mergeCell ref="B107:E107"/>
    <mergeCell ref="B35:E35"/>
    <mergeCell ref="B29:E29"/>
    <mergeCell ref="B58:E58"/>
    <mergeCell ref="B102:E102"/>
    <mergeCell ref="B106:E106"/>
    <mergeCell ref="B110:I110"/>
    <mergeCell ref="B88:I88"/>
    <mergeCell ref="B103:E103"/>
    <mergeCell ref="G103:J103"/>
    <mergeCell ref="B100:E100"/>
    <mergeCell ref="B101:E101"/>
    <mergeCell ref="G100:J100"/>
    <mergeCell ref="G106:J106"/>
    <mergeCell ref="B105:E105"/>
    <mergeCell ref="G104:J104"/>
    <mergeCell ref="G96:J96"/>
    <mergeCell ref="B94:E94"/>
    <mergeCell ref="B95:E95"/>
    <mergeCell ref="G94:J94"/>
    <mergeCell ref="G95:J95"/>
    <mergeCell ref="G105:J105"/>
    <mergeCell ref="B98:E98"/>
    <mergeCell ref="B99:E99"/>
    <mergeCell ref="O113:O114"/>
    <mergeCell ref="B115:E115"/>
    <mergeCell ref="G115:J115"/>
    <mergeCell ref="A113:E114"/>
    <mergeCell ref="F113:F114"/>
    <mergeCell ref="G113:J114"/>
    <mergeCell ref="K113:M113"/>
    <mergeCell ref="B118:E118"/>
    <mergeCell ref="G118:J118"/>
    <mergeCell ref="B119:E119"/>
    <mergeCell ref="B116:E116"/>
    <mergeCell ref="G116:J116"/>
    <mergeCell ref="B117:E117"/>
    <mergeCell ref="G117:J117"/>
    <mergeCell ref="B120:E120"/>
    <mergeCell ref="G120:J120"/>
    <mergeCell ref="B121:E121"/>
    <mergeCell ref="G121:J121"/>
    <mergeCell ref="B124:E124"/>
    <mergeCell ref="B125:E125"/>
    <mergeCell ref="G125:J125"/>
    <mergeCell ref="B122:E122"/>
    <mergeCell ref="G122:J122"/>
    <mergeCell ref="B123:E123"/>
    <mergeCell ref="B126:E126"/>
    <mergeCell ref="G126:J126"/>
    <mergeCell ref="B127:E127"/>
    <mergeCell ref="G127:J127"/>
    <mergeCell ref="B129:E129"/>
    <mergeCell ref="G129:J129"/>
    <mergeCell ref="B133:I133"/>
    <mergeCell ref="B128:E128"/>
    <mergeCell ref="G128:J128"/>
    <mergeCell ref="O136:O137"/>
    <mergeCell ref="B138:E138"/>
    <mergeCell ref="G138:J138"/>
    <mergeCell ref="A136:E137"/>
    <mergeCell ref="F136:F137"/>
    <mergeCell ref="G136:J137"/>
    <mergeCell ref="K136:M136"/>
    <mergeCell ref="B141:E141"/>
    <mergeCell ref="G141:J141"/>
    <mergeCell ref="B142:E142"/>
    <mergeCell ref="B139:E139"/>
    <mergeCell ref="G139:J139"/>
    <mergeCell ref="B140:E140"/>
    <mergeCell ref="G140:J140"/>
    <mergeCell ref="B143:E143"/>
    <mergeCell ref="G143:J143"/>
    <mergeCell ref="B144:E144"/>
    <mergeCell ref="G144:J144"/>
    <mergeCell ref="B147:E147"/>
    <mergeCell ref="B148:E148"/>
    <mergeCell ref="G148:J148"/>
    <mergeCell ref="B145:E145"/>
    <mergeCell ref="G145:J145"/>
    <mergeCell ref="B146:E146"/>
    <mergeCell ref="B149:E149"/>
    <mergeCell ref="G149:J149"/>
    <mergeCell ref="B150:E150"/>
    <mergeCell ref="G150:J150"/>
    <mergeCell ref="B152:E152"/>
    <mergeCell ref="G152:J152"/>
    <mergeCell ref="B155:I155"/>
    <mergeCell ref="B151:E151"/>
    <mergeCell ref="G151:J151"/>
    <mergeCell ref="O158:O159"/>
    <mergeCell ref="B160:E160"/>
    <mergeCell ref="G160:J160"/>
    <mergeCell ref="A158:E159"/>
    <mergeCell ref="F158:F159"/>
    <mergeCell ref="G158:J159"/>
    <mergeCell ref="K158:M158"/>
    <mergeCell ref="B163:E163"/>
    <mergeCell ref="G163:J163"/>
    <mergeCell ref="B164:E164"/>
    <mergeCell ref="B161:E161"/>
    <mergeCell ref="G161:J161"/>
    <mergeCell ref="B162:E162"/>
    <mergeCell ref="G162:J162"/>
    <mergeCell ref="B165:E165"/>
    <mergeCell ref="G165:J165"/>
    <mergeCell ref="B166:E166"/>
    <mergeCell ref="G166:J166"/>
    <mergeCell ref="B169:E169"/>
    <mergeCell ref="B170:E170"/>
    <mergeCell ref="G170:J170"/>
    <mergeCell ref="B167:E167"/>
    <mergeCell ref="G167:J167"/>
    <mergeCell ref="B168:E168"/>
    <mergeCell ref="B171:E171"/>
    <mergeCell ref="G171:J171"/>
    <mergeCell ref="B172:E172"/>
    <mergeCell ref="G172:J172"/>
    <mergeCell ref="B174:E174"/>
    <mergeCell ref="G174:J174"/>
    <mergeCell ref="B178:I178"/>
    <mergeCell ref="B173:E173"/>
    <mergeCell ref="G173:J173"/>
    <mergeCell ref="O181:O182"/>
    <mergeCell ref="B183:E183"/>
    <mergeCell ref="G183:J183"/>
    <mergeCell ref="A181:E182"/>
    <mergeCell ref="F181:F182"/>
    <mergeCell ref="G181:J182"/>
    <mergeCell ref="K181:M181"/>
    <mergeCell ref="B186:E186"/>
    <mergeCell ref="G186:J186"/>
    <mergeCell ref="B187:E187"/>
    <mergeCell ref="B184:E184"/>
    <mergeCell ref="G184:J184"/>
    <mergeCell ref="B185:E185"/>
    <mergeCell ref="G185:J185"/>
    <mergeCell ref="B188:E188"/>
    <mergeCell ref="G188:J188"/>
    <mergeCell ref="B189:E189"/>
    <mergeCell ref="G189:J189"/>
    <mergeCell ref="B192:E192"/>
    <mergeCell ref="B193:E193"/>
    <mergeCell ref="G193:J193"/>
    <mergeCell ref="B190:E190"/>
    <mergeCell ref="G190:J190"/>
    <mergeCell ref="B191:E191"/>
    <mergeCell ref="B194:E194"/>
    <mergeCell ref="G194:J194"/>
    <mergeCell ref="B195:E195"/>
    <mergeCell ref="G195:J195"/>
    <mergeCell ref="B197:E197"/>
    <mergeCell ref="G197:J197"/>
    <mergeCell ref="B200:I200"/>
    <mergeCell ref="B196:E196"/>
    <mergeCell ref="G196:J196"/>
    <mergeCell ref="O203:O204"/>
    <mergeCell ref="B205:E205"/>
    <mergeCell ref="G205:J205"/>
    <mergeCell ref="A203:E204"/>
    <mergeCell ref="F203:F204"/>
    <mergeCell ref="G203:J204"/>
    <mergeCell ref="K203:M203"/>
    <mergeCell ref="B208:E208"/>
    <mergeCell ref="G208:J208"/>
    <mergeCell ref="B209:E209"/>
    <mergeCell ref="B206:E206"/>
    <mergeCell ref="G206:J206"/>
    <mergeCell ref="B207:E207"/>
    <mergeCell ref="G207:J207"/>
    <mergeCell ref="B217:E217"/>
    <mergeCell ref="B212:E212"/>
    <mergeCell ref="G212:J212"/>
    <mergeCell ref="B213:E213"/>
    <mergeCell ref="B210:E210"/>
    <mergeCell ref="G210:J210"/>
    <mergeCell ref="B211:E211"/>
    <mergeCell ref="G211:J211"/>
    <mergeCell ref="B219:E219"/>
    <mergeCell ref="G219:J219"/>
    <mergeCell ref="B218:E218"/>
    <mergeCell ref="G218:J218"/>
    <mergeCell ref="G217:J217"/>
    <mergeCell ref="B214:E214"/>
    <mergeCell ref="B215:E215"/>
    <mergeCell ref="G215:J215"/>
    <mergeCell ref="B216:E216"/>
    <mergeCell ref="G216:J216"/>
  </mergeCells>
  <printOptions horizontalCentered="1"/>
  <pageMargins left="0.22" right="0.22" top="0.92" bottom="0.4" header="0.5" footer="0.16"/>
  <pageSetup paperSize="17" scale="77" fitToHeight="43" orientation="landscape" r:id="rId1"/>
  <headerFooter alignWithMargins="0">
    <oddFooter>&amp;LPage &amp;P of &amp;N</oddFooter>
  </headerFooter>
  <rowBreaks count="5" manualBreakCount="5">
    <brk id="18" max="14" man="1"/>
    <brk id="63" max="14" man="1"/>
    <brk id="108" max="14" man="1"/>
    <brk id="153" max="14" man="1"/>
    <brk id="198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7"/>
  <sheetViews>
    <sheetView zoomScaleNormal="75" workbookViewId="0">
      <selection activeCell="I15" sqref="I15"/>
    </sheetView>
  </sheetViews>
  <sheetFormatPr defaultRowHeight="12" x14ac:dyDescent="0.2"/>
  <cols>
    <col min="1" max="1" width="12.140625" style="2" customWidth="1"/>
    <col min="2" max="3" width="18.7109375" style="2" customWidth="1"/>
    <col min="4" max="4" width="9.7109375" style="5" customWidth="1"/>
    <col min="5" max="5" width="9.140625" style="5"/>
    <col min="6" max="6" width="10.7109375" style="5" customWidth="1"/>
    <col min="7" max="7" width="16.5703125" style="5" customWidth="1"/>
    <col min="8" max="8" width="9.140625" style="2"/>
    <col min="9" max="9" width="11" style="2" bestFit="1" customWidth="1"/>
    <col min="10" max="10" width="3.7109375" style="2" customWidth="1"/>
    <col min="11" max="13" width="7.140625" style="2" customWidth="1"/>
    <col min="14" max="14" width="15.28515625" style="3" customWidth="1"/>
    <col min="15" max="15" width="10.7109375" style="3" customWidth="1"/>
    <col min="16" max="16" width="9.140625" style="2"/>
    <col min="17" max="17" width="9.5703125" style="2" bestFit="1" customWidth="1"/>
    <col min="18" max="16384" width="9.140625" style="2"/>
  </cols>
  <sheetData>
    <row r="1" spans="1:25" x14ac:dyDescent="0.2">
      <c r="A1" s="52" t="s">
        <v>11</v>
      </c>
      <c r="B1" s="93" t="s">
        <v>163</v>
      </c>
      <c r="C1" s="93"/>
      <c r="D1" s="93"/>
      <c r="E1" s="93"/>
      <c r="F1" s="63"/>
      <c r="G1" s="62" t="s">
        <v>13</v>
      </c>
      <c r="H1" s="33"/>
      <c r="I1" s="33"/>
      <c r="J1" s="33"/>
      <c r="K1" s="8"/>
    </row>
    <row r="2" spans="1:25" x14ac:dyDescent="0.2">
      <c r="A2" s="52" t="s">
        <v>14</v>
      </c>
      <c r="B2" s="93"/>
      <c r="C2" s="93"/>
      <c r="D2" s="93"/>
      <c r="E2" s="36"/>
      <c r="F2" s="36"/>
      <c r="G2" s="36"/>
      <c r="H2" s="35"/>
      <c r="I2" s="35"/>
      <c r="J2" s="35"/>
    </row>
    <row r="3" spans="1:25" x14ac:dyDescent="0.2">
      <c r="A3" s="35"/>
      <c r="B3" s="52" t="s">
        <v>15</v>
      </c>
      <c r="C3" s="25">
        <v>16</v>
      </c>
      <c r="D3" s="53"/>
      <c r="E3" s="36"/>
      <c r="F3" s="36"/>
      <c r="G3" s="36"/>
      <c r="H3" s="52" t="s">
        <v>16</v>
      </c>
      <c r="I3" s="51">
        <v>8</v>
      </c>
      <c r="J3" s="50"/>
    </row>
    <row r="4" spans="1:25" x14ac:dyDescent="0.2">
      <c r="A4" s="39"/>
      <c r="B4" s="35"/>
      <c r="C4" s="35"/>
      <c r="D4" s="36"/>
      <c r="E4" s="36"/>
      <c r="F4" s="36"/>
      <c r="G4" s="36"/>
      <c r="I4" s="35"/>
      <c r="J4" s="35"/>
    </row>
    <row r="5" spans="1:25" ht="13.5" thickBot="1" x14ac:dyDescent="0.25">
      <c r="A5" s="117" t="s">
        <v>17</v>
      </c>
      <c r="B5" s="118"/>
      <c r="C5" s="118"/>
      <c r="D5" s="118"/>
      <c r="E5" s="118"/>
      <c r="F5" s="118"/>
      <c r="G5" s="118"/>
      <c r="I5" s="35"/>
      <c r="J5" s="35"/>
    </row>
    <row r="6" spans="1:25" ht="12.75" thickTop="1" x14ac:dyDescent="0.2">
      <c r="A6" s="119" t="s">
        <v>18</v>
      </c>
      <c r="B6" s="125" t="s">
        <v>19</v>
      </c>
      <c r="C6" s="126"/>
      <c r="D6" s="121" t="s">
        <v>20</v>
      </c>
      <c r="E6" s="121"/>
      <c r="F6" s="122"/>
      <c r="G6" s="123" t="s">
        <v>21</v>
      </c>
      <c r="I6" s="35"/>
      <c r="J6" s="35"/>
    </row>
    <row r="7" spans="1:25" ht="15.75" thickBot="1" x14ac:dyDescent="0.3">
      <c r="A7" s="120"/>
      <c r="B7" s="127"/>
      <c r="C7" s="128"/>
      <c r="D7" s="49" t="s">
        <v>22</v>
      </c>
      <c r="E7" s="49" t="s">
        <v>23</v>
      </c>
      <c r="F7" s="48" t="s">
        <v>24</v>
      </c>
      <c r="G7" s="124"/>
      <c r="I7" s="73" t="s">
        <v>185</v>
      </c>
      <c r="J7" s="35"/>
      <c r="V7" t="s">
        <v>0</v>
      </c>
      <c r="W7"/>
      <c r="X7"/>
      <c r="Y7"/>
    </row>
    <row r="8" spans="1:25" ht="15.75" thickTop="1" x14ac:dyDescent="0.25">
      <c r="A8" s="47">
        <v>1</v>
      </c>
      <c r="B8" s="112" t="str">
        <f>B27</f>
        <v>Office</v>
      </c>
      <c r="C8" s="113"/>
      <c r="D8" s="46">
        <f>K47</f>
        <v>0</v>
      </c>
      <c r="E8" s="46">
        <f>L47</f>
        <v>5760</v>
      </c>
      <c r="F8" s="46">
        <f>M47</f>
        <v>0</v>
      </c>
      <c r="G8" s="45">
        <f>O47</f>
        <v>23040</v>
      </c>
      <c r="I8" s="35"/>
      <c r="J8" s="35"/>
      <c r="V8" s="1" t="s">
        <v>1</v>
      </c>
      <c r="W8"/>
      <c r="X8"/>
      <c r="Y8"/>
    </row>
    <row r="9" spans="1:25" ht="15" x14ac:dyDescent="0.25">
      <c r="A9" s="44">
        <v>2</v>
      </c>
      <c r="B9" s="114" t="str">
        <f>B50</f>
        <v>Safety Supply House - No ACMs</v>
      </c>
      <c r="C9" s="115"/>
      <c r="D9" s="43">
        <f>K70</f>
        <v>0</v>
      </c>
      <c r="E9" s="43">
        <f>L70</f>
        <v>0</v>
      </c>
      <c r="F9" s="43">
        <f>M70</f>
        <v>0</v>
      </c>
      <c r="G9" s="42">
        <f>O70</f>
        <v>0</v>
      </c>
      <c r="I9" s="35"/>
      <c r="J9" s="35"/>
      <c r="N9" s="74">
        <f>I24</f>
        <v>252182</v>
      </c>
      <c r="O9" s="76" t="s">
        <v>196</v>
      </c>
      <c r="V9"/>
      <c r="W9"/>
      <c r="X9"/>
      <c r="Y9"/>
    </row>
    <row r="10" spans="1:25" ht="15" x14ac:dyDescent="0.25">
      <c r="A10" s="44">
        <v>3</v>
      </c>
      <c r="B10" s="114" t="str">
        <f>B72</f>
        <v>Tank Storage House</v>
      </c>
      <c r="C10" s="115"/>
      <c r="D10" s="43">
        <f>K93</f>
        <v>0</v>
      </c>
      <c r="E10" s="43">
        <f>L93</f>
        <v>480</v>
      </c>
      <c r="F10" s="43">
        <f>M93</f>
        <v>0</v>
      </c>
      <c r="G10" s="42">
        <f>O93</f>
        <v>1440</v>
      </c>
      <c r="I10" s="35"/>
      <c r="J10" s="35"/>
      <c r="N10" s="74">
        <f>N9*(5/12)</f>
        <v>105075.83333333334</v>
      </c>
      <c r="O10" s="76" t="s">
        <v>197</v>
      </c>
      <c r="V10" t="s">
        <v>2</v>
      </c>
      <c r="W10"/>
      <c r="X10"/>
      <c r="Y10"/>
    </row>
    <row r="11" spans="1:25" ht="15" x14ac:dyDescent="0.25">
      <c r="A11" s="44">
        <v>4</v>
      </c>
      <c r="B11" s="114" t="str">
        <f>B96</f>
        <v>Tank Farm - No ACMs</v>
      </c>
      <c r="C11" s="115"/>
      <c r="D11" s="43">
        <f>K116</f>
        <v>0</v>
      </c>
      <c r="E11" s="43">
        <f>L116</f>
        <v>36900</v>
      </c>
      <c r="F11" s="43">
        <f>M116</f>
        <v>0</v>
      </c>
      <c r="G11" s="42">
        <f>O116</f>
        <v>147600</v>
      </c>
      <c r="I11" s="35"/>
      <c r="J11" s="35"/>
      <c r="N11" s="74">
        <v>12</v>
      </c>
      <c r="O11" s="76" t="s">
        <v>198</v>
      </c>
      <c r="V11"/>
      <c r="W11"/>
      <c r="X11"/>
      <c r="Y11"/>
    </row>
    <row r="12" spans="1:25" ht="15" x14ac:dyDescent="0.25">
      <c r="A12" s="44">
        <v>5</v>
      </c>
      <c r="B12" s="114" t="str">
        <f>B118</f>
        <v>Plant Offices</v>
      </c>
      <c r="C12" s="115"/>
      <c r="D12" s="43">
        <f>K138</f>
        <v>0</v>
      </c>
      <c r="E12" s="43">
        <f>L138</f>
        <v>8800</v>
      </c>
      <c r="F12" s="43">
        <f>M138</f>
        <v>0</v>
      </c>
      <c r="G12" s="42">
        <f>O138</f>
        <v>35200</v>
      </c>
      <c r="I12" s="35"/>
      <c r="J12" s="35"/>
      <c r="N12" s="74">
        <f>N10*N11</f>
        <v>1260910</v>
      </c>
      <c r="O12" s="76" t="s">
        <v>183</v>
      </c>
      <c r="V12" t="s">
        <v>3</v>
      </c>
      <c r="W12"/>
      <c r="X12"/>
      <c r="Y12"/>
    </row>
    <row r="13" spans="1:25" ht="15" x14ac:dyDescent="0.25">
      <c r="A13" s="44">
        <v>6</v>
      </c>
      <c r="B13" s="114" t="str">
        <f>B141</f>
        <v>Oil House - No ACMs</v>
      </c>
      <c r="C13" s="115"/>
      <c r="D13" s="43">
        <f>K161</f>
        <v>0</v>
      </c>
      <c r="E13" s="43">
        <f>L161</f>
        <v>0</v>
      </c>
      <c r="F13" s="43">
        <f>M161</f>
        <v>0</v>
      </c>
      <c r="G13" s="42">
        <f>O161</f>
        <v>0</v>
      </c>
      <c r="I13" s="35"/>
      <c r="J13" s="35"/>
      <c r="N13" s="74">
        <f>N12/2000</f>
        <v>630.45500000000004</v>
      </c>
      <c r="O13" s="76" t="s">
        <v>184</v>
      </c>
      <c r="P13" s="66">
        <v>55</v>
      </c>
      <c r="Q13" s="75">
        <f>N13*P13</f>
        <v>34675.025000000001</v>
      </c>
      <c r="R13" s="77" t="s">
        <v>201</v>
      </c>
      <c r="V13"/>
      <c r="W13"/>
      <c r="X13"/>
      <c r="Y13"/>
    </row>
    <row r="14" spans="1:25" ht="15" x14ac:dyDescent="0.25">
      <c r="A14" s="44">
        <v>7</v>
      </c>
      <c r="B14" s="114" t="str">
        <f>B163</f>
        <v>Coal Conveyor House - No ACMs</v>
      </c>
      <c r="C14" s="115"/>
      <c r="D14" s="43">
        <f>K183</f>
        <v>0</v>
      </c>
      <c r="E14" s="43">
        <f>L183</f>
        <v>0</v>
      </c>
      <c r="F14" s="43">
        <f>M183</f>
        <v>0</v>
      </c>
      <c r="G14" s="42">
        <f>O183</f>
        <v>0</v>
      </c>
      <c r="I14" s="35"/>
      <c r="J14" s="35"/>
      <c r="N14" s="74"/>
      <c r="O14" s="74"/>
      <c r="Q14" s="75"/>
      <c r="V14" t="s">
        <v>4</v>
      </c>
      <c r="W14"/>
      <c r="X14">
        <f>2*(3/16)*22</f>
        <v>8.25</v>
      </c>
      <c r="Y14" t="s">
        <v>5</v>
      </c>
    </row>
    <row r="15" spans="1:25" ht="15" x14ac:dyDescent="0.25">
      <c r="A15" s="44">
        <v>8</v>
      </c>
      <c r="B15" s="114" t="str">
        <f>B186</f>
        <v>Precipitators - No ACMs</v>
      </c>
      <c r="C15" s="115"/>
      <c r="D15" s="43">
        <f>K206</f>
        <v>0</v>
      </c>
      <c r="E15" s="43">
        <f>L206</f>
        <v>0</v>
      </c>
      <c r="F15" s="43">
        <f>M206</f>
        <v>0</v>
      </c>
      <c r="G15" s="42">
        <f>O206</f>
        <v>0</v>
      </c>
      <c r="I15" s="35"/>
      <c r="J15" s="35"/>
      <c r="N15" s="74">
        <f>N10/27</f>
        <v>3891.6975308641977</v>
      </c>
      <c r="O15" s="76" t="s">
        <v>182</v>
      </c>
      <c r="Q15" s="75"/>
      <c r="V15"/>
      <c r="W15"/>
      <c r="X15"/>
      <c r="Y15"/>
    </row>
    <row r="16" spans="1:25" ht="15" x14ac:dyDescent="0.25">
      <c r="A16" s="44">
        <v>9</v>
      </c>
      <c r="B16" s="114" t="str">
        <f>B208</f>
        <v>Demineralizer House - No ACMs</v>
      </c>
      <c r="C16" s="115"/>
      <c r="D16" s="43">
        <f>K228</f>
        <v>0</v>
      </c>
      <c r="E16" s="43">
        <f>L228</f>
        <v>0</v>
      </c>
      <c r="F16" s="43">
        <f>M228</f>
        <v>0</v>
      </c>
      <c r="G16" s="42">
        <f>O228</f>
        <v>0</v>
      </c>
      <c r="I16" s="35"/>
      <c r="J16" s="35"/>
      <c r="N16" s="74">
        <f>N15/8</f>
        <v>486.46219135802471</v>
      </c>
      <c r="O16" s="76" t="s">
        <v>199</v>
      </c>
      <c r="P16" s="66">
        <v>175</v>
      </c>
      <c r="Q16" s="75">
        <f>N16*P16</f>
        <v>85130.883487654326</v>
      </c>
      <c r="R16" s="77" t="s">
        <v>200</v>
      </c>
      <c r="V16">
        <v>1</v>
      </c>
      <c r="W16" t="s">
        <v>6</v>
      </c>
      <c r="X16">
        <f>X14/(12*12*12)</f>
        <v>4.7743055555555559E-3</v>
      </c>
      <c r="Y16" t="s">
        <v>7</v>
      </c>
    </row>
    <row r="17" spans="1:25" ht="15" x14ac:dyDescent="0.25">
      <c r="A17" s="44">
        <v>10</v>
      </c>
      <c r="B17" s="114" t="str">
        <f>B231</f>
        <v>Main Plant - Excluding Generators &amp; Boiler Units</v>
      </c>
      <c r="C17" s="115"/>
      <c r="D17" s="43">
        <f>K251</f>
        <v>0</v>
      </c>
      <c r="E17" s="43">
        <f>L251</f>
        <v>63424</v>
      </c>
      <c r="F17" s="43">
        <f>M251</f>
        <v>0</v>
      </c>
      <c r="G17" s="42">
        <f>O251</f>
        <v>190892</v>
      </c>
      <c r="I17" s="35"/>
      <c r="J17" s="35"/>
      <c r="N17" s="74"/>
      <c r="O17" s="74"/>
      <c r="Q17" s="75"/>
      <c r="V17"/>
      <c r="W17"/>
      <c r="X17"/>
      <c r="Y17"/>
    </row>
    <row r="18" spans="1:25" ht="15" x14ac:dyDescent="0.25">
      <c r="A18" s="44">
        <v>11</v>
      </c>
      <c r="B18" s="114" t="str">
        <f>B253</f>
        <v>Boiler &amp; Generator No. 1</v>
      </c>
      <c r="C18" s="115"/>
      <c r="D18" s="43">
        <f>K273</f>
        <v>0</v>
      </c>
      <c r="E18" s="43">
        <f>L273</f>
        <v>84194</v>
      </c>
      <c r="F18" s="43">
        <f>M273</f>
        <v>0</v>
      </c>
      <c r="G18" s="42">
        <f>O273</f>
        <v>1158458</v>
      </c>
      <c r="I18" s="35"/>
      <c r="J18" s="35"/>
      <c r="N18" s="74"/>
      <c r="O18" s="74"/>
      <c r="Q18" s="80">
        <f>SUM(Q9:Q16)</f>
        <v>119805.90848765432</v>
      </c>
      <c r="R18" s="77" t="s">
        <v>205</v>
      </c>
      <c r="V18">
        <v>1</v>
      </c>
      <c r="W18" t="s">
        <v>6</v>
      </c>
      <c r="X18">
        <f>X16*109</f>
        <v>0.52039930555555558</v>
      </c>
      <c r="Y18" t="s">
        <v>8</v>
      </c>
    </row>
    <row r="19" spans="1:25" ht="15" x14ac:dyDescent="0.25">
      <c r="A19" s="44">
        <v>12</v>
      </c>
      <c r="B19" s="114" t="str">
        <f>B276</f>
        <v>Boiler &amp; Generator No. 2</v>
      </c>
      <c r="C19" s="115"/>
      <c r="D19" s="43">
        <f>K296</f>
        <v>0</v>
      </c>
      <c r="E19" s="43">
        <f>L296</f>
        <v>49624</v>
      </c>
      <c r="F19" s="43">
        <f>M296</f>
        <v>0</v>
      </c>
      <c r="G19" s="42">
        <f>O296</f>
        <v>658718</v>
      </c>
      <c r="I19" s="35"/>
      <c r="J19" s="35"/>
      <c r="V19"/>
      <c r="W19"/>
      <c r="X19"/>
      <c r="Y19"/>
    </row>
    <row r="20" spans="1:25" ht="15" x14ac:dyDescent="0.25">
      <c r="A20" s="44">
        <v>13</v>
      </c>
      <c r="B20" s="114" t="str">
        <f>B298</f>
        <v>Tan Building - No ACMs</v>
      </c>
      <c r="C20" s="115"/>
      <c r="D20" s="43">
        <f>K318</f>
        <v>0</v>
      </c>
      <c r="E20" s="43">
        <f>L318</f>
        <v>0</v>
      </c>
      <c r="F20" s="43">
        <f>M318</f>
        <v>0</v>
      </c>
      <c r="G20" s="42">
        <f>O318</f>
        <v>0</v>
      </c>
      <c r="I20" s="35"/>
      <c r="J20" s="35"/>
      <c r="V20">
        <v>400</v>
      </c>
      <c r="W20" t="s">
        <v>9</v>
      </c>
      <c r="X20">
        <f>V20*X18</f>
        <v>208.15972222222223</v>
      </c>
      <c r="Y20" t="s">
        <v>10</v>
      </c>
    </row>
    <row r="21" spans="1:25" x14ac:dyDescent="0.2">
      <c r="A21" s="44">
        <v>14</v>
      </c>
      <c r="B21" s="114" t="str">
        <f>B321</f>
        <v>Fire Pump House</v>
      </c>
      <c r="C21" s="115"/>
      <c r="D21" s="43">
        <f>K341</f>
        <v>400</v>
      </c>
      <c r="E21" s="43">
        <f>L341</f>
        <v>2000</v>
      </c>
      <c r="F21" s="43">
        <f>M341</f>
        <v>0</v>
      </c>
      <c r="G21" s="42">
        <f>O341</f>
        <v>8000</v>
      </c>
      <c r="I21" s="35"/>
      <c r="J21" s="35"/>
    </row>
    <row r="22" spans="1:25" x14ac:dyDescent="0.2">
      <c r="A22" s="44">
        <v>15</v>
      </c>
      <c r="B22" s="114" t="str">
        <f>B343</f>
        <v>Warehouse</v>
      </c>
      <c r="C22" s="115"/>
      <c r="D22" s="43">
        <f>K363</f>
        <v>0</v>
      </c>
      <c r="E22" s="43">
        <f>L363</f>
        <v>1000</v>
      </c>
      <c r="F22" s="43">
        <f>M363</f>
        <v>0</v>
      </c>
      <c r="G22" s="42">
        <f>O363</f>
        <v>3000</v>
      </c>
      <c r="I22" s="35"/>
      <c r="J22" s="35"/>
    </row>
    <row r="23" spans="1:25" ht="12.75" thickBot="1" x14ac:dyDescent="0.25">
      <c r="A23" s="44">
        <v>16</v>
      </c>
      <c r="B23" s="85" t="str">
        <f>B366</f>
        <v>Building w/ Flag - No ACMs</v>
      </c>
      <c r="C23" s="85"/>
      <c r="D23" s="43">
        <f>K386</f>
        <v>0</v>
      </c>
      <c r="E23" s="43">
        <f>L386</f>
        <v>0</v>
      </c>
      <c r="F23" s="43">
        <f>M386</f>
        <v>0</v>
      </c>
      <c r="G23" s="42">
        <f>O386</f>
        <v>0</v>
      </c>
      <c r="I23" s="35"/>
      <c r="J23" s="35"/>
    </row>
    <row r="24" spans="1:25" ht="13.5" thickTop="1" thickBot="1" x14ac:dyDescent="0.25">
      <c r="D24" s="41"/>
      <c r="F24" s="40" t="s">
        <v>25</v>
      </c>
      <c r="G24" s="78">
        <f>SUM(G8:G23)</f>
        <v>2226348</v>
      </c>
      <c r="I24" s="67">
        <f>SUM(E8:E23)</f>
        <v>252182</v>
      </c>
      <c r="J24" s="35"/>
      <c r="N24" s="69">
        <f>G24/I24</f>
        <v>8.8283382636349934</v>
      </c>
    </row>
    <row r="25" spans="1:25" ht="12.75" thickTop="1" x14ac:dyDescent="0.2">
      <c r="A25" s="39"/>
      <c r="B25" s="35"/>
      <c r="C25" s="35"/>
      <c r="D25" s="36"/>
      <c r="E25" s="36"/>
      <c r="F25" s="36"/>
      <c r="G25" s="79" t="s">
        <v>206</v>
      </c>
      <c r="I25" s="35"/>
      <c r="J25" s="35"/>
    </row>
    <row r="26" spans="1:25" ht="15" x14ac:dyDescent="0.25">
      <c r="A26" s="37" t="s">
        <v>26</v>
      </c>
      <c r="B26" s="35"/>
      <c r="C26" s="35"/>
      <c r="D26" s="36"/>
      <c r="E26" s="36"/>
      <c r="F26" s="36"/>
      <c r="G26" s="36"/>
      <c r="H26" s="35"/>
      <c r="I26" s="35"/>
      <c r="J26" s="35"/>
    </row>
    <row r="27" spans="1:25" ht="12.75" x14ac:dyDescent="0.2">
      <c r="A27" s="34" t="s">
        <v>27</v>
      </c>
      <c r="B27" s="93" t="s">
        <v>164</v>
      </c>
      <c r="C27" s="94"/>
      <c r="D27" s="94"/>
      <c r="E27" s="94"/>
      <c r="F27" s="94"/>
      <c r="G27" s="94"/>
      <c r="H27" s="94"/>
      <c r="I27" s="94"/>
      <c r="J27" s="31"/>
    </row>
    <row r="28" spans="1:25" ht="12.75" x14ac:dyDescent="0.2">
      <c r="A28" s="34"/>
      <c r="B28" s="33"/>
      <c r="C28" s="31"/>
      <c r="D28" s="32"/>
      <c r="E28" s="32"/>
      <c r="F28" s="32"/>
      <c r="G28" s="32"/>
      <c r="H28" s="31"/>
      <c r="I28" s="31"/>
      <c r="J28" s="31"/>
    </row>
    <row r="29" spans="1:25" ht="12.75" thickBot="1" x14ac:dyDescent="0.25">
      <c r="A29" s="30" t="s">
        <v>29</v>
      </c>
    </row>
    <row r="30" spans="1:25" ht="24.75" thickTop="1" x14ac:dyDescent="0.2">
      <c r="A30" s="97" t="s">
        <v>30</v>
      </c>
      <c r="B30" s="98"/>
      <c r="C30" s="98"/>
      <c r="D30" s="98"/>
      <c r="E30" s="98"/>
      <c r="F30" s="101" t="s">
        <v>31</v>
      </c>
      <c r="G30" s="103" t="s">
        <v>32</v>
      </c>
      <c r="H30" s="104"/>
      <c r="I30" s="104"/>
      <c r="J30" s="105"/>
      <c r="K30" s="109" t="s">
        <v>20</v>
      </c>
      <c r="L30" s="109"/>
      <c r="M30" s="109"/>
      <c r="N30" s="29" t="s">
        <v>33</v>
      </c>
      <c r="O30" s="95" t="s">
        <v>34</v>
      </c>
    </row>
    <row r="31" spans="1:25" x14ac:dyDescent="0.2">
      <c r="A31" s="99"/>
      <c r="B31" s="100"/>
      <c r="C31" s="100"/>
      <c r="D31" s="100"/>
      <c r="E31" s="100"/>
      <c r="F31" s="102"/>
      <c r="G31" s="106"/>
      <c r="H31" s="107"/>
      <c r="I31" s="107"/>
      <c r="J31" s="108"/>
      <c r="K31" s="28" t="s">
        <v>22</v>
      </c>
      <c r="L31" s="28" t="s">
        <v>23</v>
      </c>
      <c r="M31" s="28" t="s">
        <v>24</v>
      </c>
      <c r="N31" s="58" t="s">
        <v>35</v>
      </c>
      <c r="O31" s="96"/>
    </row>
    <row r="32" spans="1:25" ht="12.75" x14ac:dyDescent="0.2">
      <c r="A32" s="23" t="s">
        <v>36</v>
      </c>
      <c r="B32" s="85" t="s">
        <v>37</v>
      </c>
      <c r="C32" s="85"/>
      <c r="D32" s="85"/>
      <c r="E32" s="85"/>
      <c r="F32" s="22"/>
      <c r="G32" s="86"/>
      <c r="H32" s="87"/>
      <c r="I32" s="87"/>
      <c r="J32" s="88"/>
      <c r="K32" s="21"/>
      <c r="L32" s="21"/>
      <c r="M32" s="21"/>
      <c r="N32" s="57">
        <v>4</v>
      </c>
      <c r="O32" s="15">
        <f t="shared" ref="O32:O46" si="0">SUM(K32:M32)*N32</f>
        <v>0</v>
      </c>
    </row>
    <row r="33" spans="1:19" ht="12.75" x14ac:dyDescent="0.2">
      <c r="A33" s="23" t="s">
        <v>39</v>
      </c>
      <c r="B33" s="85" t="s">
        <v>40</v>
      </c>
      <c r="C33" s="85"/>
      <c r="D33" s="85"/>
      <c r="E33" s="85"/>
      <c r="F33" s="22"/>
      <c r="G33" s="86"/>
      <c r="H33" s="87"/>
      <c r="I33" s="87"/>
      <c r="J33" s="88"/>
      <c r="K33" s="21"/>
      <c r="L33" s="21"/>
      <c r="M33" s="21"/>
      <c r="N33" s="57">
        <v>16</v>
      </c>
      <c r="O33" s="15">
        <f t="shared" si="0"/>
        <v>0</v>
      </c>
    </row>
    <row r="34" spans="1:19" ht="12.75" x14ac:dyDescent="0.2">
      <c r="A34" s="23" t="s">
        <v>41</v>
      </c>
      <c r="B34" s="85" t="s">
        <v>42</v>
      </c>
      <c r="C34" s="85"/>
      <c r="D34" s="85"/>
      <c r="E34" s="85"/>
      <c r="F34" s="22"/>
      <c r="G34" s="86"/>
      <c r="H34" s="87"/>
      <c r="I34" s="87"/>
      <c r="J34" s="88"/>
      <c r="K34" s="21"/>
      <c r="L34" s="21"/>
      <c r="M34" s="21"/>
      <c r="N34" s="57">
        <v>3</v>
      </c>
      <c r="O34" s="15">
        <f t="shared" si="0"/>
        <v>0</v>
      </c>
    </row>
    <row r="35" spans="1:19" ht="12.75" x14ac:dyDescent="0.2">
      <c r="A35" s="23" t="s">
        <v>43</v>
      </c>
      <c r="B35" s="85" t="s">
        <v>44</v>
      </c>
      <c r="C35" s="85"/>
      <c r="D35" s="85"/>
      <c r="E35" s="85"/>
      <c r="F35" s="22"/>
      <c r="G35" s="86"/>
      <c r="H35" s="87"/>
      <c r="I35" s="87"/>
      <c r="J35" s="88"/>
      <c r="K35" s="21"/>
      <c r="L35" s="21"/>
      <c r="M35" s="21"/>
      <c r="N35" s="57">
        <v>3</v>
      </c>
      <c r="O35" s="15">
        <f t="shared" si="0"/>
        <v>0</v>
      </c>
    </row>
    <row r="36" spans="1:19" ht="12.75" x14ac:dyDescent="0.2">
      <c r="A36" s="23" t="s">
        <v>45</v>
      </c>
      <c r="B36" s="85" t="s">
        <v>46</v>
      </c>
      <c r="C36" s="85"/>
      <c r="D36" s="85"/>
      <c r="E36" s="85"/>
      <c r="F36" s="22"/>
      <c r="G36" s="26"/>
      <c r="H36" s="25"/>
      <c r="I36" s="25"/>
      <c r="J36" s="24"/>
      <c r="K36" s="21"/>
      <c r="L36" s="21"/>
      <c r="M36" s="21"/>
      <c r="N36" s="57">
        <v>12</v>
      </c>
      <c r="O36" s="15">
        <f t="shared" si="0"/>
        <v>0</v>
      </c>
    </row>
    <row r="37" spans="1:19" ht="12.75" x14ac:dyDescent="0.2">
      <c r="A37" s="23" t="s">
        <v>47</v>
      </c>
      <c r="B37" s="85" t="s">
        <v>48</v>
      </c>
      <c r="C37" s="85"/>
      <c r="D37" s="85"/>
      <c r="E37" s="85"/>
      <c r="F37" s="22"/>
      <c r="G37" s="86"/>
      <c r="H37" s="87"/>
      <c r="I37" s="87"/>
      <c r="J37" s="88"/>
      <c r="K37" s="21"/>
      <c r="L37" s="21"/>
      <c r="M37" s="21"/>
      <c r="N37" s="57">
        <v>16</v>
      </c>
      <c r="O37" s="15">
        <f t="shared" si="0"/>
        <v>0</v>
      </c>
    </row>
    <row r="38" spans="1:19" ht="12.75" x14ac:dyDescent="0.2">
      <c r="A38" s="23" t="s">
        <v>49</v>
      </c>
      <c r="B38" s="85" t="s">
        <v>50</v>
      </c>
      <c r="C38" s="85"/>
      <c r="D38" s="85"/>
      <c r="E38" s="85"/>
      <c r="F38" s="22" t="s">
        <v>38</v>
      </c>
      <c r="G38" s="86"/>
      <c r="H38" s="87"/>
      <c r="I38" s="87"/>
      <c r="J38" s="88"/>
      <c r="K38" s="21"/>
      <c r="L38" s="21">
        <v>5760</v>
      </c>
      <c r="M38" s="21"/>
      <c r="N38" s="57">
        <v>4</v>
      </c>
      <c r="O38" s="15">
        <f t="shared" si="0"/>
        <v>23040</v>
      </c>
      <c r="S38" s="61"/>
    </row>
    <row r="39" spans="1:19" ht="12.75" x14ac:dyDescent="0.2">
      <c r="A39" s="23" t="s">
        <v>51</v>
      </c>
      <c r="B39" s="85" t="s">
        <v>52</v>
      </c>
      <c r="C39" s="85"/>
      <c r="D39" s="85"/>
      <c r="E39" s="85"/>
      <c r="F39" s="22"/>
      <c r="G39" s="86"/>
      <c r="H39" s="87"/>
      <c r="I39" s="87"/>
      <c r="J39" s="88"/>
      <c r="K39" s="21"/>
      <c r="L39" s="21"/>
      <c r="M39" s="21"/>
      <c r="N39" s="57">
        <v>3</v>
      </c>
      <c r="O39" s="15">
        <f t="shared" si="0"/>
        <v>0</v>
      </c>
    </row>
    <row r="40" spans="1:19" ht="12.75" x14ac:dyDescent="0.2">
      <c r="A40" s="23" t="s">
        <v>53</v>
      </c>
      <c r="B40" s="85" t="s">
        <v>54</v>
      </c>
      <c r="C40" s="85"/>
      <c r="D40" s="85"/>
      <c r="E40" s="85"/>
      <c r="F40" s="22"/>
      <c r="G40" s="26"/>
      <c r="H40" s="25"/>
      <c r="I40" s="25"/>
      <c r="J40" s="24"/>
      <c r="K40" s="21"/>
      <c r="L40" s="21"/>
      <c r="M40" s="21"/>
      <c r="N40" s="57">
        <v>14</v>
      </c>
      <c r="O40" s="15">
        <f t="shared" si="0"/>
        <v>0</v>
      </c>
    </row>
    <row r="41" spans="1:19" ht="12.75" x14ac:dyDescent="0.2">
      <c r="A41" s="23" t="s">
        <v>55</v>
      </c>
      <c r="B41" s="85" t="s">
        <v>56</v>
      </c>
      <c r="C41" s="85"/>
      <c r="D41" s="85"/>
      <c r="E41" s="85"/>
      <c r="F41" s="22"/>
      <c r="G41" s="26"/>
      <c r="H41" s="25"/>
      <c r="I41" s="25"/>
      <c r="J41" s="24"/>
      <c r="K41" s="21"/>
      <c r="L41" s="21"/>
      <c r="M41" s="21"/>
      <c r="N41" s="57">
        <v>12</v>
      </c>
      <c r="O41" s="15">
        <f t="shared" si="0"/>
        <v>0</v>
      </c>
    </row>
    <row r="42" spans="1:19" ht="12.75" x14ac:dyDescent="0.2">
      <c r="A42" s="23" t="s">
        <v>57</v>
      </c>
      <c r="B42" s="89" t="s">
        <v>58</v>
      </c>
      <c r="C42" s="90"/>
      <c r="D42" s="90"/>
      <c r="E42" s="91"/>
      <c r="F42" s="22"/>
      <c r="G42" s="86"/>
      <c r="H42" s="92"/>
      <c r="I42" s="92"/>
      <c r="J42" s="88"/>
      <c r="K42" s="21"/>
      <c r="L42" s="21"/>
      <c r="M42" s="21"/>
      <c r="N42" s="57">
        <v>3</v>
      </c>
      <c r="O42" s="15">
        <f t="shared" si="0"/>
        <v>0</v>
      </c>
    </row>
    <row r="43" spans="1:19" ht="12.75" x14ac:dyDescent="0.2">
      <c r="A43" s="23" t="s">
        <v>59</v>
      </c>
      <c r="B43" s="85" t="s">
        <v>60</v>
      </c>
      <c r="C43" s="85"/>
      <c r="D43" s="85"/>
      <c r="E43" s="85"/>
      <c r="F43" s="22"/>
      <c r="G43" s="86"/>
      <c r="H43" s="87"/>
      <c r="I43" s="87"/>
      <c r="J43" s="88"/>
      <c r="K43" s="21"/>
      <c r="L43" s="21"/>
      <c r="M43" s="21"/>
      <c r="N43" s="57">
        <v>8</v>
      </c>
      <c r="O43" s="15">
        <f t="shared" si="0"/>
        <v>0</v>
      </c>
    </row>
    <row r="44" spans="1:19" ht="12.75" x14ac:dyDescent="0.2">
      <c r="A44" s="23" t="s">
        <v>59</v>
      </c>
      <c r="B44" s="85" t="s">
        <v>61</v>
      </c>
      <c r="C44" s="85"/>
      <c r="D44" s="85"/>
      <c r="E44" s="85"/>
      <c r="F44" s="22"/>
      <c r="G44" s="86"/>
      <c r="H44" s="87"/>
      <c r="I44" s="87"/>
      <c r="J44" s="88"/>
      <c r="K44" s="21"/>
      <c r="L44" s="21"/>
      <c r="M44" s="21"/>
      <c r="N44" s="57">
        <v>2</v>
      </c>
      <c r="O44" s="15">
        <f t="shared" si="0"/>
        <v>0</v>
      </c>
    </row>
    <row r="45" spans="1:19" ht="12.75" x14ac:dyDescent="0.2">
      <c r="A45" s="23" t="s">
        <v>59</v>
      </c>
      <c r="B45" s="85" t="s">
        <v>62</v>
      </c>
      <c r="C45" s="85"/>
      <c r="D45" s="85"/>
      <c r="E45" s="85"/>
      <c r="F45" s="22"/>
      <c r="G45" s="86"/>
      <c r="H45" s="87"/>
      <c r="I45" s="87"/>
      <c r="J45" s="88"/>
      <c r="K45" s="21"/>
      <c r="L45" s="21"/>
      <c r="M45" s="21"/>
      <c r="N45" s="57">
        <v>6</v>
      </c>
      <c r="O45" s="15">
        <f t="shared" si="0"/>
        <v>0</v>
      </c>
    </row>
    <row r="46" spans="1:19" ht="13.5" thickBot="1" x14ac:dyDescent="0.25">
      <c r="A46" s="19" t="s">
        <v>59</v>
      </c>
      <c r="B46" s="81" t="s">
        <v>63</v>
      </c>
      <c r="C46" s="81"/>
      <c r="D46" s="81"/>
      <c r="E46" s="81"/>
      <c r="F46" s="18"/>
      <c r="G46" s="82"/>
      <c r="H46" s="83"/>
      <c r="I46" s="83"/>
      <c r="J46" s="84"/>
      <c r="K46" s="17"/>
      <c r="L46" s="17"/>
      <c r="M46" s="17"/>
      <c r="N46" s="56"/>
      <c r="O46" s="15">
        <f t="shared" si="0"/>
        <v>0</v>
      </c>
    </row>
    <row r="47" spans="1:19" ht="13.5" thickTop="1" thickBot="1" x14ac:dyDescent="0.25">
      <c r="I47" s="9" t="s">
        <v>64</v>
      </c>
      <c r="J47" s="9"/>
      <c r="K47" s="14">
        <f>SUM(K32:K46)</f>
        <v>0</v>
      </c>
      <c r="L47" s="13">
        <f>SUM(L32:L46)</f>
        <v>5760</v>
      </c>
      <c r="M47" s="12">
        <f>SUM(M32:M46)</f>
        <v>0</v>
      </c>
      <c r="N47" s="55"/>
      <c r="O47" s="10">
        <f>SUM(O32:O46)</f>
        <v>23040</v>
      </c>
    </row>
    <row r="48" spans="1:19" ht="12.75" thickTop="1" x14ac:dyDescent="0.2">
      <c r="I48" s="9"/>
      <c r="J48" s="9"/>
      <c r="K48" s="8"/>
      <c r="L48" s="8"/>
      <c r="M48" s="8"/>
      <c r="N48" s="6"/>
      <c r="O48" s="6"/>
    </row>
    <row r="49" spans="1:15" ht="15" x14ac:dyDescent="0.25">
      <c r="A49" s="37" t="s">
        <v>65</v>
      </c>
    </row>
    <row r="50" spans="1:15" ht="12.75" x14ac:dyDescent="0.2">
      <c r="A50" s="30" t="s">
        <v>27</v>
      </c>
      <c r="B50" s="93" t="s">
        <v>165</v>
      </c>
      <c r="C50" s="94"/>
      <c r="D50" s="94"/>
      <c r="E50" s="94"/>
      <c r="F50" s="94"/>
      <c r="G50" s="94"/>
      <c r="H50" s="94"/>
      <c r="I50" s="94"/>
      <c r="J50" s="31"/>
    </row>
    <row r="52" spans="1:15" ht="12.75" thickBot="1" x14ac:dyDescent="0.25">
      <c r="A52" s="30" t="s">
        <v>29</v>
      </c>
    </row>
    <row r="53" spans="1:15" ht="12.75" customHeight="1" thickTop="1" x14ac:dyDescent="0.2">
      <c r="A53" s="97" t="s">
        <v>30</v>
      </c>
      <c r="B53" s="98"/>
      <c r="C53" s="98"/>
      <c r="D53" s="98"/>
      <c r="E53" s="98"/>
      <c r="F53" s="101" t="s">
        <v>31</v>
      </c>
      <c r="G53" s="103" t="s">
        <v>32</v>
      </c>
      <c r="H53" s="104"/>
      <c r="I53" s="104"/>
      <c r="J53" s="105"/>
      <c r="K53" s="109" t="s">
        <v>20</v>
      </c>
      <c r="L53" s="109"/>
      <c r="M53" s="109"/>
      <c r="N53" s="59" t="s">
        <v>67</v>
      </c>
      <c r="O53" s="95" t="s">
        <v>34</v>
      </c>
    </row>
    <row r="54" spans="1:15" ht="12" customHeight="1" x14ac:dyDescent="0.2">
      <c r="A54" s="99"/>
      <c r="B54" s="100"/>
      <c r="C54" s="100"/>
      <c r="D54" s="100"/>
      <c r="E54" s="100"/>
      <c r="F54" s="102"/>
      <c r="G54" s="106"/>
      <c r="H54" s="107"/>
      <c r="I54" s="107"/>
      <c r="J54" s="108"/>
      <c r="K54" s="28" t="s">
        <v>22</v>
      </c>
      <c r="L54" s="28" t="s">
        <v>23</v>
      </c>
      <c r="M54" s="28" t="s">
        <v>24</v>
      </c>
      <c r="N54" s="58" t="s">
        <v>35</v>
      </c>
      <c r="O54" s="96"/>
    </row>
    <row r="55" spans="1:15" ht="12.75" x14ac:dyDescent="0.2">
      <c r="A55" s="23" t="s">
        <v>36</v>
      </c>
      <c r="B55" s="85" t="s">
        <v>37</v>
      </c>
      <c r="C55" s="85"/>
      <c r="D55" s="85"/>
      <c r="E55" s="85"/>
      <c r="F55" s="22"/>
      <c r="G55" s="86"/>
      <c r="H55" s="87"/>
      <c r="I55" s="87"/>
      <c r="J55" s="88"/>
      <c r="K55" s="21"/>
      <c r="L55" s="22"/>
      <c r="M55" s="21"/>
      <c r="N55" s="57">
        <v>4</v>
      </c>
      <c r="O55" s="15">
        <f t="shared" ref="O55:O69" si="1">SUM(K55:M55)*N55</f>
        <v>0</v>
      </c>
    </row>
    <row r="56" spans="1:15" ht="12.75" x14ac:dyDescent="0.2">
      <c r="A56" s="23" t="s">
        <v>39</v>
      </c>
      <c r="B56" s="85" t="s">
        <v>40</v>
      </c>
      <c r="C56" s="85"/>
      <c r="D56" s="85"/>
      <c r="E56" s="85"/>
      <c r="F56" s="22"/>
      <c r="G56" s="86"/>
      <c r="H56" s="87"/>
      <c r="I56" s="87"/>
      <c r="J56" s="88"/>
      <c r="K56" s="21"/>
      <c r="L56" s="21"/>
      <c r="M56" s="21"/>
      <c r="N56" s="57">
        <v>16</v>
      </c>
      <c r="O56" s="15">
        <f t="shared" si="1"/>
        <v>0</v>
      </c>
    </row>
    <row r="57" spans="1:15" ht="12.75" x14ac:dyDescent="0.2">
      <c r="A57" s="23" t="s">
        <v>41</v>
      </c>
      <c r="B57" s="85" t="s">
        <v>42</v>
      </c>
      <c r="C57" s="85"/>
      <c r="D57" s="85"/>
      <c r="E57" s="85"/>
      <c r="F57" s="22"/>
      <c r="G57" s="86"/>
      <c r="H57" s="87"/>
      <c r="I57" s="87"/>
      <c r="J57" s="88"/>
      <c r="K57" s="21"/>
      <c r="L57" s="21"/>
      <c r="M57" s="21"/>
      <c r="N57" s="57">
        <v>3</v>
      </c>
      <c r="O57" s="15">
        <f t="shared" si="1"/>
        <v>0</v>
      </c>
    </row>
    <row r="58" spans="1:15" ht="12.75" x14ac:dyDescent="0.2">
      <c r="A58" s="23" t="s">
        <v>43</v>
      </c>
      <c r="B58" s="85" t="s">
        <v>44</v>
      </c>
      <c r="C58" s="85"/>
      <c r="D58" s="85"/>
      <c r="E58" s="85"/>
      <c r="F58" s="22"/>
      <c r="G58" s="86"/>
      <c r="H58" s="87"/>
      <c r="I58" s="87"/>
      <c r="J58" s="88"/>
      <c r="K58" s="21"/>
      <c r="L58" s="21"/>
      <c r="M58" s="21"/>
      <c r="N58" s="57">
        <v>3</v>
      </c>
      <c r="O58" s="15">
        <f t="shared" si="1"/>
        <v>0</v>
      </c>
    </row>
    <row r="59" spans="1:15" ht="12.75" x14ac:dyDescent="0.2">
      <c r="A59" s="23" t="s">
        <v>45</v>
      </c>
      <c r="B59" s="85" t="s">
        <v>46</v>
      </c>
      <c r="C59" s="85"/>
      <c r="D59" s="85"/>
      <c r="E59" s="85"/>
      <c r="F59" s="22"/>
      <c r="G59" s="26"/>
      <c r="H59" s="25"/>
      <c r="I59" s="25"/>
      <c r="J59" s="24"/>
      <c r="K59" s="21"/>
      <c r="L59" s="21"/>
      <c r="M59" s="21"/>
      <c r="N59" s="57">
        <v>12</v>
      </c>
      <c r="O59" s="15">
        <f t="shared" si="1"/>
        <v>0</v>
      </c>
    </row>
    <row r="60" spans="1:15" ht="12.75" x14ac:dyDescent="0.2">
      <c r="A60" s="23" t="s">
        <v>47</v>
      </c>
      <c r="B60" s="85" t="s">
        <v>48</v>
      </c>
      <c r="C60" s="85"/>
      <c r="D60" s="85"/>
      <c r="E60" s="85"/>
      <c r="F60" s="22"/>
      <c r="G60" s="86"/>
      <c r="H60" s="87"/>
      <c r="I60" s="87"/>
      <c r="J60" s="88"/>
      <c r="K60" s="21"/>
      <c r="L60" s="21"/>
      <c r="M60" s="21"/>
      <c r="N60" s="57">
        <v>16</v>
      </c>
      <c r="O60" s="15">
        <f t="shared" si="1"/>
        <v>0</v>
      </c>
    </row>
    <row r="61" spans="1:15" ht="12.75" x14ac:dyDescent="0.2">
      <c r="A61" s="23" t="s">
        <v>49</v>
      </c>
      <c r="B61" s="85" t="s">
        <v>50</v>
      </c>
      <c r="C61" s="85"/>
      <c r="D61" s="85"/>
      <c r="E61" s="85"/>
      <c r="F61" s="22"/>
      <c r="G61" s="86"/>
      <c r="H61" s="87"/>
      <c r="I61" s="87"/>
      <c r="J61" s="88"/>
      <c r="K61" s="21"/>
      <c r="L61" s="21"/>
      <c r="M61" s="21"/>
      <c r="N61" s="57">
        <v>4</v>
      </c>
      <c r="O61" s="15">
        <f t="shared" si="1"/>
        <v>0</v>
      </c>
    </row>
    <row r="62" spans="1:15" ht="12.75" x14ac:dyDescent="0.2">
      <c r="A62" s="23" t="s">
        <v>51</v>
      </c>
      <c r="B62" s="85" t="s">
        <v>52</v>
      </c>
      <c r="C62" s="85"/>
      <c r="D62" s="85"/>
      <c r="E62" s="85"/>
      <c r="F62" s="22"/>
      <c r="G62" s="86"/>
      <c r="H62" s="87"/>
      <c r="I62" s="87"/>
      <c r="J62" s="88"/>
      <c r="K62" s="21"/>
      <c r="L62" s="21"/>
      <c r="M62" s="21"/>
      <c r="N62" s="57">
        <v>3</v>
      </c>
      <c r="O62" s="15">
        <f t="shared" si="1"/>
        <v>0</v>
      </c>
    </row>
    <row r="63" spans="1:15" ht="12.75" x14ac:dyDescent="0.2">
      <c r="A63" s="23" t="s">
        <v>53</v>
      </c>
      <c r="B63" s="85" t="s">
        <v>54</v>
      </c>
      <c r="C63" s="85"/>
      <c r="D63" s="85"/>
      <c r="E63" s="85"/>
      <c r="F63" s="22"/>
      <c r="G63" s="26"/>
      <c r="H63" s="25"/>
      <c r="I63" s="25"/>
      <c r="J63" s="24"/>
      <c r="K63" s="21"/>
      <c r="L63" s="21"/>
      <c r="M63" s="21"/>
      <c r="N63" s="57">
        <v>14</v>
      </c>
      <c r="O63" s="15">
        <f t="shared" si="1"/>
        <v>0</v>
      </c>
    </row>
    <row r="64" spans="1:15" ht="12.75" x14ac:dyDescent="0.2">
      <c r="A64" s="23" t="s">
        <v>55</v>
      </c>
      <c r="B64" s="85" t="s">
        <v>56</v>
      </c>
      <c r="C64" s="85"/>
      <c r="D64" s="85"/>
      <c r="E64" s="85"/>
      <c r="F64" s="22"/>
      <c r="G64" s="26"/>
      <c r="H64" s="25"/>
      <c r="I64" s="25"/>
      <c r="J64" s="24"/>
      <c r="K64" s="21"/>
      <c r="L64" s="21"/>
      <c r="M64" s="21"/>
      <c r="N64" s="57">
        <v>12</v>
      </c>
      <c r="O64" s="15">
        <f t="shared" si="1"/>
        <v>0</v>
      </c>
    </row>
    <row r="65" spans="1:15" ht="12.75" x14ac:dyDescent="0.2">
      <c r="A65" s="23" t="s">
        <v>57</v>
      </c>
      <c r="B65" s="89" t="s">
        <v>58</v>
      </c>
      <c r="C65" s="90"/>
      <c r="D65" s="90"/>
      <c r="E65" s="91"/>
      <c r="F65" s="22"/>
      <c r="G65" s="86"/>
      <c r="H65" s="92"/>
      <c r="I65" s="92"/>
      <c r="J65" s="88"/>
      <c r="K65" s="21"/>
      <c r="L65" s="21"/>
      <c r="M65" s="21"/>
      <c r="N65" s="57">
        <v>3</v>
      </c>
      <c r="O65" s="15">
        <f t="shared" si="1"/>
        <v>0</v>
      </c>
    </row>
    <row r="66" spans="1:15" ht="12.75" x14ac:dyDescent="0.2">
      <c r="A66" s="23" t="s">
        <v>59</v>
      </c>
      <c r="B66" s="85" t="s">
        <v>60</v>
      </c>
      <c r="C66" s="85"/>
      <c r="D66" s="85"/>
      <c r="E66" s="85"/>
      <c r="F66" s="22"/>
      <c r="G66" s="86"/>
      <c r="H66" s="87"/>
      <c r="I66" s="87"/>
      <c r="J66" s="88"/>
      <c r="K66" s="21"/>
      <c r="L66" s="21"/>
      <c r="M66" s="21"/>
      <c r="N66" s="57">
        <v>8</v>
      </c>
      <c r="O66" s="15">
        <f t="shared" si="1"/>
        <v>0</v>
      </c>
    </row>
    <row r="67" spans="1:15" ht="12.75" x14ac:dyDescent="0.2">
      <c r="A67" s="23" t="s">
        <v>59</v>
      </c>
      <c r="B67" s="85" t="s">
        <v>61</v>
      </c>
      <c r="C67" s="85"/>
      <c r="D67" s="85"/>
      <c r="E67" s="85"/>
      <c r="F67" s="22"/>
      <c r="G67" s="86"/>
      <c r="H67" s="87"/>
      <c r="I67" s="87"/>
      <c r="J67" s="88"/>
      <c r="K67" s="21"/>
      <c r="L67" s="21"/>
      <c r="M67" s="21"/>
      <c r="N67" s="57">
        <v>2</v>
      </c>
      <c r="O67" s="15">
        <f t="shared" si="1"/>
        <v>0</v>
      </c>
    </row>
    <row r="68" spans="1:15" ht="12.75" x14ac:dyDescent="0.2">
      <c r="A68" s="23" t="s">
        <v>59</v>
      </c>
      <c r="B68" s="85" t="s">
        <v>62</v>
      </c>
      <c r="C68" s="85"/>
      <c r="D68" s="85"/>
      <c r="E68" s="85"/>
      <c r="F68" s="22"/>
      <c r="G68" s="86"/>
      <c r="H68" s="87"/>
      <c r="I68" s="87"/>
      <c r="J68" s="88"/>
      <c r="K68" s="21"/>
      <c r="L68" s="21"/>
      <c r="M68" s="21"/>
      <c r="N68" s="57">
        <v>6</v>
      </c>
      <c r="O68" s="15">
        <f t="shared" si="1"/>
        <v>0</v>
      </c>
    </row>
    <row r="69" spans="1:15" ht="13.5" thickBot="1" x14ac:dyDescent="0.25">
      <c r="A69" s="19" t="s">
        <v>59</v>
      </c>
      <c r="B69" s="81" t="s">
        <v>63</v>
      </c>
      <c r="C69" s="81"/>
      <c r="D69" s="81"/>
      <c r="E69" s="81"/>
      <c r="F69" s="18"/>
      <c r="G69" s="82"/>
      <c r="H69" s="83"/>
      <c r="I69" s="83"/>
      <c r="J69" s="84"/>
      <c r="K69" s="17"/>
      <c r="L69" s="17"/>
      <c r="M69" s="17"/>
      <c r="N69" s="56"/>
      <c r="O69" s="15">
        <f t="shared" si="1"/>
        <v>0</v>
      </c>
    </row>
    <row r="70" spans="1:15" ht="13.5" thickTop="1" thickBot="1" x14ac:dyDescent="0.25">
      <c r="I70" s="9" t="s">
        <v>64</v>
      </c>
      <c r="J70" s="9"/>
      <c r="K70" s="14">
        <f>SUM(K55:K69)</f>
        <v>0</v>
      </c>
      <c r="L70" s="13">
        <f>SUM(L55:L69)</f>
        <v>0</v>
      </c>
      <c r="M70" s="12">
        <f>SUM(M55:M69)</f>
        <v>0</v>
      </c>
      <c r="N70" s="55"/>
      <c r="O70" s="10">
        <f>SUM(O55:O69)</f>
        <v>0</v>
      </c>
    </row>
    <row r="71" spans="1:15" ht="15.75" thickTop="1" x14ac:dyDescent="0.25">
      <c r="A71" s="37" t="s">
        <v>69</v>
      </c>
    </row>
    <row r="72" spans="1:15" ht="12.75" x14ac:dyDescent="0.2">
      <c r="A72" s="30" t="s">
        <v>27</v>
      </c>
      <c r="B72" s="93" t="s">
        <v>166</v>
      </c>
      <c r="C72" s="94"/>
      <c r="D72" s="94"/>
      <c r="E72" s="94"/>
      <c r="F72" s="94"/>
      <c r="G72" s="94"/>
      <c r="H72" s="94"/>
      <c r="I72" s="94"/>
      <c r="J72" s="31"/>
    </row>
    <row r="73" spans="1:15" ht="12.75" x14ac:dyDescent="0.2">
      <c r="A73" s="30" t="s">
        <v>71</v>
      </c>
      <c r="B73" s="129"/>
      <c r="C73" s="130"/>
      <c r="D73" s="130"/>
      <c r="E73" s="130"/>
      <c r="F73" s="130"/>
      <c r="G73" s="130"/>
      <c r="H73" s="130"/>
      <c r="I73" s="130"/>
      <c r="J73" s="31"/>
    </row>
    <row r="75" spans="1:15" ht="12.75" thickBot="1" x14ac:dyDescent="0.25">
      <c r="A75" s="30" t="s">
        <v>29</v>
      </c>
    </row>
    <row r="76" spans="1:15" ht="12.75" customHeight="1" thickTop="1" x14ac:dyDescent="0.2">
      <c r="A76" s="97" t="s">
        <v>30</v>
      </c>
      <c r="B76" s="98"/>
      <c r="C76" s="98"/>
      <c r="D76" s="98"/>
      <c r="E76" s="98"/>
      <c r="F76" s="101" t="s">
        <v>31</v>
      </c>
      <c r="G76" s="103" t="s">
        <v>32</v>
      </c>
      <c r="H76" s="104"/>
      <c r="I76" s="104"/>
      <c r="J76" s="105"/>
      <c r="K76" s="109" t="s">
        <v>20</v>
      </c>
      <c r="L76" s="109"/>
      <c r="M76" s="109"/>
      <c r="N76" s="59" t="s">
        <v>67</v>
      </c>
      <c r="O76" s="95" t="s">
        <v>34</v>
      </c>
    </row>
    <row r="77" spans="1:15" x14ac:dyDescent="0.2">
      <c r="A77" s="99"/>
      <c r="B77" s="100"/>
      <c r="C77" s="100"/>
      <c r="D77" s="100"/>
      <c r="E77" s="100"/>
      <c r="F77" s="102"/>
      <c r="G77" s="106"/>
      <c r="H77" s="107"/>
      <c r="I77" s="107"/>
      <c r="J77" s="108"/>
      <c r="K77" s="28" t="s">
        <v>22</v>
      </c>
      <c r="L77" s="28" t="s">
        <v>23</v>
      </c>
      <c r="M77" s="28" t="s">
        <v>24</v>
      </c>
      <c r="N77" s="58" t="s">
        <v>35</v>
      </c>
      <c r="O77" s="96"/>
    </row>
    <row r="78" spans="1:15" ht="12.75" x14ac:dyDescent="0.2">
      <c r="A78" s="23" t="s">
        <v>36</v>
      </c>
      <c r="B78" s="85" t="s">
        <v>37</v>
      </c>
      <c r="C78" s="85"/>
      <c r="D78" s="85"/>
      <c r="E78" s="85"/>
      <c r="F78" s="22"/>
      <c r="G78" s="86"/>
      <c r="H78" s="87"/>
      <c r="I78" s="87"/>
      <c r="J78" s="88"/>
      <c r="K78" s="21"/>
      <c r="L78" s="21"/>
      <c r="M78" s="21"/>
      <c r="N78" s="57">
        <v>4</v>
      </c>
      <c r="O78" s="15">
        <f t="shared" ref="O78:O92" si="2">SUM(K78:M78)*N78</f>
        <v>0</v>
      </c>
    </row>
    <row r="79" spans="1:15" ht="12.75" x14ac:dyDescent="0.2">
      <c r="A79" s="23" t="s">
        <v>39</v>
      </c>
      <c r="B79" s="85" t="s">
        <v>40</v>
      </c>
      <c r="C79" s="85"/>
      <c r="D79" s="85"/>
      <c r="E79" s="85"/>
      <c r="F79" s="22"/>
      <c r="G79" s="86"/>
      <c r="H79" s="87"/>
      <c r="I79" s="87"/>
      <c r="J79" s="88"/>
      <c r="K79" s="21"/>
      <c r="L79" s="21"/>
      <c r="M79" s="21"/>
      <c r="N79" s="57">
        <v>16</v>
      </c>
      <c r="O79" s="15">
        <f t="shared" si="2"/>
        <v>0</v>
      </c>
    </row>
    <row r="80" spans="1:15" ht="12.75" x14ac:dyDescent="0.2">
      <c r="A80" s="23" t="s">
        <v>41</v>
      </c>
      <c r="B80" s="85" t="s">
        <v>42</v>
      </c>
      <c r="C80" s="85"/>
      <c r="D80" s="85"/>
      <c r="E80" s="85"/>
      <c r="F80" s="22" t="s">
        <v>38</v>
      </c>
      <c r="G80" s="86"/>
      <c r="H80" s="87"/>
      <c r="I80" s="87"/>
      <c r="J80" s="88"/>
      <c r="K80" s="21"/>
      <c r="L80" s="21">
        <v>480</v>
      </c>
      <c r="M80" s="21"/>
      <c r="N80" s="57">
        <v>3</v>
      </c>
      <c r="O80" s="15">
        <f t="shared" si="2"/>
        <v>1440</v>
      </c>
    </row>
    <row r="81" spans="1:15" ht="12.75" x14ac:dyDescent="0.2">
      <c r="A81" s="23" t="s">
        <v>43</v>
      </c>
      <c r="B81" s="85" t="s">
        <v>44</v>
      </c>
      <c r="C81" s="85"/>
      <c r="D81" s="85"/>
      <c r="E81" s="85"/>
      <c r="F81" s="22"/>
      <c r="G81" s="86"/>
      <c r="H81" s="87"/>
      <c r="I81" s="87"/>
      <c r="J81" s="88"/>
      <c r="K81" s="21"/>
      <c r="L81" s="21"/>
      <c r="M81" s="21"/>
      <c r="N81" s="57">
        <v>3</v>
      </c>
      <c r="O81" s="15">
        <f t="shared" si="2"/>
        <v>0</v>
      </c>
    </row>
    <row r="82" spans="1:15" ht="12.75" x14ac:dyDescent="0.2">
      <c r="A82" s="23" t="s">
        <v>45</v>
      </c>
      <c r="B82" s="85" t="s">
        <v>46</v>
      </c>
      <c r="C82" s="85"/>
      <c r="D82" s="85"/>
      <c r="E82" s="85"/>
      <c r="F82" s="22"/>
      <c r="G82" s="26"/>
      <c r="H82" s="25"/>
      <c r="I82" s="25"/>
      <c r="J82" s="24"/>
      <c r="K82" s="21"/>
      <c r="L82" s="21"/>
      <c r="M82" s="21"/>
      <c r="N82" s="57">
        <v>12</v>
      </c>
      <c r="O82" s="15">
        <f t="shared" si="2"/>
        <v>0</v>
      </c>
    </row>
    <row r="83" spans="1:15" ht="12.75" x14ac:dyDescent="0.2">
      <c r="A83" s="23" t="s">
        <v>47</v>
      </c>
      <c r="B83" s="85" t="s">
        <v>48</v>
      </c>
      <c r="C83" s="85"/>
      <c r="D83" s="85"/>
      <c r="E83" s="85"/>
      <c r="F83" s="22"/>
      <c r="G83" s="86"/>
      <c r="H83" s="87"/>
      <c r="I83" s="87"/>
      <c r="J83" s="88"/>
      <c r="K83" s="21"/>
      <c r="L83" s="21"/>
      <c r="M83" s="21"/>
      <c r="N83" s="57">
        <v>16</v>
      </c>
      <c r="O83" s="15">
        <f t="shared" si="2"/>
        <v>0</v>
      </c>
    </row>
    <row r="84" spans="1:15" ht="12.75" x14ac:dyDescent="0.2">
      <c r="A84" s="23" t="s">
        <v>49</v>
      </c>
      <c r="B84" s="85" t="s">
        <v>50</v>
      </c>
      <c r="C84" s="85"/>
      <c r="D84" s="85"/>
      <c r="E84" s="85"/>
      <c r="F84" s="22"/>
      <c r="G84" s="86"/>
      <c r="H84" s="87"/>
      <c r="I84" s="87"/>
      <c r="J84" s="88"/>
      <c r="K84" s="21"/>
      <c r="L84" s="21"/>
      <c r="M84" s="21"/>
      <c r="N84" s="57">
        <v>4</v>
      </c>
      <c r="O84" s="15">
        <f t="shared" si="2"/>
        <v>0</v>
      </c>
    </row>
    <row r="85" spans="1:15" ht="12.75" x14ac:dyDescent="0.2">
      <c r="A85" s="23" t="s">
        <v>51</v>
      </c>
      <c r="B85" s="85" t="s">
        <v>52</v>
      </c>
      <c r="C85" s="85"/>
      <c r="D85" s="85"/>
      <c r="E85" s="85"/>
      <c r="F85" s="22"/>
      <c r="G85" s="86"/>
      <c r="H85" s="87"/>
      <c r="I85" s="87"/>
      <c r="J85" s="88"/>
      <c r="K85" s="21"/>
      <c r="L85" s="21"/>
      <c r="M85" s="21"/>
      <c r="N85" s="57">
        <v>3</v>
      </c>
      <c r="O85" s="15">
        <f t="shared" si="2"/>
        <v>0</v>
      </c>
    </row>
    <row r="86" spans="1:15" ht="12.75" x14ac:dyDescent="0.2">
      <c r="A86" s="23" t="s">
        <v>53</v>
      </c>
      <c r="B86" s="85" t="s">
        <v>54</v>
      </c>
      <c r="C86" s="85"/>
      <c r="D86" s="85"/>
      <c r="E86" s="85"/>
      <c r="F86" s="22"/>
      <c r="G86" s="26"/>
      <c r="H86" s="25"/>
      <c r="I86" s="25"/>
      <c r="J86" s="24"/>
      <c r="K86" s="21"/>
      <c r="L86" s="21"/>
      <c r="M86" s="21"/>
      <c r="N86" s="57">
        <v>14</v>
      </c>
      <c r="O86" s="15">
        <f t="shared" si="2"/>
        <v>0</v>
      </c>
    </row>
    <row r="87" spans="1:15" ht="12.75" x14ac:dyDescent="0.2">
      <c r="A87" s="23" t="s">
        <v>55</v>
      </c>
      <c r="B87" s="85" t="s">
        <v>56</v>
      </c>
      <c r="C87" s="85"/>
      <c r="D87" s="85"/>
      <c r="E87" s="85"/>
      <c r="F87" s="22"/>
      <c r="G87" s="26"/>
      <c r="H87" s="25"/>
      <c r="I87" s="25"/>
      <c r="J87" s="24"/>
      <c r="K87" s="21"/>
      <c r="L87" s="21"/>
      <c r="M87" s="21"/>
      <c r="N87" s="57">
        <v>12</v>
      </c>
      <c r="O87" s="15">
        <f t="shared" si="2"/>
        <v>0</v>
      </c>
    </row>
    <row r="88" spans="1:15" ht="12.75" x14ac:dyDescent="0.2">
      <c r="A88" s="23" t="s">
        <v>57</v>
      </c>
      <c r="B88" s="89" t="s">
        <v>58</v>
      </c>
      <c r="C88" s="90"/>
      <c r="D88" s="90"/>
      <c r="E88" s="91"/>
      <c r="F88" s="22"/>
      <c r="G88" s="86"/>
      <c r="H88" s="92"/>
      <c r="I88" s="92"/>
      <c r="J88" s="88"/>
      <c r="K88" s="21"/>
      <c r="L88" s="21"/>
      <c r="M88" s="21"/>
      <c r="N88" s="57">
        <v>3</v>
      </c>
      <c r="O88" s="15">
        <f t="shared" si="2"/>
        <v>0</v>
      </c>
    </row>
    <row r="89" spans="1:15" ht="12.75" x14ac:dyDescent="0.2">
      <c r="A89" s="23" t="s">
        <v>59</v>
      </c>
      <c r="B89" s="85" t="s">
        <v>60</v>
      </c>
      <c r="C89" s="85"/>
      <c r="D89" s="85"/>
      <c r="E89" s="85"/>
      <c r="F89" s="22"/>
      <c r="G89" s="86"/>
      <c r="H89" s="87"/>
      <c r="I89" s="87"/>
      <c r="J89" s="88"/>
      <c r="K89" s="21"/>
      <c r="L89" s="21"/>
      <c r="M89" s="21"/>
      <c r="N89" s="57">
        <v>8</v>
      </c>
      <c r="O89" s="15">
        <f t="shared" si="2"/>
        <v>0</v>
      </c>
    </row>
    <row r="90" spans="1:15" ht="12.75" x14ac:dyDescent="0.2">
      <c r="A90" s="23" t="s">
        <v>59</v>
      </c>
      <c r="B90" s="85" t="s">
        <v>61</v>
      </c>
      <c r="C90" s="85"/>
      <c r="D90" s="85"/>
      <c r="E90" s="85"/>
      <c r="F90" s="22"/>
      <c r="G90" s="86"/>
      <c r="H90" s="87"/>
      <c r="I90" s="87"/>
      <c r="J90" s="88"/>
      <c r="K90" s="21"/>
      <c r="L90" s="21"/>
      <c r="M90" s="21"/>
      <c r="N90" s="57">
        <v>2</v>
      </c>
      <c r="O90" s="15">
        <f t="shared" si="2"/>
        <v>0</v>
      </c>
    </row>
    <row r="91" spans="1:15" ht="12.75" x14ac:dyDescent="0.2">
      <c r="A91" s="23" t="s">
        <v>59</v>
      </c>
      <c r="B91" s="85" t="s">
        <v>62</v>
      </c>
      <c r="C91" s="85"/>
      <c r="D91" s="85"/>
      <c r="E91" s="85"/>
      <c r="F91" s="22"/>
      <c r="G91" s="86"/>
      <c r="H91" s="87"/>
      <c r="I91" s="87"/>
      <c r="J91" s="88"/>
      <c r="K91" s="21"/>
      <c r="L91" s="21"/>
      <c r="M91" s="21"/>
      <c r="N91" s="57">
        <v>6</v>
      </c>
      <c r="O91" s="15">
        <f t="shared" si="2"/>
        <v>0</v>
      </c>
    </row>
    <row r="92" spans="1:15" ht="13.5" thickBot="1" x14ac:dyDescent="0.25">
      <c r="A92" s="19" t="s">
        <v>59</v>
      </c>
      <c r="B92" s="81" t="s">
        <v>63</v>
      </c>
      <c r="C92" s="81"/>
      <c r="D92" s="81"/>
      <c r="E92" s="81"/>
      <c r="F92" s="18"/>
      <c r="G92" s="82"/>
      <c r="H92" s="83"/>
      <c r="I92" s="83"/>
      <c r="J92" s="84"/>
      <c r="K92" s="17"/>
      <c r="L92" s="17"/>
      <c r="M92" s="17"/>
      <c r="N92" s="56"/>
      <c r="O92" s="15">
        <f t="shared" si="2"/>
        <v>0</v>
      </c>
    </row>
    <row r="93" spans="1:15" ht="13.5" thickTop="1" thickBot="1" x14ac:dyDescent="0.25">
      <c r="I93" s="9" t="s">
        <v>64</v>
      </c>
      <c r="J93" s="9"/>
      <c r="K93" s="14">
        <f>SUM(K78:K92)</f>
        <v>0</v>
      </c>
      <c r="L93" s="13">
        <f>SUM(L78:L92)</f>
        <v>480</v>
      </c>
      <c r="M93" s="12">
        <f>SUM(M78:M92)</f>
        <v>0</v>
      </c>
      <c r="N93" s="55"/>
      <c r="O93" s="10">
        <f>SUM(O78:O92)</f>
        <v>1440</v>
      </c>
    </row>
    <row r="94" spans="1:15" ht="12.75" thickTop="1" x14ac:dyDescent="0.2">
      <c r="I94" s="9"/>
      <c r="J94" s="9"/>
      <c r="K94" s="8"/>
      <c r="L94" s="8"/>
      <c r="M94" s="8"/>
      <c r="N94" s="6"/>
      <c r="O94" s="6"/>
    </row>
    <row r="95" spans="1:15" ht="15" x14ac:dyDescent="0.25">
      <c r="A95" s="37" t="s">
        <v>72</v>
      </c>
    </row>
    <row r="96" spans="1:15" ht="12.75" x14ac:dyDescent="0.2">
      <c r="A96" s="30" t="s">
        <v>27</v>
      </c>
      <c r="B96" s="93" t="s">
        <v>167</v>
      </c>
      <c r="C96" s="94"/>
      <c r="D96" s="94"/>
      <c r="E96" s="94"/>
      <c r="F96" s="94"/>
      <c r="G96" s="94"/>
      <c r="H96" s="94"/>
      <c r="I96" s="94"/>
      <c r="J96" s="31"/>
    </row>
    <row r="98" spans="1:15" ht="12.75" thickBot="1" x14ac:dyDescent="0.25">
      <c r="A98" s="30" t="s">
        <v>29</v>
      </c>
    </row>
    <row r="99" spans="1:15" ht="12.75" customHeight="1" thickTop="1" x14ac:dyDescent="0.2">
      <c r="A99" s="97" t="s">
        <v>30</v>
      </c>
      <c r="B99" s="98"/>
      <c r="C99" s="98"/>
      <c r="D99" s="98"/>
      <c r="E99" s="98"/>
      <c r="F99" s="101" t="s">
        <v>31</v>
      </c>
      <c r="G99" s="103" t="s">
        <v>32</v>
      </c>
      <c r="H99" s="104"/>
      <c r="I99" s="104"/>
      <c r="J99" s="105"/>
      <c r="K99" s="109" t="s">
        <v>20</v>
      </c>
      <c r="L99" s="109"/>
      <c r="M99" s="109"/>
      <c r="N99" s="59" t="s">
        <v>67</v>
      </c>
      <c r="O99" s="95" t="s">
        <v>34</v>
      </c>
    </row>
    <row r="100" spans="1:15" ht="12" customHeight="1" x14ac:dyDescent="0.2">
      <c r="A100" s="99"/>
      <c r="B100" s="100"/>
      <c r="C100" s="100"/>
      <c r="D100" s="100"/>
      <c r="E100" s="100"/>
      <c r="F100" s="102"/>
      <c r="G100" s="106"/>
      <c r="H100" s="107"/>
      <c r="I100" s="107"/>
      <c r="J100" s="108"/>
      <c r="K100" s="28" t="s">
        <v>22</v>
      </c>
      <c r="L100" s="28" t="s">
        <v>23</v>
      </c>
      <c r="M100" s="28" t="s">
        <v>24</v>
      </c>
      <c r="N100" s="58" t="s">
        <v>35</v>
      </c>
      <c r="O100" s="96"/>
    </row>
    <row r="101" spans="1:15" ht="12.75" x14ac:dyDescent="0.2">
      <c r="A101" s="23" t="s">
        <v>36</v>
      </c>
      <c r="B101" s="85" t="s">
        <v>37</v>
      </c>
      <c r="C101" s="85"/>
      <c r="D101" s="85"/>
      <c r="E101" s="85"/>
      <c r="F101" s="22"/>
      <c r="G101" s="86"/>
      <c r="H101" s="87"/>
      <c r="I101" s="87"/>
      <c r="J101" s="88"/>
      <c r="K101" s="21"/>
      <c r="L101" s="21">
        <v>36900</v>
      </c>
      <c r="M101" s="21"/>
      <c r="N101" s="57">
        <v>4</v>
      </c>
      <c r="O101" s="15">
        <f t="shared" ref="O101:O115" si="3">SUM(K101:M101)*N101</f>
        <v>147600</v>
      </c>
    </row>
    <row r="102" spans="1:15" ht="12.75" x14ac:dyDescent="0.2">
      <c r="A102" s="23" t="s">
        <v>39</v>
      </c>
      <c r="B102" s="85" t="s">
        <v>40</v>
      </c>
      <c r="C102" s="85"/>
      <c r="D102" s="85"/>
      <c r="E102" s="85"/>
      <c r="F102" s="22"/>
      <c r="G102" s="86"/>
      <c r="H102" s="87"/>
      <c r="I102" s="87"/>
      <c r="J102" s="88"/>
      <c r="K102" s="21"/>
      <c r="L102" s="21"/>
      <c r="M102" s="21"/>
      <c r="N102" s="57">
        <v>16</v>
      </c>
      <c r="O102" s="15">
        <f t="shared" si="3"/>
        <v>0</v>
      </c>
    </row>
    <row r="103" spans="1:15" ht="12.75" x14ac:dyDescent="0.2">
      <c r="A103" s="23" t="s">
        <v>41</v>
      </c>
      <c r="B103" s="85" t="s">
        <v>42</v>
      </c>
      <c r="C103" s="85"/>
      <c r="D103" s="85"/>
      <c r="E103" s="85"/>
      <c r="F103" s="22"/>
      <c r="G103" s="86"/>
      <c r="H103" s="87"/>
      <c r="I103" s="87"/>
      <c r="J103" s="88"/>
      <c r="K103" s="21"/>
      <c r="L103" s="21"/>
      <c r="M103" s="21"/>
      <c r="N103" s="57">
        <v>3</v>
      </c>
      <c r="O103" s="15">
        <f t="shared" si="3"/>
        <v>0</v>
      </c>
    </row>
    <row r="104" spans="1:15" ht="12.75" x14ac:dyDescent="0.2">
      <c r="A104" s="23" t="s">
        <v>43</v>
      </c>
      <c r="B104" s="85" t="s">
        <v>44</v>
      </c>
      <c r="C104" s="85"/>
      <c r="D104" s="85"/>
      <c r="E104" s="85"/>
      <c r="F104" s="22"/>
      <c r="G104" s="86"/>
      <c r="H104" s="87"/>
      <c r="I104" s="87"/>
      <c r="J104" s="88"/>
      <c r="K104" s="21"/>
      <c r="L104" s="21"/>
      <c r="M104" s="21"/>
      <c r="N104" s="57">
        <v>3</v>
      </c>
      <c r="O104" s="15">
        <f t="shared" si="3"/>
        <v>0</v>
      </c>
    </row>
    <row r="105" spans="1:15" ht="12.75" x14ac:dyDescent="0.2">
      <c r="A105" s="23" t="s">
        <v>45</v>
      </c>
      <c r="B105" s="85" t="s">
        <v>46</v>
      </c>
      <c r="C105" s="85"/>
      <c r="D105" s="85"/>
      <c r="E105" s="85"/>
      <c r="F105" s="22"/>
      <c r="G105" s="26"/>
      <c r="H105" s="25"/>
      <c r="I105" s="25"/>
      <c r="J105" s="24"/>
      <c r="K105" s="21"/>
      <c r="L105" s="21"/>
      <c r="M105" s="21"/>
      <c r="N105" s="57">
        <v>12</v>
      </c>
      <c r="O105" s="15">
        <f t="shared" si="3"/>
        <v>0</v>
      </c>
    </row>
    <row r="106" spans="1:15" ht="12.75" x14ac:dyDescent="0.2">
      <c r="A106" s="23" t="s">
        <v>47</v>
      </c>
      <c r="B106" s="85" t="s">
        <v>48</v>
      </c>
      <c r="C106" s="85"/>
      <c r="D106" s="85"/>
      <c r="E106" s="85"/>
      <c r="F106" s="22"/>
      <c r="G106" s="86"/>
      <c r="H106" s="87"/>
      <c r="I106" s="87"/>
      <c r="J106" s="88"/>
      <c r="K106" s="21"/>
      <c r="L106" s="21"/>
      <c r="M106" s="21"/>
      <c r="N106" s="57">
        <v>16</v>
      </c>
      <c r="O106" s="15">
        <f t="shared" si="3"/>
        <v>0</v>
      </c>
    </row>
    <row r="107" spans="1:15" ht="12.75" x14ac:dyDescent="0.2">
      <c r="A107" s="23" t="s">
        <v>49</v>
      </c>
      <c r="B107" s="85" t="s">
        <v>50</v>
      </c>
      <c r="C107" s="85"/>
      <c r="D107" s="85"/>
      <c r="E107" s="85"/>
      <c r="F107" s="22"/>
      <c r="G107" s="86"/>
      <c r="H107" s="87"/>
      <c r="I107" s="87"/>
      <c r="J107" s="88"/>
      <c r="K107" s="21"/>
      <c r="L107" s="21"/>
      <c r="M107" s="21"/>
      <c r="N107" s="57">
        <v>4</v>
      </c>
      <c r="O107" s="15">
        <f t="shared" si="3"/>
        <v>0</v>
      </c>
    </row>
    <row r="108" spans="1:15" ht="12.75" x14ac:dyDescent="0.2">
      <c r="A108" s="23" t="s">
        <v>51</v>
      </c>
      <c r="B108" s="85" t="s">
        <v>52</v>
      </c>
      <c r="C108" s="85"/>
      <c r="D108" s="85"/>
      <c r="E108" s="85"/>
      <c r="F108" s="22"/>
      <c r="G108" s="86"/>
      <c r="H108" s="87"/>
      <c r="I108" s="87"/>
      <c r="J108" s="88"/>
      <c r="K108" s="21"/>
      <c r="L108" s="21"/>
      <c r="M108" s="21"/>
      <c r="N108" s="57">
        <v>3</v>
      </c>
      <c r="O108" s="15">
        <f t="shared" si="3"/>
        <v>0</v>
      </c>
    </row>
    <row r="109" spans="1:15" ht="12.75" x14ac:dyDescent="0.2">
      <c r="A109" s="23" t="s">
        <v>53</v>
      </c>
      <c r="B109" s="85" t="s">
        <v>54</v>
      </c>
      <c r="C109" s="85"/>
      <c r="D109" s="85"/>
      <c r="E109" s="85"/>
      <c r="F109" s="22"/>
      <c r="G109" s="26"/>
      <c r="H109" s="25"/>
      <c r="I109" s="25"/>
      <c r="J109" s="24"/>
      <c r="K109" s="21"/>
      <c r="L109" s="21"/>
      <c r="M109" s="21"/>
      <c r="N109" s="57">
        <v>14</v>
      </c>
      <c r="O109" s="15">
        <f t="shared" si="3"/>
        <v>0</v>
      </c>
    </row>
    <row r="110" spans="1:15" ht="12.75" x14ac:dyDescent="0.2">
      <c r="A110" s="23" t="s">
        <v>55</v>
      </c>
      <c r="B110" s="85" t="s">
        <v>56</v>
      </c>
      <c r="C110" s="85"/>
      <c r="D110" s="85"/>
      <c r="E110" s="85"/>
      <c r="F110" s="22"/>
      <c r="G110" s="26"/>
      <c r="H110" s="25"/>
      <c r="I110" s="25"/>
      <c r="J110" s="24"/>
      <c r="K110" s="21"/>
      <c r="L110" s="21"/>
      <c r="M110" s="21"/>
      <c r="N110" s="57">
        <v>12</v>
      </c>
      <c r="O110" s="15">
        <f t="shared" si="3"/>
        <v>0</v>
      </c>
    </row>
    <row r="111" spans="1:15" ht="12.75" x14ac:dyDescent="0.2">
      <c r="A111" s="23" t="s">
        <v>57</v>
      </c>
      <c r="B111" s="89" t="s">
        <v>58</v>
      </c>
      <c r="C111" s="90"/>
      <c r="D111" s="90"/>
      <c r="E111" s="91"/>
      <c r="F111" s="22"/>
      <c r="G111" s="86"/>
      <c r="H111" s="92"/>
      <c r="I111" s="92"/>
      <c r="J111" s="88"/>
      <c r="K111" s="21"/>
      <c r="L111" s="21"/>
      <c r="M111" s="21"/>
      <c r="N111" s="57">
        <v>3</v>
      </c>
      <c r="O111" s="15">
        <f t="shared" si="3"/>
        <v>0</v>
      </c>
    </row>
    <row r="112" spans="1:15" ht="12.75" x14ac:dyDescent="0.2">
      <c r="A112" s="23" t="s">
        <v>59</v>
      </c>
      <c r="B112" s="85" t="s">
        <v>60</v>
      </c>
      <c r="C112" s="85"/>
      <c r="D112" s="85"/>
      <c r="E112" s="85"/>
      <c r="F112" s="22"/>
      <c r="G112" s="86"/>
      <c r="H112" s="87"/>
      <c r="I112" s="87"/>
      <c r="J112" s="88"/>
      <c r="K112" s="21"/>
      <c r="L112" s="21"/>
      <c r="M112" s="21"/>
      <c r="N112" s="57">
        <v>8</v>
      </c>
      <c r="O112" s="15">
        <f t="shared" si="3"/>
        <v>0</v>
      </c>
    </row>
    <row r="113" spans="1:15" ht="12.75" x14ac:dyDescent="0.2">
      <c r="A113" s="23" t="s">
        <v>59</v>
      </c>
      <c r="B113" s="85" t="s">
        <v>61</v>
      </c>
      <c r="C113" s="85"/>
      <c r="D113" s="85"/>
      <c r="E113" s="85"/>
      <c r="F113" s="22"/>
      <c r="G113" s="86"/>
      <c r="H113" s="87"/>
      <c r="I113" s="87"/>
      <c r="J113" s="88"/>
      <c r="K113" s="21"/>
      <c r="L113" s="21"/>
      <c r="M113" s="21"/>
      <c r="N113" s="57">
        <v>2</v>
      </c>
      <c r="O113" s="15">
        <f t="shared" si="3"/>
        <v>0</v>
      </c>
    </row>
    <row r="114" spans="1:15" ht="12.75" x14ac:dyDescent="0.2">
      <c r="A114" s="23" t="s">
        <v>59</v>
      </c>
      <c r="B114" s="85" t="s">
        <v>62</v>
      </c>
      <c r="C114" s="85"/>
      <c r="D114" s="85"/>
      <c r="E114" s="85"/>
      <c r="F114" s="22"/>
      <c r="G114" s="86"/>
      <c r="H114" s="87"/>
      <c r="I114" s="87"/>
      <c r="J114" s="88"/>
      <c r="K114" s="21"/>
      <c r="L114" s="21"/>
      <c r="M114" s="21"/>
      <c r="N114" s="57">
        <v>6</v>
      </c>
      <c r="O114" s="15">
        <f t="shared" si="3"/>
        <v>0</v>
      </c>
    </row>
    <row r="115" spans="1:15" ht="13.5" thickBot="1" x14ac:dyDescent="0.25">
      <c r="A115" s="19" t="s">
        <v>59</v>
      </c>
      <c r="B115" s="81" t="s">
        <v>63</v>
      </c>
      <c r="C115" s="81"/>
      <c r="D115" s="81"/>
      <c r="E115" s="81"/>
      <c r="F115" s="18"/>
      <c r="G115" s="82"/>
      <c r="H115" s="83"/>
      <c r="I115" s="83"/>
      <c r="J115" s="84"/>
      <c r="K115" s="17"/>
      <c r="L115" s="17"/>
      <c r="M115" s="17"/>
      <c r="N115" s="56"/>
      <c r="O115" s="15">
        <f t="shared" si="3"/>
        <v>0</v>
      </c>
    </row>
    <row r="116" spans="1:15" ht="13.5" thickTop="1" thickBot="1" x14ac:dyDescent="0.25">
      <c r="I116" s="9" t="s">
        <v>64</v>
      </c>
      <c r="J116" s="9"/>
      <c r="K116" s="14">
        <f>SUM(K101:K115)</f>
        <v>0</v>
      </c>
      <c r="L116" s="13">
        <f>SUM(L101:L115)</f>
        <v>36900</v>
      </c>
      <c r="M116" s="12">
        <f>SUM(M101:M115)</f>
        <v>0</v>
      </c>
      <c r="N116" s="55"/>
      <c r="O116" s="10">
        <f>SUM(O101:O115)</f>
        <v>147600</v>
      </c>
    </row>
    <row r="117" spans="1:15" ht="15.75" thickTop="1" x14ac:dyDescent="0.25">
      <c r="A117" s="37" t="s">
        <v>74</v>
      </c>
      <c r="B117" s="35"/>
      <c r="C117" s="35"/>
      <c r="D117" s="36"/>
      <c r="E117" s="36"/>
      <c r="F117" s="36"/>
      <c r="G117" s="36"/>
      <c r="H117" s="35"/>
      <c r="I117" s="35"/>
      <c r="J117" s="35"/>
    </row>
    <row r="118" spans="1:15" ht="12.75" x14ac:dyDescent="0.2">
      <c r="A118" s="34" t="s">
        <v>27</v>
      </c>
      <c r="B118" s="93" t="s">
        <v>168</v>
      </c>
      <c r="C118" s="94"/>
      <c r="D118" s="94"/>
      <c r="E118" s="94"/>
      <c r="F118" s="94"/>
      <c r="G118" s="94"/>
      <c r="H118" s="94"/>
      <c r="I118" s="94"/>
      <c r="J118" s="31"/>
    </row>
    <row r="119" spans="1:15" ht="12.75" x14ac:dyDescent="0.2">
      <c r="A119" s="34"/>
      <c r="B119" s="33"/>
      <c r="C119" s="31"/>
      <c r="D119" s="32"/>
      <c r="E119" s="32"/>
      <c r="F119" s="32"/>
      <c r="G119" s="32"/>
      <c r="H119" s="31"/>
      <c r="I119" s="31"/>
      <c r="J119" s="31"/>
    </row>
    <row r="120" spans="1:15" ht="12.75" thickBot="1" x14ac:dyDescent="0.25">
      <c r="A120" s="30" t="s">
        <v>29</v>
      </c>
    </row>
    <row r="121" spans="1:15" ht="12.75" customHeight="1" thickTop="1" x14ac:dyDescent="0.2">
      <c r="A121" s="97" t="s">
        <v>30</v>
      </c>
      <c r="B121" s="98"/>
      <c r="C121" s="98"/>
      <c r="D121" s="98"/>
      <c r="E121" s="98"/>
      <c r="F121" s="101" t="s">
        <v>31</v>
      </c>
      <c r="G121" s="103" t="s">
        <v>32</v>
      </c>
      <c r="H121" s="104"/>
      <c r="I121" s="104"/>
      <c r="J121" s="105"/>
      <c r="K121" s="109" t="s">
        <v>20</v>
      </c>
      <c r="L121" s="109"/>
      <c r="M121" s="109"/>
      <c r="N121" s="60" t="s">
        <v>67</v>
      </c>
      <c r="O121" s="95" t="s">
        <v>34</v>
      </c>
    </row>
    <row r="122" spans="1:15" x14ac:dyDescent="0.2">
      <c r="A122" s="99"/>
      <c r="B122" s="100"/>
      <c r="C122" s="100"/>
      <c r="D122" s="100"/>
      <c r="E122" s="100"/>
      <c r="F122" s="102"/>
      <c r="G122" s="106"/>
      <c r="H122" s="107"/>
      <c r="I122" s="107"/>
      <c r="J122" s="108"/>
      <c r="K122" s="28" t="s">
        <v>22</v>
      </c>
      <c r="L122" s="28" t="s">
        <v>23</v>
      </c>
      <c r="M122" s="28" t="s">
        <v>24</v>
      </c>
      <c r="N122" s="58" t="s">
        <v>35</v>
      </c>
      <c r="O122" s="96"/>
    </row>
    <row r="123" spans="1:15" ht="12.75" x14ac:dyDescent="0.2">
      <c r="A123" s="23" t="s">
        <v>36</v>
      </c>
      <c r="B123" s="85" t="s">
        <v>37</v>
      </c>
      <c r="C123" s="85"/>
      <c r="D123" s="85"/>
      <c r="E123" s="85"/>
      <c r="F123" s="22" t="s">
        <v>38</v>
      </c>
      <c r="G123" s="86" t="s">
        <v>169</v>
      </c>
      <c r="H123" s="87"/>
      <c r="I123" s="87"/>
      <c r="J123" s="88"/>
      <c r="K123" s="21"/>
      <c r="L123" s="21">
        <v>3800</v>
      </c>
      <c r="M123" s="21"/>
      <c r="N123" s="57">
        <v>4</v>
      </c>
      <c r="O123" s="15">
        <f t="shared" ref="O123:O137" si="4">SUM(K123:M123)*N123</f>
        <v>15200</v>
      </c>
    </row>
    <row r="124" spans="1:15" ht="12.75" x14ac:dyDescent="0.2">
      <c r="A124" s="23" t="s">
        <v>39</v>
      </c>
      <c r="B124" s="85" t="s">
        <v>40</v>
      </c>
      <c r="C124" s="85"/>
      <c r="D124" s="85"/>
      <c r="E124" s="85"/>
      <c r="F124" s="22"/>
      <c r="G124" s="86"/>
      <c r="H124" s="87"/>
      <c r="I124" s="87"/>
      <c r="J124" s="88"/>
      <c r="K124" s="21"/>
      <c r="L124" s="21"/>
      <c r="M124" s="21"/>
      <c r="N124" s="57">
        <v>16</v>
      </c>
      <c r="O124" s="15">
        <f t="shared" si="4"/>
        <v>0</v>
      </c>
    </row>
    <row r="125" spans="1:15" ht="12.75" x14ac:dyDescent="0.2">
      <c r="A125" s="23" t="s">
        <v>41</v>
      </c>
      <c r="B125" s="85" t="s">
        <v>42</v>
      </c>
      <c r="C125" s="85"/>
      <c r="D125" s="85"/>
      <c r="E125" s="85"/>
      <c r="F125" s="22"/>
      <c r="G125" s="86"/>
      <c r="H125" s="87"/>
      <c r="I125" s="87"/>
      <c r="J125" s="88"/>
      <c r="K125" s="21"/>
      <c r="L125" s="21"/>
      <c r="M125" s="21"/>
      <c r="N125" s="57">
        <v>3</v>
      </c>
      <c r="O125" s="15">
        <f t="shared" si="4"/>
        <v>0</v>
      </c>
    </row>
    <row r="126" spans="1:15" ht="12.75" x14ac:dyDescent="0.2">
      <c r="A126" s="23" t="s">
        <v>43</v>
      </c>
      <c r="B126" s="85" t="s">
        <v>44</v>
      </c>
      <c r="C126" s="85"/>
      <c r="D126" s="85"/>
      <c r="E126" s="85"/>
      <c r="F126" s="22"/>
      <c r="G126" s="86"/>
      <c r="H126" s="87"/>
      <c r="I126" s="87"/>
      <c r="J126" s="88"/>
      <c r="K126" s="21"/>
      <c r="L126" s="21"/>
      <c r="M126" s="21"/>
      <c r="N126" s="57">
        <v>3</v>
      </c>
      <c r="O126" s="15">
        <f t="shared" si="4"/>
        <v>0</v>
      </c>
    </row>
    <row r="127" spans="1:15" ht="12.75" x14ac:dyDescent="0.2">
      <c r="A127" s="23" t="s">
        <v>45</v>
      </c>
      <c r="B127" s="85" t="s">
        <v>46</v>
      </c>
      <c r="C127" s="85"/>
      <c r="D127" s="85"/>
      <c r="E127" s="85"/>
      <c r="F127" s="22"/>
      <c r="G127" s="26"/>
      <c r="H127" s="25"/>
      <c r="I127" s="25"/>
      <c r="J127" s="24"/>
      <c r="K127" s="21"/>
      <c r="L127" s="21"/>
      <c r="M127" s="21"/>
      <c r="N127" s="57">
        <v>12</v>
      </c>
      <c r="O127" s="15">
        <f t="shared" si="4"/>
        <v>0</v>
      </c>
    </row>
    <row r="128" spans="1:15" ht="12.75" x14ac:dyDescent="0.2">
      <c r="A128" s="23" t="s">
        <v>47</v>
      </c>
      <c r="B128" s="85" t="s">
        <v>48</v>
      </c>
      <c r="C128" s="85"/>
      <c r="D128" s="85"/>
      <c r="E128" s="85"/>
      <c r="F128" s="22"/>
      <c r="G128" s="86"/>
      <c r="H128" s="87"/>
      <c r="I128" s="87"/>
      <c r="J128" s="88"/>
      <c r="K128" s="21"/>
      <c r="L128" s="21"/>
      <c r="M128" s="21"/>
      <c r="N128" s="57">
        <v>16</v>
      </c>
      <c r="O128" s="15">
        <f t="shared" si="4"/>
        <v>0</v>
      </c>
    </row>
    <row r="129" spans="1:15" ht="12.75" x14ac:dyDescent="0.2">
      <c r="A129" s="23" t="s">
        <v>49</v>
      </c>
      <c r="B129" s="85" t="s">
        <v>50</v>
      </c>
      <c r="C129" s="85"/>
      <c r="D129" s="85"/>
      <c r="E129" s="85"/>
      <c r="F129" s="22" t="s">
        <v>38</v>
      </c>
      <c r="G129" s="86"/>
      <c r="H129" s="87"/>
      <c r="I129" s="87"/>
      <c r="J129" s="88"/>
      <c r="K129" s="21"/>
      <c r="L129" s="21">
        <v>5000</v>
      </c>
      <c r="M129" s="21"/>
      <c r="N129" s="57">
        <v>4</v>
      </c>
      <c r="O129" s="15">
        <f t="shared" si="4"/>
        <v>20000</v>
      </c>
    </row>
    <row r="130" spans="1:15" ht="12.75" x14ac:dyDescent="0.2">
      <c r="A130" s="23" t="s">
        <v>51</v>
      </c>
      <c r="B130" s="85" t="s">
        <v>52</v>
      </c>
      <c r="C130" s="85"/>
      <c r="D130" s="85"/>
      <c r="E130" s="85"/>
      <c r="F130" s="22"/>
      <c r="G130" s="86"/>
      <c r="H130" s="87"/>
      <c r="I130" s="87"/>
      <c r="J130" s="88"/>
      <c r="K130" s="21"/>
      <c r="L130" s="21"/>
      <c r="M130" s="21"/>
      <c r="N130" s="57">
        <v>3</v>
      </c>
      <c r="O130" s="15">
        <f t="shared" si="4"/>
        <v>0</v>
      </c>
    </row>
    <row r="131" spans="1:15" ht="12.75" x14ac:dyDescent="0.2">
      <c r="A131" s="23" t="s">
        <v>53</v>
      </c>
      <c r="B131" s="85" t="s">
        <v>54</v>
      </c>
      <c r="C131" s="85"/>
      <c r="D131" s="85"/>
      <c r="E131" s="85"/>
      <c r="F131" s="22"/>
      <c r="G131" s="26"/>
      <c r="H131" s="25"/>
      <c r="I131" s="25"/>
      <c r="J131" s="24"/>
      <c r="K131" s="21"/>
      <c r="L131" s="21"/>
      <c r="M131" s="21"/>
      <c r="N131" s="57">
        <v>14</v>
      </c>
      <c r="O131" s="15">
        <f t="shared" si="4"/>
        <v>0</v>
      </c>
    </row>
    <row r="132" spans="1:15" ht="12.75" x14ac:dyDescent="0.2">
      <c r="A132" s="23" t="s">
        <v>55</v>
      </c>
      <c r="B132" s="85" t="s">
        <v>56</v>
      </c>
      <c r="C132" s="85"/>
      <c r="D132" s="85"/>
      <c r="E132" s="85"/>
      <c r="F132" s="22"/>
      <c r="G132" s="26"/>
      <c r="H132" s="25"/>
      <c r="I132" s="25"/>
      <c r="J132" s="24"/>
      <c r="K132" s="21"/>
      <c r="L132" s="21"/>
      <c r="M132" s="21"/>
      <c r="N132" s="57">
        <v>12</v>
      </c>
      <c r="O132" s="15">
        <f t="shared" si="4"/>
        <v>0</v>
      </c>
    </row>
    <row r="133" spans="1:15" ht="12.75" x14ac:dyDescent="0.2">
      <c r="A133" s="23" t="s">
        <v>57</v>
      </c>
      <c r="B133" s="89" t="s">
        <v>58</v>
      </c>
      <c r="C133" s="90"/>
      <c r="D133" s="90"/>
      <c r="E133" s="91"/>
      <c r="F133" s="22"/>
      <c r="G133" s="86"/>
      <c r="H133" s="92"/>
      <c r="I133" s="92"/>
      <c r="J133" s="88"/>
      <c r="K133" s="21"/>
      <c r="L133" s="21"/>
      <c r="M133" s="21"/>
      <c r="N133" s="57">
        <v>3</v>
      </c>
      <c r="O133" s="15">
        <f t="shared" si="4"/>
        <v>0</v>
      </c>
    </row>
    <row r="134" spans="1:15" ht="12.75" x14ac:dyDescent="0.2">
      <c r="A134" s="23" t="s">
        <v>59</v>
      </c>
      <c r="B134" s="85" t="s">
        <v>60</v>
      </c>
      <c r="C134" s="85"/>
      <c r="D134" s="85"/>
      <c r="E134" s="85"/>
      <c r="F134" s="22"/>
      <c r="G134" s="86"/>
      <c r="H134" s="87"/>
      <c r="I134" s="87"/>
      <c r="J134" s="88"/>
      <c r="K134" s="21"/>
      <c r="L134" s="21"/>
      <c r="M134" s="21"/>
      <c r="N134" s="57">
        <v>8</v>
      </c>
      <c r="O134" s="15">
        <f t="shared" si="4"/>
        <v>0</v>
      </c>
    </row>
    <row r="135" spans="1:15" ht="12.75" x14ac:dyDescent="0.2">
      <c r="A135" s="23" t="s">
        <v>59</v>
      </c>
      <c r="B135" s="85" t="s">
        <v>61</v>
      </c>
      <c r="C135" s="85"/>
      <c r="D135" s="85"/>
      <c r="E135" s="85"/>
      <c r="F135" s="22"/>
      <c r="G135" s="86"/>
      <c r="H135" s="87"/>
      <c r="I135" s="87"/>
      <c r="J135" s="88"/>
      <c r="K135" s="21"/>
      <c r="L135" s="21"/>
      <c r="M135" s="21"/>
      <c r="N135" s="57">
        <v>2</v>
      </c>
      <c r="O135" s="15">
        <f t="shared" si="4"/>
        <v>0</v>
      </c>
    </row>
    <row r="136" spans="1:15" ht="12.75" x14ac:dyDescent="0.2">
      <c r="A136" s="23" t="s">
        <v>59</v>
      </c>
      <c r="B136" s="85" t="s">
        <v>62</v>
      </c>
      <c r="C136" s="85"/>
      <c r="D136" s="85"/>
      <c r="E136" s="85"/>
      <c r="F136" s="22"/>
      <c r="G136" s="86"/>
      <c r="H136" s="87"/>
      <c r="I136" s="87"/>
      <c r="J136" s="88"/>
      <c r="K136" s="21"/>
      <c r="L136" s="21"/>
      <c r="M136" s="21"/>
      <c r="N136" s="57">
        <v>6</v>
      </c>
      <c r="O136" s="15">
        <f t="shared" si="4"/>
        <v>0</v>
      </c>
    </row>
    <row r="137" spans="1:15" ht="13.5" thickBot="1" x14ac:dyDescent="0.25">
      <c r="A137" s="19" t="s">
        <v>59</v>
      </c>
      <c r="B137" s="81" t="s">
        <v>63</v>
      </c>
      <c r="C137" s="81"/>
      <c r="D137" s="81"/>
      <c r="E137" s="81"/>
      <c r="F137" s="18"/>
      <c r="G137" s="82"/>
      <c r="H137" s="83"/>
      <c r="I137" s="83"/>
      <c r="J137" s="84"/>
      <c r="K137" s="17"/>
      <c r="L137" s="17"/>
      <c r="M137" s="17"/>
      <c r="N137" s="56"/>
      <c r="O137" s="15">
        <f t="shared" si="4"/>
        <v>0</v>
      </c>
    </row>
    <row r="138" spans="1:15" ht="13.5" thickTop="1" thickBot="1" x14ac:dyDescent="0.25">
      <c r="I138" s="9" t="s">
        <v>64</v>
      </c>
      <c r="J138" s="9"/>
      <c r="K138" s="14">
        <f>SUM(K123:K137)</f>
        <v>0</v>
      </c>
      <c r="L138" s="13">
        <f>SUM(L123:L137)</f>
        <v>8800</v>
      </c>
      <c r="M138" s="12">
        <f>SUM(M123:M137)</f>
        <v>0</v>
      </c>
      <c r="N138" s="55"/>
      <c r="O138" s="10">
        <f>SUM(O123:O137)</f>
        <v>35200</v>
      </c>
    </row>
    <row r="139" spans="1:15" ht="12.75" thickTop="1" x14ac:dyDescent="0.2">
      <c r="I139" s="9"/>
      <c r="J139" s="9"/>
      <c r="K139" s="8"/>
      <c r="L139" s="8"/>
      <c r="M139" s="8"/>
      <c r="N139" s="6"/>
      <c r="O139" s="6"/>
    </row>
    <row r="140" spans="1:15" ht="15" x14ac:dyDescent="0.25">
      <c r="A140" s="37" t="s">
        <v>76</v>
      </c>
    </row>
    <row r="141" spans="1:15" ht="12.75" x14ac:dyDescent="0.2">
      <c r="A141" s="30" t="s">
        <v>27</v>
      </c>
      <c r="B141" s="93" t="s">
        <v>170</v>
      </c>
      <c r="C141" s="94"/>
      <c r="D141" s="94"/>
      <c r="E141" s="94"/>
      <c r="F141" s="94"/>
      <c r="G141" s="94"/>
      <c r="H141" s="94"/>
      <c r="I141" s="94"/>
      <c r="J141" s="31"/>
    </row>
    <row r="143" spans="1:15" ht="12.75" thickBot="1" x14ac:dyDescent="0.25">
      <c r="A143" s="30" t="s">
        <v>29</v>
      </c>
    </row>
    <row r="144" spans="1:15" ht="12.75" customHeight="1" thickTop="1" x14ac:dyDescent="0.2">
      <c r="A144" s="97" t="s">
        <v>30</v>
      </c>
      <c r="B144" s="98"/>
      <c r="C144" s="98"/>
      <c r="D144" s="98"/>
      <c r="E144" s="98"/>
      <c r="F144" s="101" t="s">
        <v>31</v>
      </c>
      <c r="G144" s="103" t="s">
        <v>32</v>
      </c>
      <c r="H144" s="104"/>
      <c r="I144" s="104"/>
      <c r="J144" s="105"/>
      <c r="K144" s="109" t="s">
        <v>20</v>
      </c>
      <c r="L144" s="109"/>
      <c r="M144" s="109"/>
      <c r="N144" s="59" t="s">
        <v>67</v>
      </c>
      <c r="O144" s="95" t="s">
        <v>34</v>
      </c>
    </row>
    <row r="145" spans="1:15" x14ac:dyDescent="0.2">
      <c r="A145" s="99"/>
      <c r="B145" s="100"/>
      <c r="C145" s="100"/>
      <c r="D145" s="100"/>
      <c r="E145" s="100"/>
      <c r="F145" s="102"/>
      <c r="G145" s="106"/>
      <c r="H145" s="107"/>
      <c r="I145" s="107"/>
      <c r="J145" s="108"/>
      <c r="K145" s="28" t="s">
        <v>22</v>
      </c>
      <c r="L145" s="28" t="s">
        <v>23</v>
      </c>
      <c r="M145" s="28" t="s">
        <v>24</v>
      </c>
      <c r="N145" s="58" t="s">
        <v>35</v>
      </c>
      <c r="O145" s="96"/>
    </row>
    <row r="146" spans="1:15" ht="12.75" x14ac:dyDescent="0.2">
      <c r="A146" s="23" t="s">
        <v>36</v>
      </c>
      <c r="B146" s="85" t="s">
        <v>37</v>
      </c>
      <c r="C146" s="85"/>
      <c r="D146" s="85"/>
      <c r="E146" s="85"/>
      <c r="F146" s="22"/>
      <c r="G146" s="86"/>
      <c r="H146" s="87"/>
      <c r="I146" s="87"/>
      <c r="J146" s="88"/>
      <c r="K146" s="21"/>
      <c r="L146" s="21"/>
      <c r="M146" s="21"/>
      <c r="N146" s="57">
        <v>4</v>
      </c>
      <c r="O146" s="15">
        <f t="shared" ref="O146:O160" si="5">SUM(K146:M146)*N146</f>
        <v>0</v>
      </c>
    </row>
    <row r="147" spans="1:15" ht="12.75" x14ac:dyDescent="0.2">
      <c r="A147" s="23" t="s">
        <v>39</v>
      </c>
      <c r="B147" s="85" t="s">
        <v>40</v>
      </c>
      <c r="C147" s="85"/>
      <c r="D147" s="85"/>
      <c r="E147" s="85"/>
      <c r="F147" s="22"/>
      <c r="G147" s="86"/>
      <c r="H147" s="87"/>
      <c r="I147" s="87"/>
      <c r="J147" s="88"/>
      <c r="K147" s="21"/>
      <c r="L147" s="21"/>
      <c r="M147" s="21"/>
      <c r="N147" s="57">
        <v>16</v>
      </c>
      <c r="O147" s="15">
        <f t="shared" si="5"/>
        <v>0</v>
      </c>
    </row>
    <row r="148" spans="1:15" ht="12.75" x14ac:dyDescent="0.2">
      <c r="A148" s="23" t="s">
        <v>41</v>
      </c>
      <c r="B148" s="85" t="s">
        <v>42</v>
      </c>
      <c r="C148" s="85"/>
      <c r="D148" s="85"/>
      <c r="E148" s="85"/>
      <c r="F148" s="22"/>
      <c r="G148" s="86"/>
      <c r="H148" s="87"/>
      <c r="I148" s="87"/>
      <c r="J148" s="88"/>
      <c r="K148" s="21"/>
      <c r="L148" s="21"/>
      <c r="M148" s="21"/>
      <c r="N148" s="57">
        <v>3</v>
      </c>
      <c r="O148" s="15">
        <f t="shared" si="5"/>
        <v>0</v>
      </c>
    </row>
    <row r="149" spans="1:15" ht="12.75" x14ac:dyDescent="0.2">
      <c r="A149" s="23" t="s">
        <v>43</v>
      </c>
      <c r="B149" s="85" t="s">
        <v>44</v>
      </c>
      <c r="C149" s="85"/>
      <c r="D149" s="85"/>
      <c r="E149" s="85"/>
      <c r="F149" s="22"/>
      <c r="G149" s="86"/>
      <c r="H149" s="87"/>
      <c r="I149" s="87"/>
      <c r="J149" s="88"/>
      <c r="K149" s="21"/>
      <c r="L149" s="21"/>
      <c r="M149" s="21"/>
      <c r="N149" s="57">
        <v>3</v>
      </c>
      <c r="O149" s="15">
        <f t="shared" si="5"/>
        <v>0</v>
      </c>
    </row>
    <row r="150" spans="1:15" ht="12.75" x14ac:dyDescent="0.2">
      <c r="A150" s="23" t="s">
        <v>45</v>
      </c>
      <c r="B150" s="85" t="s">
        <v>46</v>
      </c>
      <c r="C150" s="85"/>
      <c r="D150" s="85"/>
      <c r="E150" s="85"/>
      <c r="F150" s="22"/>
      <c r="G150" s="26"/>
      <c r="H150" s="25"/>
      <c r="I150" s="25"/>
      <c r="J150" s="24"/>
      <c r="K150" s="21"/>
      <c r="L150" s="21"/>
      <c r="M150" s="21"/>
      <c r="N150" s="57">
        <v>12</v>
      </c>
      <c r="O150" s="15">
        <f t="shared" si="5"/>
        <v>0</v>
      </c>
    </row>
    <row r="151" spans="1:15" ht="12.75" x14ac:dyDescent="0.2">
      <c r="A151" s="23" t="s">
        <v>47</v>
      </c>
      <c r="B151" s="85" t="s">
        <v>48</v>
      </c>
      <c r="C151" s="85"/>
      <c r="D151" s="85"/>
      <c r="E151" s="85"/>
      <c r="F151" s="22"/>
      <c r="G151" s="86"/>
      <c r="H151" s="87"/>
      <c r="I151" s="87"/>
      <c r="J151" s="88"/>
      <c r="K151" s="21"/>
      <c r="L151" s="21"/>
      <c r="M151" s="21"/>
      <c r="N151" s="57">
        <v>16</v>
      </c>
      <c r="O151" s="15">
        <f t="shared" si="5"/>
        <v>0</v>
      </c>
    </row>
    <row r="152" spans="1:15" ht="12.75" x14ac:dyDescent="0.2">
      <c r="A152" s="23" t="s">
        <v>49</v>
      </c>
      <c r="B152" s="85" t="s">
        <v>50</v>
      </c>
      <c r="C152" s="85"/>
      <c r="D152" s="85"/>
      <c r="E152" s="85"/>
      <c r="F152" s="22"/>
      <c r="G152" s="86"/>
      <c r="H152" s="87"/>
      <c r="I152" s="87"/>
      <c r="J152" s="88"/>
      <c r="K152" s="21"/>
      <c r="L152" s="21"/>
      <c r="M152" s="21"/>
      <c r="N152" s="57">
        <v>4</v>
      </c>
      <c r="O152" s="15">
        <f t="shared" si="5"/>
        <v>0</v>
      </c>
    </row>
    <row r="153" spans="1:15" ht="12.75" x14ac:dyDescent="0.2">
      <c r="A153" s="23" t="s">
        <v>51</v>
      </c>
      <c r="B153" s="85" t="s">
        <v>52</v>
      </c>
      <c r="C153" s="85"/>
      <c r="D153" s="85"/>
      <c r="E153" s="85"/>
      <c r="F153" s="22"/>
      <c r="G153" s="86"/>
      <c r="H153" s="87"/>
      <c r="I153" s="87"/>
      <c r="J153" s="88"/>
      <c r="K153" s="21"/>
      <c r="L153" s="21"/>
      <c r="M153" s="21"/>
      <c r="N153" s="57">
        <v>3</v>
      </c>
      <c r="O153" s="15">
        <f t="shared" si="5"/>
        <v>0</v>
      </c>
    </row>
    <row r="154" spans="1:15" ht="12.75" x14ac:dyDescent="0.2">
      <c r="A154" s="23" t="s">
        <v>53</v>
      </c>
      <c r="B154" s="85" t="s">
        <v>54</v>
      </c>
      <c r="C154" s="85"/>
      <c r="D154" s="85"/>
      <c r="E154" s="85"/>
      <c r="F154" s="22"/>
      <c r="G154" s="26"/>
      <c r="H154" s="25"/>
      <c r="I154" s="25"/>
      <c r="J154" s="24"/>
      <c r="K154" s="21"/>
      <c r="L154" s="21"/>
      <c r="M154" s="21"/>
      <c r="N154" s="57">
        <v>14</v>
      </c>
      <c r="O154" s="15">
        <f t="shared" si="5"/>
        <v>0</v>
      </c>
    </row>
    <row r="155" spans="1:15" ht="12.75" x14ac:dyDescent="0.2">
      <c r="A155" s="23" t="s">
        <v>55</v>
      </c>
      <c r="B155" s="85" t="s">
        <v>56</v>
      </c>
      <c r="C155" s="85"/>
      <c r="D155" s="85"/>
      <c r="E155" s="85"/>
      <c r="F155" s="22"/>
      <c r="G155" s="26"/>
      <c r="H155" s="25"/>
      <c r="I155" s="25"/>
      <c r="J155" s="24"/>
      <c r="K155" s="21"/>
      <c r="L155" s="21"/>
      <c r="M155" s="21"/>
      <c r="N155" s="57">
        <v>12</v>
      </c>
      <c r="O155" s="15">
        <f t="shared" si="5"/>
        <v>0</v>
      </c>
    </row>
    <row r="156" spans="1:15" ht="12.75" x14ac:dyDescent="0.2">
      <c r="A156" s="23" t="s">
        <v>57</v>
      </c>
      <c r="B156" s="89" t="s">
        <v>58</v>
      </c>
      <c r="C156" s="90"/>
      <c r="D156" s="90"/>
      <c r="E156" s="91"/>
      <c r="F156" s="22"/>
      <c r="G156" s="86"/>
      <c r="H156" s="92"/>
      <c r="I156" s="92"/>
      <c r="J156" s="88"/>
      <c r="K156" s="21"/>
      <c r="L156" s="21"/>
      <c r="M156" s="21"/>
      <c r="N156" s="57">
        <v>3</v>
      </c>
      <c r="O156" s="15">
        <f t="shared" si="5"/>
        <v>0</v>
      </c>
    </row>
    <row r="157" spans="1:15" ht="12.75" x14ac:dyDescent="0.2">
      <c r="A157" s="23" t="s">
        <v>59</v>
      </c>
      <c r="B157" s="85" t="s">
        <v>60</v>
      </c>
      <c r="C157" s="85"/>
      <c r="D157" s="85"/>
      <c r="E157" s="85"/>
      <c r="F157" s="22"/>
      <c r="G157" s="86"/>
      <c r="H157" s="87"/>
      <c r="I157" s="87"/>
      <c r="J157" s="88"/>
      <c r="K157" s="21"/>
      <c r="L157" s="21"/>
      <c r="M157" s="21"/>
      <c r="N157" s="57">
        <v>8</v>
      </c>
      <c r="O157" s="15">
        <f t="shared" si="5"/>
        <v>0</v>
      </c>
    </row>
    <row r="158" spans="1:15" ht="12.75" x14ac:dyDescent="0.2">
      <c r="A158" s="23" t="s">
        <v>59</v>
      </c>
      <c r="B158" s="85" t="s">
        <v>61</v>
      </c>
      <c r="C158" s="85"/>
      <c r="D158" s="85"/>
      <c r="E158" s="85"/>
      <c r="F158" s="22"/>
      <c r="G158" s="86"/>
      <c r="H158" s="87"/>
      <c r="I158" s="87"/>
      <c r="J158" s="88"/>
      <c r="K158" s="21"/>
      <c r="L158" s="21"/>
      <c r="M158" s="21"/>
      <c r="N158" s="57">
        <v>2</v>
      </c>
      <c r="O158" s="15">
        <f t="shared" si="5"/>
        <v>0</v>
      </c>
    </row>
    <row r="159" spans="1:15" ht="12.75" x14ac:dyDescent="0.2">
      <c r="A159" s="23" t="s">
        <v>59</v>
      </c>
      <c r="B159" s="85" t="s">
        <v>62</v>
      </c>
      <c r="C159" s="85"/>
      <c r="D159" s="85"/>
      <c r="E159" s="85"/>
      <c r="F159" s="22"/>
      <c r="G159" s="86"/>
      <c r="H159" s="87"/>
      <c r="I159" s="87"/>
      <c r="J159" s="88"/>
      <c r="K159" s="21"/>
      <c r="L159" s="21"/>
      <c r="M159" s="21"/>
      <c r="N159" s="57">
        <v>6</v>
      </c>
      <c r="O159" s="15">
        <f t="shared" si="5"/>
        <v>0</v>
      </c>
    </row>
    <row r="160" spans="1:15" ht="13.5" thickBot="1" x14ac:dyDescent="0.25">
      <c r="A160" s="19" t="s">
        <v>59</v>
      </c>
      <c r="B160" s="81" t="s">
        <v>63</v>
      </c>
      <c r="C160" s="81"/>
      <c r="D160" s="81"/>
      <c r="E160" s="81"/>
      <c r="F160" s="18"/>
      <c r="G160" s="82"/>
      <c r="H160" s="83"/>
      <c r="I160" s="83"/>
      <c r="J160" s="84"/>
      <c r="K160" s="17"/>
      <c r="L160" s="17"/>
      <c r="M160" s="17"/>
      <c r="N160" s="56"/>
      <c r="O160" s="15">
        <f t="shared" si="5"/>
        <v>0</v>
      </c>
    </row>
    <row r="161" spans="1:15" ht="13.5" thickTop="1" thickBot="1" x14ac:dyDescent="0.25">
      <c r="I161" s="9" t="s">
        <v>64</v>
      </c>
      <c r="J161" s="9"/>
      <c r="K161" s="14">
        <f>SUM(K146:K160)</f>
        <v>0</v>
      </c>
      <c r="L161" s="13">
        <f>SUM(L146:L160)</f>
        <v>0</v>
      </c>
      <c r="M161" s="12">
        <f>SUM(M146:M160)</f>
        <v>0</v>
      </c>
      <c r="N161" s="55"/>
      <c r="O161" s="10">
        <f>SUM(O146:O160)</f>
        <v>0</v>
      </c>
    </row>
    <row r="162" spans="1:15" ht="15.75" thickTop="1" x14ac:dyDescent="0.25">
      <c r="A162" s="37" t="s">
        <v>78</v>
      </c>
    </row>
    <row r="163" spans="1:15" ht="12.75" x14ac:dyDescent="0.2">
      <c r="A163" s="30" t="s">
        <v>27</v>
      </c>
      <c r="B163" s="93" t="s">
        <v>171</v>
      </c>
      <c r="C163" s="94"/>
      <c r="D163" s="94"/>
      <c r="E163" s="94"/>
      <c r="F163" s="94"/>
      <c r="G163" s="94"/>
      <c r="H163" s="94"/>
      <c r="I163" s="94"/>
      <c r="J163" s="31"/>
    </row>
    <row r="165" spans="1:15" ht="12.75" thickBot="1" x14ac:dyDescent="0.25">
      <c r="A165" s="30" t="s">
        <v>29</v>
      </c>
    </row>
    <row r="166" spans="1:15" ht="12.75" customHeight="1" thickTop="1" x14ac:dyDescent="0.2">
      <c r="A166" s="97" t="s">
        <v>30</v>
      </c>
      <c r="B166" s="98"/>
      <c r="C166" s="98"/>
      <c r="D166" s="98"/>
      <c r="E166" s="98"/>
      <c r="F166" s="101" t="s">
        <v>31</v>
      </c>
      <c r="G166" s="103" t="s">
        <v>32</v>
      </c>
      <c r="H166" s="104"/>
      <c r="I166" s="104"/>
      <c r="J166" s="105"/>
      <c r="K166" s="109" t="s">
        <v>20</v>
      </c>
      <c r="L166" s="109"/>
      <c r="M166" s="109"/>
      <c r="N166" s="59" t="s">
        <v>67</v>
      </c>
      <c r="O166" s="95" t="s">
        <v>34</v>
      </c>
    </row>
    <row r="167" spans="1:15" x14ac:dyDescent="0.2">
      <c r="A167" s="99"/>
      <c r="B167" s="100"/>
      <c r="C167" s="100"/>
      <c r="D167" s="100"/>
      <c r="E167" s="100"/>
      <c r="F167" s="102"/>
      <c r="G167" s="106"/>
      <c r="H167" s="107"/>
      <c r="I167" s="107"/>
      <c r="J167" s="108"/>
      <c r="K167" s="28" t="s">
        <v>22</v>
      </c>
      <c r="L167" s="28" t="s">
        <v>23</v>
      </c>
      <c r="M167" s="28" t="s">
        <v>24</v>
      </c>
      <c r="N167" s="58" t="s">
        <v>35</v>
      </c>
      <c r="O167" s="96"/>
    </row>
    <row r="168" spans="1:15" ht="12.75" x14ac:dyDescent="0.2">
      <c r="A168" s="23" t="s">
        <v>36</v>
      </c>
      <c r="B168" s="85" t="s">
        <v>37</v>
      </c>
      <c r="C168" s="85"/>
      <c r="D168" s="85"/>
      <c r="E168" s="85"/>
      <c r="F168" s="22"/>
      <c r="G168" s="86"/>
      <c r="H168" s="87"/>
      <c r="I168" s="87"/>
      <c r="J168" s="88"/>
      <c r="K168" s="21"/>
      <c r="L168" s="21"/>
      <c r="M168" s="21"/>
      <c r="N168" s="57">
        <v>4</v>
      </c>
      <c r="O168" s="15">
        <f t="shared" ref="O168:O182" si="6">SUM(K168:M168)*N168</f>
        <v>0</v>
      </c>
    </row>
    <row r="169" spans="1:15" ht="12.75" x14ac:dyDescent="0.2">
      <c r="A169" s="23" t="s">
        <v>39</v>
      </c>
      <c r="B169" s="85" t="s">
        <v>40</v>
      </c>
      <c r="C169" s="85"/>
      <c r="D169" s="85"/>
      <c r="E169" s="85"/>
      <c r="F169" s="22"/>
      <c r="G169" s="86"/>
      <c r="H169" s="87"/>
      <c r="I169" s="87"/>
      <c r="J169" s="88"/>
      <c r="K169" s="21"/>
      <c r="L169" s="21"/>
      <c r="M169" s="21"/>
      <c r="N169" s="57">
        <v>16</v>
      </c>
      <c r="O169" s="15">
        <f t="shared" si="6"/>
        <v>0</v>
      </c>
    </row>
    <row r="170" spans="1:15" ht="12.75" x14ac:dyDescent="0.2">
      <c r="A170" s="23" t="s">
        <v>41</v>
      </c>
      <c r="B170" s="85" t="s">
        <v>42</v>
      </c>
      <c r="C170" s="85"/>
      <c r="D170" s="85"/>
      <c r="E170" s="85"/>
      <c r="F170" s="22"/>
      <c r="G170" s="86"/>
      <c r="H170" s="87"/>
      <c r="I170" s="87"/>
      <c r="J170" s="88"/>
      <c r="K170" s="21"/>
      <c r="L170" s="21"/>
      <c r="M170" s="21"/>
      <c r="N170" s="57">
        <v>3</v>
      </c>
      <c r="O170" s="15">
        <f t="shared" si="6"/>
        <v>0</v>
      </c>
    </row>
    <row r="171" spans="1:15" ht="12.75" x14ac:dyDescent="0.2">
      <c r="A171" s="23" t="s">
        <v>43</v>
      </c>
      <c r="B171" s="85" t="s">
        <v>44</v>
      </c>
      <c r="C171" s="85"/>
      <c r="D171" s="85"/>
      <c r="E171" s="85"/>
      <c r="F171" s="22"/>
      <c r="G171" s="86"/>
      <c r="H171" s="87"/>
      <c r="I171" s="87"/>
      <c r="J171" s="88"/>
      <c r="K171" s="21"/>
      <c r="L171" s="21"/>
      <c r="M171" s="21"/>
      <c r="N171" s="57">
        <v>3</v>
      </c>
      <c r="O171" s="15">
        <f t="shared" si="6"/>
        <v>0</v>
      </c>
    </row>
    <row r="172" spans="1:15" ht="12.75" x14ac:dyDescent="0.2">
      <c r="A172" s="23" t="s">
        <v>45</v>
      </c>
      <c r="B172" s="85" t="s">
        <v>46</v>
      </c>
      <c r="C172" s="85"/>
      <c r="D172" s="85"/>
      <c r="E172" s="85"/>
      <c r="F172" s="22"/>
      <c r="G172" s="26"/>
      <c r="H172" s="25"/>
      <c r="I172" s="25"/>
      <c r="J172" s="24"/>
      <c r="K172" s="21"/>
      <c r="L172" s="21"/>
      <c r="M172" s="21"/>
      <c r="N172" s="57">
        <v>12</v>
      </c>
      <c r="O172" s="15">
        <f t="shared" si="6"/>
        <v>0</v>
      </c>
    </row>
    <row r="173" spans="1:15" ht="12.75" x14ac:dyDescent="0.2">
      <c r="A173" s="23" t="s">
        <v>47</v>
      </c>
      <c r="B173" s="85" t="s">
        <v>48</v>
      </c>
      <c r="C173" s="85"/>
      <c r="D173" s="85"/>
      <c r="E173" s="85"/>
      <c r="F173" s="22"/>
      <c r="G173" s="86"/>
      <c r="H173" s="87"/>
      <c r="I173" s="87"/>
      <c r="J173" s="88"/>
      <c r="K173" s="21"/>
      <c r="L173" s="21"/>
      <c r="M173" s="21"/>
      <c r="N173" s="57">
        <v>16</v>
      </c>
      <c r="O173" s="15">
        <f t="shared" si="6"/>
        <v>0</v>
      </c>
    </row>
    <row r="174" spans="1:15" ht="12.75" x14ac:dyDescent="0.2">
      <c r="A174" s="23" t="s">
        <v>49</v>
      </c>
      <c r="B174" s="85" t="s">
        <v>50</v>
      </c>
      <c r="C174" s="85"/>
      <c r="D174" s="85"/>
      <c r="E174" s="85"/>
      <c r="F174" s="22"/>
      <c r="G174" s="86"/>
      <c r="H174" s="87"/>
      <c r="I174" s="87"/>
      <c r="J174" s="88"/>
      <c r="K174" s="21"/>
      <c r="L174" s="21"/>
      <c r="M174" s="21"/>
      <c r="N174" s="57">
        <v>4</v>
      </c>
      <c r="O174" s="15">
        <f t="shared" si="6"/>
        <v>0</v>
      </c>
    </row>
    <row r="175" spans="1:15" ht="12.75" x14ac:dyDescent="0.2">
      <c r="A175" s="23" t="s">
        <v>51</v>
      </c>
      <c r="B175" s="85" t="s">
        <v>52</v>
      </c>
      <c r="C175" s="85"/>
      <c r="D175" s="85"/>
      <c r="E175" s="85"/>
      <c r="F175" s="22"/>
      <c r="G175" s="86"/>
      <c r="H175" s="87"/>
      <c r="I175" s="87"/>
      <c r="J175" s="88"/>
      <c r="K175" s="21"/>
      <c r="L175" s="21"/>
      <c r="M175" s="21"/>
      <c r="N175" s="57">
        <v>3</v>
      </c>
      <c r="O175" s="15">
        <f t="shared" si="6"/>
        <v>0</v>
      </c>
    </row>
    <row r="176" spans="1:15" ht="12.75" x14ac:dyDescent="0.2">
      <c r="A176" s="23" t="s">
        <v>53</v>
      </c>
      <c r="B176" s="85" t="s">
        <v>54</v>
      </c>
      <c r="C176" s="85"/>
      <c r="D176" s="85"/>
      <c r="E176" s="85"/>
      <c r="F176" s="22"/>
      <c r="G176" s="26"/>
      <c r="H176" s="25"/>
      <c r="I176" s="25"/>
      <c r="J176" s="24"/>
      <c r="K176" s="21"/>
      <c r="L176" s="21"/>
      <c r="M176" s="21"/>
      <c r="N176" s="57">
        <v>14</v>
      </c>
      <c r="O176" s="15">
        <f t="shared" si="6"/>
        <v>0</v>
      </c>
    </row>
    <row r="177" spans="1:15" ht="12.75" x14ac:dyDescent="0.2">
      <c r="A177" s="23" t="s">
        <v>55</v>
      </c>
      <c r="B177" s="85" t="s">
        <v>56</v>
      </c>
      <c r="C177" s="85"/>
      <c r="D177" s="85"/>
      <c r="E177" s="85"/>
      <c r="F177" s="22"/>
      <c r="G177" s="26"/>
      <c r="H177" s="25"/>
      <c r="I177" s="25"/>
      <c r="J177" s="24"/>
      <c r="K177" s="21"/>
      <c r="L177" s="21"/>
      <c r="M177" s="21"/>
      <c r="N177" s="57">
        <v>12</v>
      </c>
      <c r="O177" s="15">
        <f t="shared" si="6"/>
        <v>0</v>
      </c>
    </row>
    <row r="178" spans="1:15" ht="12.75" x14ac:dyDescent="0.2">
      <c r="A178" s="23" t="s">
        <v>57</v>
      </c>
      <c r="B178" s="89" t="s">
        <v>58</v>
      </c>
      <c r="C178" s="90"/>
      <c r="D178" s="90"/>
      <c r="E178" s="91"/>
      <c r="F178" s="22"/>
      <c r="G178" s="86"/>
      <c r="H178" s="92"/>
      <c r="I178" s="92"/>
      <c r="J178" s="88"/>
      <c r="K178" s="21"/>
      <c r="L178" s="21"/>
      <c r="M178" s="21"/>
      <c r="N178" s="57">
        <v>3</v>
      </c>
      <c r="O178" s="15">
        <f t="shared" si="6"/>
        <v>0</v>
      </c>
    </row>
    <row r="179" spans="1:15" ht="12.75" x14ac:dyDescent="0.2">
      <c r="A179" s="23" t="s">
        <v>59</v>
      </c>
      <c r="B179" s="85" t="s">
        <v>60</v>
      </c>
      <c r="C179" s="85"/>
      <c r="D179" s="85"/>
      <c r="E179" s="85"/>
      <c r="F179" s="22"/>
      <c r="G179" s="86"/>
      <c r="H179" s="87"/>
      <c r="I179" s="87"/>
      <c r="J179" s="88"/>
      <c r="K179" s="21"/>
      <c r="L179" s="21"/>
      <c r="M179" s="21"/>
      <c r="N179" s="57">
        <v>8</v>
      </c>
      <c r="O179" s="15">
        <f t="shared" si="6"/>
        <v>0</v>
      </c>
    </row>
    <row r="180" spans="1:15" ht="12.75" x14ac:dyDescent="0.2">
      <c r="A180" s="23" t="s">
        <v>59</v>
      </c>
      <c r="B180" s="85" t="s">
        <v>61</v>
      </c>
      <c r="C180" s="85"/>
      <c r="D180" s="85"/>
      <c r="E180" s="85"/>
      <c r="F180" s="22"/>
      <c r="G180" s="86"/>
      <c r="H180" s="87"/>
      <c r="I180" s="87"/>
      <c r="J180" s="88"/>
      <c r="K180" s="21"/>
      <c r="L180" s="21"/>
      <c r="M180" s="21"/>
      <c r="N180" s="57">
        <v>2</v>
      </c>
      <c r="O180" s="15">
        <f t="shared" si="6"/>
        <v>0</v>
      </c>
    </row>
    <row r="181" spans="1:15" ht="12.75" x14ac:dyDescent="0.2">
      <c r="A181" s="23" t="s">
        <v>59</v>
      </c>
      <c r="B181" s="85" t="s">
        <v>62</v>
      </c>
      <c r="C181" s="85"/>
      <c r="D181" s="85"/>
      <c r="E181" s="85"/>
      <c r="F181" s="22"/>
      <c r="G181" s="86"/>
      <c r="H181" s="87"/>
      <c r="I181" s="87"/>
      <c r="J181" s="88"/>
      <c r="K181" s="21"/>
      <c r="L181" s="21"/>
      <c r="M181" s="21"/>
      <c r="N181" s="57">
        <v>6</v>
      </c>
      <c r="O181" s="15">
        <f t="shared" si="6"/>
        <v>0</v>
      </c>
    </row>
    <row r="182" spans="1:15" ht="13.5" thickBot="1" x14ac:dyDescent="0.25">
      <c r="A182" s="19" t="s">
        <v>59</v>
      </c>
      <c r="B182" s="81" t="s">
        <v>63</v>
      </c>
      <c r="C182" s="81"/>
      <c r="D182" s="81"/>
      <c r="E182" s="81"/>
      <c r="F182" s="18"/>
      <c r="G182" s="82"/>
      <c r="H182" s="83"/>
      <c r="I182" s="83"/>
      <c r="J182" s="84"/>
      <c r="K182" s="17"/>
      <c r="L182" s="17"/>
      <c r="M182" s="17"/>
      <c r="N182" s="56"/>
      <c r="O182" s="15">
        <f t="shared" si="6"/>
        <v>0</v>
      </c>
    </row>
    <row r="183" spans="1:15" ht="13.5" thickTop="1" thickBot="1" x14ac:dyDescent="0.25">
      <c r="I183" s="9" t="s">
        <v>64</v>
      </c>
      <c r="J183" s="9"/>
      <c r="K183" s="14">
        <f>SUM(K168:K182)</f>
        <v>0</v>
      </c>
      <c r="L183" s="13">
        <f>SUM(L168:L182)</f>
        <v>0</v>
      </c>
      <c r="M183" s="12">
        <f>SUM(M168:M182)</f>
        <v>0</v>
      </c>
      <c r="N183" s="55"/>
      <c r="O183" s="10">
        <f>SUM(O168:O182)</f>
        <v>0</v>
      </c>
    </row>
    <row r="184" spans="1:15" ht="12.75" thickTop="1" x14ac:dyDescent="0.2">
      <c r="I184" s="9"/>
      <c r="J184" s="9"/>
      <c r="K184" s="8"/>
      <c r="L184" s="8"/>
      <c r="M184" s="8"/>
      <c r="N184" s="6"/>
      <c r="O184" s="6"/>
    </row>
    <row r="185" spans="1:15" ht="15" x14ac:dyDescent="0.25">
      <c r="A185" s="37" t="s">
        <v>80</v>
      </c>
    </row>
    <row r="186" spans="1:15" ht="12.75" x14ac:dyDescent="0.2">
      <c r="A186" s="30" t="s">
        <v>27</v>
      </c>
      <c r="B186" s="93" t="s">
        <v>172</v>
      </c>
      <c r="C186" s="94"/>
      <c r="D186" s="94"/>
      <c r="E186" s="94"/>
      <c r="F186" s="94"/>
      <c r="G186" s="94"/>
      <c r="H186" s="94"/>
      <c r="I186" s="94"/>
      <c r="J186" s="31"/>
    </row>
    <row r="188" spans="1:15" ht="12.75" thickBot="1" x14ac:dyDescent="0.25">
      <c r="A188" s="30" t="s">
        <v>29</v>
      </c>
    </row>
    <row r="189" spans="1:15" ht="12.75" customHeight="1" thickTop="1" x14ac:dyDescent="0.2">
      <c r="A189" s="97" t="s">
        <v>30</v>
      </c>
      <c r="B189" s="98"/>
      <c r="C189" s="98"/>
      <c r="D189" s="98"/>
      <c r="E189" s="98"/>
      <c r="F189" s="101" t="s">
        <v>31</v>
      </c>
      <c r="G189" s="103" t="s">
        <v>32</v>
      </c>
      <c r="H189" s="104"/>
      <c r="I189" s="104"/>
      <c r="J189" s="105"/>
      <c r="K189" s="109" t="s">
        <v>20</v>
      </c>
      <c r="L189" s="109"/>
      <c r="M189" s="109"/>
      <c r="N189" s="59" t="s">
        <v>67</v>
      </c>
      <c r="O189" s="95" t="s">
        <v>34</v>
      </c>
    </row>
    <row r="190" spans="1:15" x14ac:dyDescent="0.2">
      <c r="A190" s="99"/>
      <c r="B190" s="100"/>
      <c r="C190" s="100"/>
      <c r="D190" s="100"/>
      <c r="E190" s="100"/>
      <c r="F190" s="102"/>
      <c r="G190" s="106"/>
      <c r="H190" s="107"/>
      <c r="I190" s="107"/>
      <c r="J190" s="108"/>
      <c r="K190" s="28" t="s">
        <v>22</v>
      </c>
      <c r="L190" s="28" t="s">
        <v>23</v>
      </c>
      <c r="M190" s="28" t="s">
        <v>24</v>
      </c>
      <c r="N190" s="58" t="s">
        <v>35</v>
      </c>
      <c r="O190" s="96"/>
    </row>
    <row r="191" spans="1:15" ht="12.75" x14ac:dyDescent="0.2">
      <c r="A191" s="23" t="s">
        <v>36</v>
      </c>
      <c r="B191" s="85" t="s">
        <v>37</v>
      </c>
      <c r="C191" s="85"/>
      <c r="D191" s="85"/>
      <c r="E191" s="85"/>
      <c r="F191" s="22"/>
      <c r="G191" s="86"/>
      <c r="H191" s="87"/>
      <c r="I191" s="87"/>
      <c r="J191" s="88"/>
      <c r="K191" s="21"/>
      <c r="L191" s="21"/>
      <c r="M191" s="21"/>
      <c r="N191" s="57">
        <v>4</v>
      </c>
      <c r="O191" s="15">
        <f t="shared" ref="O191:O205" si="7">SUM(K191:M191)*N191</f>
        <v>0</v>
      </c>
    </row>
    <row r="192" spans="1:15" ht="12.75" x14ac:dyDescent="0.2">
      <c r="A192" s="23" t="s">
        <v>39</v>
      </c>
      <c r="B192" s="85" t="s">
        <v>40</v>
      </c>
      <c r="C192" s="85"/>
      <c r="D192" s="85"/>
      <c r="E192" s="85"/>
      <c r="F192" s="22"/>
      <c r="G192" s="86"/>
      <c r="H192" s="87"/>
      <c r="I192" s="87"/>
      <c r="J192" s="88"/>
      <c r="K192" s="21"/>
      <c r="L192" s="21"/>
      <c r="M192" s="21"/>
      <c r="N192" s="57">
        <v>16</v>
      </c>
      <c r="O192" s="15">
        <f t="shared" si="7"/>
        <v>0</v>
      </c>
    </row>
    <row r="193" spans="1:15" ht="12.75" x14ac:dyDescent="0.2">
      <c r="A193" s="23" t="s">
        <v>41</v>
      </c>
      <c r="B193" s="85" t="s">
        <v>42</v>
      </c>
      <c r="C193" s="85"/>
      <c r="D193" s="85"/>
      <c r="E193" s="85"/>
      <c r="F193" s="22"/>
      <c r="G193" s="86"/>
      <c r="H193" s="87"/>
      <c r="I193" s="87"/>
      <c r="J193" s="88"/>
      <c r="K193" s="21"/>
      <c r="L193" s="21"/>
      <c r="M193" s="21"/>
      <c r="N193" s="57">
        <v>3</v>
      </c>
      <c r="O193" s="15">
        <f t="shared" si="7"/>
        <v>0</v>
      </c>
    </row>
    <row r="194" spans="1:15" ht="12.75" x14ac:dyDescent="0.2">
      <c r="A194" s="23" t="s">
        <v>43</v>
      </c>
      <c r="B194" s="85" t="s">
        <v>44</v>
      </c>
      <c r="C194" s="85"/>
      <c r="D194" s="85"/>
      <c r="E194" s="85"/>
      <c r="F194" s="22"/>
      <c r="G194" s="86"/>
      <c r="H194" s="87"/>
      <c r="I194" s="87"/>
      <c r="J194" s="88"/>
      <c r="K194" s="21"/>
      <c r="L194" s="21"/>
      <c r="M194" s="21"/>
      <c r="N194" s="57">
        <v>3</v>
      </c>
      <c r="O194" s="15">
        <f t="shared" si="7"/>
        <v>0</v>
      </c>
    </row>
    <row r="195" spans="1:15" ht="12.75" x14ac:dyDescent="0.2">
      <c r="A195" s="23" t="s">
        <v>45</v>
      </c>
      <c r="B195" s="85" t="s">
        <v>46</v>
      </c>
      <c r="C195" s="85"/>
      <c r="D195" s="85"/>
      <c r="E195" s="85"/>
      <c r="F195" s="22"/>
      <c r="G195" s="26"/>
      <c r="H195" s="25"/>
      <c r="I195" s="25"/>
      <c r="J195" s="24"/>
      <c r="K195" s="21"/>
      <c r="L195" s="21"/>
      <c r="M195" s="21"/>
      <c r="N195" s="57">
        <v>12</v>
      </c>
      <c r="O195" s="15">
        <f t="shared" si="7"/>
        <v>0</v>
      </c>
    </row>
    <row r="196" spans="1:15" ht="12.75" x14ac:dyDescent="0.2">
      <c r="A196" s="23" t="s">
        <v>47</v>
      </c>
      <c r="B196" s="85" t="s">
        <v>48</v>
      </c>
      <c r="C196" s="85"/>
      <c r="D196" s="85"/>
      <c r="E196" s="85"/>
      <c r="F196" s="22"/>
      <c r="G196" s="86"/>
      <c r="H196" s="87"/>
      <c r="I196" s="87"/>
      <c r="J196" s="88"/>
      <c r="K196" s="21"/>
      <c r="L196" s="21"/>
      <c r="M196" s="21"/>
      <c r="N196" s="57">
        <v>16</v>
      </c>
      <c r="O196" s="15">
        <f t="shared" si="7"/>
        <v>0</v>
      </c>
    </row>
    <row r="197" spans="1:15" ht="12.75" x14ac:dyDescent="0.2">
      <c r="A197" s="23" t="s">
        <v>49</v>
      </c>
      <c r="B197" s="85" t="s">
        <v>50</v>
      </c>
      <c r="C197" s="85"/>
      <c r="D197" s="85"/>
      <c r="E197" s="85"/>
      <c r="F197" s="22"/>
      <c r="G197" s="86"/>
      <c r="H197" s="87"/>
      <c r="I197" s="87"/>
      <c r="J197" s="88"/>
      <c r="K197" s="21"/>
      <c r="L197" s="21"/>
      <c r="M197" s="21"/>
      <c r="N197" s="57">
        <v>4</v>
      </c>
      <c r="O197" s="15">
        <f t="shared" si="7"/>
        <v>0</v>
      </c>
    </row>
    <row r="198" spans="1:15" ht="12.75" x14ac:dyDescent="0.2">
      <c r="A198" s="23" t="s">
        <v>51</v>
      </c>
      <c r="B198" s="85" t="s">
        <v>52</v>
      </c>
      <c r="C198" s="85"/>
      <c r="D198" s="85"/>
      <c r="E198" s="85"/>
      <c r="F198" s="22"/>
      <c r="G198" s="86"/>
      <c r="H198" s="87"/>
      <c r="I198" s="87"/>
      <c r="J198" s="88"/>
      <c r="K198" s="21"/>
      <c r="L198" s="21"/>
      <c r="M198" s="21"/>
      <c r="N198" s="57">
        <v>3</v>
      </c>
      <c r="O198" s="15">
        <f t="shared" si="7"/>
        <v>0</v>
      </c>
    </row>
    <row r="199" spans="1:15" ht="12.75" x14ac:dyDescent="0.2">
      <c r="A199" s="23" t="s">
        <v>53</v>
      </c>
      <c r="B199" s="85" t="s">
        <v>54</v>
      </c>
      <c r="C199" s="85"/>
      <c r="D199" s="85"/>
      <c r="E199" s="85"/>
      <c r="F199" s="22"/>
      <c r="G199" s="26"/>
      <c r="H199" s="25"/>
      <c r="I199" s="25"/>
      <c r="J199" s="24"/>
      <c r="K199" s="21"/>
      <c r="L199" s="21"/>
      <c r="M199" s="21"/>
      <c r="N199" s="57">
        <v>14</v>
      </c>
      <c r="O199" s="15">
        <f t="shared" si="7"/>
        <v>0</v>
      </c>
    </row>
    <row r="200" spans="1:15" ht="12.75" x14ac:dyDescent="0.2">
      <c r="A200" s="23" t="s">
        <v>55</v>
      </c>
      <c r="B200" s="85" t="s">
        <v>56</v>
      </c>
      <c r="C200" s="85"/>
      <c r="D200" s="85"/>
      <c r="E200" s="85"/>
      <c r="F200" s="22"/>
      <c r="G200" s="26"/>
      <c r="H200" s="25"/>
      <c r="I200" s="25"/>
      <c r="J200" s="24"/>
      <c r="K200" s="21"/>
      <c r="L200" s="21"/>
      <c r="M200" s="21"/>
      <c r="N200" s="57">
        <v>12</v>
      </c>
      <c r="O200" s="15">
        <f t="shared" si="7"/>
        <v>0</v>
      </c>
    </row>
    <row r="201" spans="1:15" ht="12.75" x14ac:dyDescent="0.2">
      <c r="A201" s="23" t="s">
        <v>57</v>
      </c>
      <c r="B201" s="89" t="s">
        <v>58</v>
      </c>
      <c r="C201" s="90"/>
      <c r="D201" s="90"/>
      <c r="E201" s="91"/>
      <c r="F201" s="22"/>
      <c r="G201" s="86"/>
      <c r="H201" s="92"/>
      <c r="I201" s="92"/>
      <c r="J201" s="88"/>
      <c r="K201" s="21"/>
      <c r="L201" s="21"/>
      <c r="M201" s="21"/>
      <c r="N201" s="57">
        <v>3</v>
      </c>
      <c r="O201" s="15">
        <f t="shared" si="7"/>
        <v>0</v>
      </c>
    </row>
    <row r="202" spans="1:15" ht="12.75" x14ac:dyDescent="0.2">
      <c r="A202" s="23" t="s">
        <v>59</v>
      </c>
      <c r="B202" s="85" t="s">
        <v>60</v>
      </c>
      <c r="C202" s="85"/>
      <c r="D202" s="85"/>
      <c r="E202" s="85"/>
      <c r="F202" s="22"/>
      <c r="G202" s="86"/>
      <c r="H202" s="87"/>
      <c r="I202" s="87"/>
      <c r="J202" s="88"/>
      <c r="K202" s="21"/>
      <c r="L202" s="21"/>
      <c r="M202" s="21"/>
      <c r="N202" s="57">
        <v>8</v>
      </c>
      <c r="O202" s="15">
        <f t="shared" si="7"/>
        <v>0</v>
      </c>
    </row>
    <row r="203" spans="1:15" ht="12.75" x14ac:dyDescent="0.2">
      <c r="A203" s="23" t="s">
        <v>59</v>
      </c>
      <c r="B203" s="85" t="s">
        <v>61</v>
      </c>
      <c r="C203" s="85"/>
      <c r="D203" s="85"/>
      <c r="E203" s="85"/>
      <c r="F203" s="22"/>
      <c r="G203" s="86"/>
      <c r="H203" s="87"/>
      <c r="I203" s="87"/>
      <c r="J203" s="88"/>
      <c r="K203" s="21"/>
      <c r="L203" s="21"/>
      <c r="M203" s="21"/>
      <c r="N203" s="57">
        <v>2</v>
      </c>
      <c r="O203" s="15">
        <f t="shared" si="7"/>
        <v>0</v>
      </c>
    </row>
    <row r="204" spans="1:15" ht="12.75" x14ac:dyDescent="0.2">
      <c r="A204" s="23" t="s">
        <v>59</v>
      </c>
      <c r="B204" s="85" t="s">
        <v>62</v>
      </c>
      <c r="C204" s="85"/>
      <c r="D204" s="85"/>
      <c r="E204" s="85"/>
      <c r="F204" s="22"/>
      <c r="G204" s="86"/>
      <c r="H204" s="87"/>
      <c r="I204" s="87"/>
      <c r="J204" s="88"/>
      <c r="K204" s="21"/>
      <c r="L204" s="21"/>
      <c r="M204" s="21"/>
      <c r="N204" s="57">
        <v>6</v>
      </c>
      <c r="O204" s="15">
        <f t="shared" si="7"/>
        <v>0</v>
      </c>
    </row>
    <row r="205" spans="1:15" ht="13.5" thickBot="1" x14ac:dyDescent="0.25">
      <c r="A205" s="19" t="s">
        <v>59</v>
      </c>
      <c r="B205" s="81" t="s">
        <v>63</v>
      </c>
      <c r="C205" s="81"/>
      <c r="D205" s="81"/>
      <c r="E205" s="81"/>
      <c r="F205" s="18"/>
      <c r="G205" s="82"/>
      <c r="H205" s="83"/>
      <c r="I205" s="83"/>
      <c r="J205" s="84"/>
      <c r="K205" s="17"/>
      <c r="L205" s="17"/>
      <c r="M205" s="17"/>
      <c r="N205" s="56"/>
      <c r="O205" s="15">
        <f t="shared" si="7"/>
        <v>0</v>
      </c>
    </row>
    <row r="206" spans="1:15" ht="13.5" thickTop="1" thickBot="1" x14ac:dyDescent="0.25">
      <c r="I206" s="9" t="s">
        <v>64</v>
      </c>
      <c r="J206" s="9"/>
      <c r="K206" s="14">
        <f>SUM(K191:K205)</f>
        <v>0</v>
      </c>
      <c r="L206" s="13">
        <f>SUM(L191:L205)</f>
        <v>0</v>
      </c>
      <c r="M206" s="12">
        <f>SUM(M191:M205)</f>
        <v>0</v>
      </c>
      <c r="N206" s="55"/>
      <c r="O206" s="10">
        <f>SUM(O191:O205)</f>
        <v>0</v>
      </c>
    </row>
    <row r="207" spans="1:15" ht="15.75" thickTop="1" x14ac:dyDescent="0.25">
      <c r="A207" s="37" t="s">
        <v>82</v>
      </c>
      <c r="B207" s="35"/>
      <c r="C207" s="35"/>
      <c r="D207" s="36"/>
      <c r="E207" s="36"/>
      <c r="F207" s="36"/>
      <c r="G207" s="36"/>
      <c r="H207" s="35"/>
      <c r="I207" s="35"/>
      <c r="J207" s="35"/>
    </row>
    <row r="208" spans="1:15" ht="12.75" x14ac:dyDescent="0.2">
      <c r="A208" s="34" t="s">
        <v>27</v>
      </c>
      <c r="B208" s="93" t="s">
        <v>173</v>
      </c>
      <c r="C208" s="94"/>
      <c r="D208" s="94"/>
      <c r="E208" s="94"/>
      <c r="F208" s="94"/>
      <c r="G208" s="94"/>
      <c r="H208" s="94"/>
      <c r="I208" s="94"/>
      <c r="J208" s="31"/>
    </row>
    <row r="209" spans="1:15" ht="12.75" x14ac:dyDescent="0.2">
      <c r="A209" s="34"/>
      <c r="B209" s="33"/>
      <c r="C209" s="31"/>
      <c r="D209" s="32"/>
      <c r="E209" s="32"/>
      <c r="F209" s="32"/>
      <c r="G209" s="32"/>
      <c r="H209" s="31"/>
      <c r="I209" s="31"/>
      <c r="J209" s="31"/>
    </row>
    <row r="210" spans="1:15" ht="12.75" thickBot="1" x14ac:dyDescent="0.25">
      <c r="A210" s="30" t="s">
        <v>29</v>
      </c>
    </row>
    <row r="211" spans="1:15" ht="12.75" customHeight="1" thickTop="1" x14ac:dyDescent="0.2">
      <c r="A211" s="97" t="s">
        <v>30</v>
      </c>
      <c r="B211" s="98"/>
      <c r="C211" s="98"/>
      <c r="D211" s="98"/>
      <c r="E211" s="98"/>
      <c r="F211" s="101" t="s">
        <v>31</v>
      </c>
      <c r="G211" s="103" t="s">
        <v>32</v>
      </c>
      <c r="H211" s="104"/>
      <c r="I211" s="104"/>
      <c r="J211" s="105"/>
      <c r="K211" s="109" t="s">
        <v>20</v>
      </c>
      <c r="L211" s="109"/>
      <c r="M211" s="109"/>
      <c r="N211" s="60" t="s">
        <v>67</v>
      </c>
      <c r="O211" s="95" t="s">
        <v>34</v>
      </c>
    </row>
    <row r="212" spans="1:15" x14ac:dyDescent="0.2">
      <c r="A212" s="99"/>
      <c r="B212" s="100"/>
      <c r="C212" s="100"/>
      <c r="D212" s="100"/>
      <c r="E212" s="100"/>
      <c r="F212" s="102"/>
      <c r="G212" s="106"/>
      <c r="H212" s="107"/>
      <c r="I212" s="107"/>
      <c r="J212" s="108"/>
      <c r="K212" s="28" t="s">
        <v>22</v>
      </c>
      <c r="L212" s="28" t="s">
        <v>23</v>
      </c>
      <c r="M212" s="28" t="s">
        <v>24</v>
      </c>
      <c r="N212" s="58" t="s">
        <v>35</v>
      </c>
      <c r="O212" s="96"/>
    </row>
    <row r="213" spans="1:15" ht="12.75" x14ac:dyDescent="0.2">
      <c r="A213" s="23" t="s">
        <v>36</v>
      </c>
      <c r="B213" s="85" t="s">
        <v>37</v>
      </c>
      <c r="C213" s="85"/>
      <c r="D213" s="85"/>
      <c r="E213" s="85"/>
      <c r="F213" s="22"/>
      <c r="G213" s="86"/>
      <c r="H213" s="87"/>
      <c r="I213" s="87"/>
      <c r="J213" s="88"/>
      <c r="K213" s="21"/>
      <c r="L213" s="21"/>
      <c r="M213" s="21"/>
      <c r="N213" s="57">
        <v>4</v>
      </c>
      <c r="O213" s="15">
        <f t="shared" ref="O213:O227" si="8">SUM(K213:M213)*N213</f>
        <v>0</v>
      </c>
    </row>
    <row r="214" spans="1:15" ht="12.75" x14ac:dyDescent="0.2">
      <c r="A214" s="23" t="s">
        <v>39</v>
      </c>
      <c r="B214" s="85" t="s">
        <v>40</v>
      </c>
      <c r="C214" s="85"/>
      <c r="D214" s="85"/>
      <c r="E214" s="85"/>
      <c r="F214" s="22"/>
      <c r="G214" s="86"/>
      <c r="H214" s="87"/>
      <c r="I214" s="87"/>
      <c r="J214" s="88"/>
      <c r="K214" s="21"/>
      <c r="L214" s="21"/>
      <c r="M214" s="21"/>
      <c r="N214" s="57">
        <v>16</v>
      </c>
      <c r="O214" s="15">
        <f t="shared" si="8"/>
        <v>0</v>
      </c>
    </row>
    <row r="215" spans="1:15" ht="12.75" x14ac:dyDescent="0.2">
      <c r="A215" s="23" t="s">
        <v>41</v>
      </c>
      <c r="B215" s="85" t="s">
        <v>42</v>
      </c>
      <c r="C215" s="85"/>
      <c r="D215" s="85"/>
      <c r="E215" s="85"/>
      <c r="F215" s="22"/>
      <c r="G215" s="86"/>
      <c r="H215" s="87"/>
      <c r="I215" s="87"/>
      <c r="J215" s="88"/>
      <c r="K215" s="21"/>
      <c r="L215" s="21"/>
      <c r="M215" s="21"/>
      <c r="N215" s="57">
        <v>3</v>
      </c>
      <c r="O215" s="15">
        <f t="shared" si="8"/>
        <v>0</v>
      </c>
    </row>
    <row r="216" spans="1:15" ht="12.75" x14ac:dyDescent="0.2">
      <c r="A216" s="23" t="s">
        <v>43</v>
      </c>
      <c r="B216" s="85" t="s">
        <v>44</v>
      </c>
      <c r="C216" s="85"/>
      <c r="D216" s="85"/>
      <c r="E216" s="85"/>
      <c r="F216" s="22"/>
      <c r="G216" s="86"/>
      <c r="H216" s="87"/>
      <c r="I216" s="87"/>
      <c r="J216" s="88"/>
      <c r="K216" s="21"/>
      <c r="L216" s="21"/>
      <c r="M216" s="21"/>
      <c r="N216" s="57">
        <v>3</v>
      </c>
      <c r="O216" s="15">
        <f t="shared" si="8"/>
        <v>0</v>
      </c>
    </row>
    <row r="217" spans="1:15" ht="12.75" x14ac:dyDescent="0.2">
      <c r="A217" s="23" t="s">
        <v>45</v>
      </c>
      <c r="B217" s="85" t="s">
        <v>46</v>
      </c>
      <c r="C217" s="85"/>
      <c r="D217" s="85"/>
      <c r="E217" s="85"/>
      <c r="F217" s="22"/>
      <c r="G217" s="26"/>
      <c r="H217" s="25"/>
      <c r="I217" s="25"/>
      <c r="J217" s="24"/>
      <c r="K217" s="21"/>
      <c r="L217" s="21"/>
      <c r="M217" s="21"/>
      <c r="N217" s="57">
        <v>12</v>
      </c>
      <c r="O217" s="15">
        <f t="shared" si="8"/>
        <v>0</v>
      </c>
    </row>
    <row r="218" spans="1:15" ht="12.75" x14ac:dyDescent="0.2">
      <c r="A218" s="23" t="s">
        <v>47</v>
      </c>
      <c r="B218" s="85" t="s">
        <v>48</v>
      </c>
      <c r="C218" s="85"/>
      <c r="D218" s="85"/>
      <c r="E218" s="85"/>
      <c r="F218" s="22"/>
      <c r="G218" s="86"/>
      <c r="H218" s="87"/>
      <c r="I218" s="87"/>
      <c r="J218" s="88"/>
      <c r="K218" s="21"/>
      <c r="L218" s="21"/>
      <c r="M218" s="21"/>
      <c r="N218" s="57">
        <v>16</v>
      </c>
      <c r="O218" s="15">
        <f t="shared" si="8"/>
        <v>0</v>
      </c>
    </row>
    <row r="219" spans="1:15" ht="12.75" x14ac:dyDescent="0.2">
      <c r="A219" s="23" t="s">
        <v>49</v>
      </c>
      <c r="B219" s="85" t="s">
        <v>50</v>
      </c>
      <c r="C219" s="85"/>
      <c r="D219" s="85"/>
      <c r="E219" s="85"/>
      <c r="F219" s="22"/>
      <c r="G219" s="86"/>
      <c r="H219" s="87"/>
      <c r="I219" s="87"/>
      <c r="J219" s="88"/>
      <c r="K219" s="21"/>
      <c r="L219" s="21"/>
      <c r="M219" s="21"/>
      <c r="N219" s="57">
        <v>4</v>
      </c>
      <c r="O219" s="15">
        <f t="shared" si="8"/>
        <v>0</v>
      </c>
    </row>
    <row r="220" spans="1:15" ht="12.75" x14ac:dyDescent="0.2">
      <c r="A220" s="23" t="s">
        <v>51</v>
      </c>
      <c r="B220" s="85" t="s">
        <v>52</v>
      </c>
      <c r="C220" s="85"/>
      <c r="D220" s="85"/>
      <c r="E220" s="85"/>
      <c r="F220" s="22"/>
      <c r="G220" s="86"/>
      <c r="H220" s="87"/>
      <c r="I220" s="87"/>
      <c r="J220" s="88"/>
      <c r="K220" s="21"/>
      <c r="L220" s="21"/>
      <c r="M220" s="21"/>
      <c r="N220" s="57">
        <v>3</v>
      </c>
      <c r="O220" s="15">
        <f t="shared" si="8"/>
        <v>0</v>
      </c>
    </row>
    <row r="221" spans="1:15" ht="12.75" x14ac:dyDescent="0.2">
      <c r="A221" s="23" t="s">
        <v>53</v>
      </c>
      <c r="B221" s="85" t="s">
        <v>54</v>
      </c>
      <c r="C221" s="85"/>
      <c r="D221" s="85"/>
      <c r="E221" s="85"/>
      <c r="F221" s="22"/>
      <c r="G221" s="26"/>
      <c r="H221" s="25"/>
      <c r="I221" s="25"/>
      <c r="J221" s="24"/>
      <c r="K221" s="21"/>
      <c r="L221" s="21"/>
      <c r="M221" s="21"/>
      <c r="N221" s="57">
        <v>14</v>
      </c>
      <c r="O221" s="15">
        <f t="shared" si="8"/>
        <v>0</v>
      </c>
    </row>
    <row r="222" spans="1:15" ht="12.75" x14ac:dyDescent="0.2">
      <c r="A222" s="23" t="s">
        <v>55</v>
      </c>
      <c r="B222" s="85" t="s">
        <v>56</v>
      </c>
      <c r="C222" s="85"/>
      <c r="D222" s="85"/>
      <c r="E222" s="85"/>
      <c r="F222" s="22"/>
      <c r="G222" s="26"/>
      <c r="H222" s="25"/>
      <c r="I222" s="25"/>
      <c r="J222" s="24"/>
      <c r="K222" s="21"/>
      <c r="L222" s="21"/>
      <c r="M222" s="21"/>
      <c r="N222" s="57">
        <v>12</v>
      </c>
      <c r="O222" s="15">
        <f t="shared" si="8"/>
        <v>0</v>
      </c>
    </row>
    <row r="223" spans="1:15" ht="12.75" x14ac:dyDescent="0.2">
      <c r="A223" s="23" t="s">
        <v>57</v>
      </c>
      <c r="B223" s="89" t="s">
        <v>58</v>
      </c>
      <c r="C223" s="90"/>
      <c r="D223" s="90"/>
      <c r="E223" s="91"/>
      <c r="F223" s="22"/>
      <c r="G223" s="86"/>
      <c r="H223" s="92"/>
      <c r="I223" s="92"/>
      <c r="J223" s="88"/>
      <c r="K223" s="21"/>
      <c r="L223" s="21"/>
      <c r="M223" s="21"/>
      <c r="N223" s="57">
        <v>3</v>
      </c>
      <c r="O223" s="15">
        <f t="shared" si="8"/>
        <v>0</v>
      </c>
    </row>
    <row r="224" spans="1:15" ht="12.75" x14ac:dyDescent="0.2">
      <c r="A224" s="23" t="s">
        <v>59</v>
      </c>
      <c r="B224" s="85" t="s">
        <v>60</v>
      </c>
      <c r="C224" s="85"/>
      <c r="D224" s="85"/>
      <c r="E224" s="85"/>
      <c r="F224" s="22"/>
      <c r="G224" s="86"/>
      <c r="H224" s="87"/>
      <c r="I224" s="87"/>
      <c r="J224" s="88"/>
      <c r="K224" s="21"/>
      <c r="L224" s="21"/>
      <c r="M224" s="21"/>
      <c r="N224" s="57">
        <v>8</v>
      </c>
      <c r="O224" s="15">
        <f t="shared" si="8"/>
        <v>0</v>
      </c>
    </row>
    <row r="225" spans="1:15" ht="12.75" x14ac:dyDescent="0.2">
      <c r="A225" s="23" t="s">
        <v>59</v>
      </c>
      <c r="B225" s="85" t="s">
        <v>61</v>
      </c>
      <c r="C225" s="85"/>
      <c r="D225" s="85"/>
      <c r="E225" s="85"/>
      <c r="F225" s="22"/>
      <c r="G225" s="86"/>
      <c r="H225" s="87"/>
      <c r="I225" s="87"/>
      <c r="J225" s="88"/>
      <c r="K225" s="21"/>
      <c r="L225" s="21"/>
      <c r="M225" s="21"/>
      <c r="N225" s="57">
        <v>2</v>
      </c>
      <c r="O225" s="15">
        <f t="shared" si="8"/>
        <v>0</v>
      </c>
    </row>
    <row r="226" spans="1:15" ht="12.75" x14ac:dyDescent="0.2">
      <c r="A226" s="23" t="s">
        <v>59</v>
      </c>
      <c r="B226" s="85" t="s">
        <v>62</v>
      </c>
      <c r="C226" s="85"/>
      <c r="D226" s="85"/>
      <c r="E226" s="85"/>
      <c r="F226" s="22"/>
      <c r="G226" s="86"/>
      <c r="H226" s="87"/>
      <c r="I226" s="87"/>
      <c r="J226" s="88"/>
      <c r="K226" s="21"/>
      <c r="L226" s="21"/>
      <c r="M226" s="21"/>
      <c r="N226" s="57">
        <v>6</v>
      </c>
      <c r="O226" s="15">
        <f t="shared" si="8"/>
        <v>0</v>
      </c>
    </row>
    <row r="227" spans="1:15" ht="13.5" thickBot="1" x14ac:dyDescent="0.25">
      <c r="A227" s="19" t="s">
        <v>59</v>
      </c>
      <c r="B227" s="81" t="s">
        <v>63</v>
      </c>
      <c r="C227" s="81"/>
      <c r="D227" s="81"/>
      <c r="E227" s="81"/>
      <c r="F227" s="18"/>
      <c r="G227" s="82"/>
      <c r="H227" s="83"/>
      <c r="I227" s="83"/>
      <c r="J227" s="84"/>
      <c r="K227" s="17"/>
      <c r="L227" s="17"/>
      <c r="M227" s="17"/>
      <c r="N227" s="56"/>
      <c r="O227" s="15">
        <f t="shared" si="8"/>
        <v>0</v>
      </c>
    </row>
    <row r="228" spans="1:15" ht="13.5" thickTop="1" thickBot="1" x14ac:dyDescent="0.25">
      <c r="I228" s="9" t="s">
        <v>64</v>
      </c>
      <c r="J228" s="9"/>
      <c r="K228" s="14">
        <f>SUM(K213:K227)</f>
        <v>0</v>
      </c>
      <c r="L228" s="13">
        <f>SUM(L213:L227)</f>
        <v>0</v>
      </c>
      <c r="M228" s="12">
        <f>SUM(M213:M227)</f>
        <v>0</v>
      </c>
      <c r="N228" s="55"/>
      <c r="O228" s="10">
        <f>SUM(O213:O227)</f>
        <v>0</v>
      </c>
    </row>
    <row r="229" spans="1:15" ht="12.75" thickTop="1" x14ac:dyDescent="0.2">
      <c r="I229" s="9"/>
      <c r="J229" s="9"/>
      <c r="K229" s="8"/>
      <c r="L229" s="8"/>
      <c r="M229" s="8"/>
      <c r="N229" s="6"/>
      <c r="O229" s="6"/>
    </row>
    <row r="230" spans="1:15" ht="15" x14ac:dyDescent="0.25">
      <c r="A230" s="37" t="s">
        <v>84</v>
      </c>
    </row>
    <row r="231" spans="1:15" ht="12.75" x14ac:dyDescent="0.2">
      <c r="A231" s="30" t="s">
        <v>27</v>
      </c>
      <c r="B231" s="93" t="s">
        <v>174</v>
      </c>
      <c r="C231" s="94"/>
      <c r="D231" s="94"/>
      <c r="E231" s="94"/>
      <c r="F231" s="94"/>
      <c r="G231" s="94"/>
      <c r="H231" s="94"/>
      <c r="I231" s="94"/>
      <c r="J231" s="31"/>
    </row>
    <row r="233" spans="1:15" ht="12.75" thickBot="1" x14ac:dyDescent="0.25">
      <c r="A233" s="30" t="s">
        <v>29</v>
      </c>
    </row>
    <row r="234" spans="1:15" ht="12.75" customHeight="1" thickTop="1" x14ac:dyDescent="0.2">
      <c r="A234" s="97" t="s">
        <v>30</v>
      </c>
      <c r="B234" s="98"/>
      <c r="C234" s="98"/>
      <c r="D234" s="98"/>
      <c r="E234" s="98"/>
      <c r="F234" s="101" t="s">
        <v>31</v>
      </c>
      <c r="G234" s="103" t="s">
        <v>32</v>
      </c>
      <c r="H234" s="104"/>
      <c r="I234" s="104"/>
      <c r="J234" s="105"/>
      <c r="K234" s="109" t="s">
        <v>20</v>
      </c>
      <c r="L234" s="109"/>
      <c r="M234" s="109"/>
      <c r="N234" s="59" t="s">
        <v>67</v>
      </c>
      <c r="O234" s="95" t="s">
        <v>34</v>
      </c>
    </row>
    <row r="235" spans="1:15" x14ac:dyDescent="0.2">
      <c r="A235" s="99"/>
      <c r="B235" s="100"/>
      <c r="C235" s="100"/>
      <c r="D235" s="100"/>
      <c r="E235" s="100"/>
      <c r="F235" s="102"/>
      <c r="G235" s="106"/>
      <c r="H235" s="107"/>
      <c r="I235" s="107"/>
      <c r="J235" s="108"/>
      <c r="K235" s="28" t="s">
        <v>22</v>
      </c>
      <c r="L235" s="28" t="s">
        <v>23</v>
      </c>
      <c r="M235" s="28" t="s">
        <v>24</v>
      </c>
      <c r="N235" s="58" t="s">
        <v>35</v>
      </c>
      <c r="O235" s="96"/>
    </row>
    <row r="236" spans="1:15" ht="12.75" x14ac:dyDescent="0.2">
      <c r="A236" s="23" t="s">
        <v>36</v>
      </c>
      <c r="B236" s="85" t="s">
        <v>37</v>
      </c>
      <c r="C236" s="85"/>
      <c r="D236" s="85"/>
      <c r="E236" s="85"/>
      <c r="F236" s="22"/>
      <c r="G236" s="86"/>
      <c r="H236" s="87"/>
      <c r="I236" s="87"/>
      <c r="J236" s="88"/>
      <c r="K236" s="21"/>
      <c r="L236" s="21"/>
      <c r="M236" s="21"/>
      <c r="N236" s="57">
        <v>4</v>
      </c>
      <c r="O236" s="15">
        <f t="shared" ref="O236:O250" si="9">SUM(K236:M236)*N236</f>
        <v>0</v>
      </c>
    </row>
    <row r="237" spans="1:15" ht="12.75" x14ac:dyDescent="0.2">
      <c r="A237" s="23" t="s">
        <v>39</v>
      </c>
      <c r="B237" s="85" t="s">
        <v>40</v>
      </c>
      <c r="C237" s="85"/>
      <c r="D237" s="85"/>
      <c r="E237" s="85"/>
      <c r="F237" s="22"/>
      <c r="G237" s="86"/>
      <c r="H237" s="87"/>
      <c r="I237" s="87"/>
      <c r="J237" s="88"/>
      <c r="K237" s="21"/>
      <c r="L237" s="21"/>
      <c r="M237" s="21"/>
      <c r="N237" s="57">
        <v>16</v>
      </c>
      <c r="O237" s="15">
        <f t="shared" si="9"/>
        <v>0</v>
      </c>
    </row>
    <row r="238" spans="1:15" ht="12.75" x14ac:dyDescent="0.2">
      <c r="A238" s="23" t="s">
        <v>41</v>
      </c>
      <c r="B238" s="85" t="s">
        <v>42</v>
      </c>
      <c r="C238" s="85"/>
      <c r="D238" s="85"/>
      <c r="E238" s="85"/>
      <c r="F238" s="22" t="s">
        <v>38</v>
      </c>
      <c r="G238" s="86"/>
      <c r="H238" s="87"/>
      <c r="I238" s="87"/>
      <c r="J238" s="88"/>
      <c r="K238" s="21"/>
      <c r="L238" s="21">
        <v>63300</v>
      </c>
      <c r="M238" s="21"/>
      <c r="N238" s="57">
        <v>3</v>
      </c>
      <c r="O238" s="15">
        <f t="shared" si="9"/>
        <v>189900</v>
      </c>
    </row>
    <row r="239" spans="1:15" ht="12.75" x14ac:dyDescent="0.2">
      <c r="A239" s="23" t="s">
        <v>43</v>
      </c>
      <c r="B239" s="85" t="s">
        <v>44</v>
      </c>
      <c r="C239" s="85"/>
      <c r="D239" s="85"/>
      <c r="E239" s="85"/>
      <c r="F239" s="22"/>
      <c r="G239" s="86"/>
      <c r="H239" s="87"/>
      <c r="I239" s="87"/>
      <c r="J239" s="88"/>
      <c r="K239" s="21"/>
      <c r="L239" s="21"/>
      <c r="M239" s="21"/>
      <c r="N239" s="57">
        <v>3</v>
      </c>
      <c r="O239" s="15">
        <f t="shared" si="9"/>
        <v>0</v>
      </c>
    </row>
    <row r="240" spans="1:15" ht="12.75" x14ac:dyDescent="0.2">
      <c r="A240" s="23" t="s">
        <v>45</v>
      </c>
      <c r="B240" s="85" t="s">
        <v>46</v>
      </c>
      <c r="C240" s="85"/>
      <c r="D240" s="85"/>
      <c r="E240" s="85"/>
      <c r="F240" s="22"/>
      <c r="G240" s="26"/>
      <c r="H240" s="25"/>
      <c r="I240" s="25"/>
      <c r="J240" s="24"/>
      <c r="K240" s="21"/>
      <c r="L240" s="21"/>
      <c r="M240" s="21"/>
      <c r="N240" s="57">
        <v>12</v>
      </c>
      <c r="O240" s="15">
        <f t="shared" si="9"/>
        <v>0</v>
      </c>
    </row>
    <row r="241" spans="1:15" ht="12.75" x14ac:dyDescent="0.2">
      <c r="A241" s="23" t="s">
        <v>47</v>
      </c>
      <c r="B241" s="85" t="s">
        <v>48</v>
      </c>
      <c r="C241" s="85"/>
      <c r="D241" s="85"/>
      <c r="E241" s="85"/>
      <c r="F241" s="22"/>
      <c r="G241" s="86"/>
      <c r="H241" s="87"/>
      <c r="I241" s="87"/>
      <c r="J241" s="88"/>
      <c r="K241" s="21"/>
      <c r="L241" s="21"/>
      <c r="M241" s="21"/>
      <c r="N241" s="57">
        <v>16</v>
      </c>
      <c r="O241" s="15">
        <f t="shared" si="9"/>
        <v>0</v>
      </c>
    </row>
    <row r="242" spans="1:15" ht="12.75" x14ac:dyDescent="0.2">
      <c r="A242" s="23" t="s">
        <v>49</v>
      </c>
      <c r="B242" s="85" t="s">
        <v>50</v>
      </c>
      <c r="C242" s="85"/>
      <c r="D242" s="85"/>
      <c r="E242" s="85"/>
      <c r="F242" s="22"/>
      <c r="G242" s="86"/>
      <c r="H242" s="87"/>
      <c r="I242" s="87"/>
      <c r="J242" s="88"/>
      <c r="K242" s="21"/>
      <c r="L242" s="21"/>
      <c r="M242" s="21"/>
      <c r="N242" s="57">
        <v>4</v>
      </c>
      <c r="O242" s="15">
        <f t="shared" si="9"/>
        <v>0</v>
      </c>
    </row>
    <row r="243" spans="1:15" ht="12.75" x14ac:dyDescent="0.2">
      <c r="A243" s="23" t="s">
        <v>51</v>
      </c>
      <c r="B243" s="85" t="s">
        <v>52</v>
      </c>
      <c r="C243" s="85"/>
      <c r="D243" s="85"/>
      <c r="E243" s="85"/>
      <c r="F243" s="22"/>
      <c r="G243" s="86"/>
      <c r="H243" s="87"/>
      <c r="I243" s="87"/>
      <c r="J243" s="88"/>
      <c r="K243" s="21"/>
      <c r="L243" s="21"/>
      <c r="M243" s="21"/>
      <c r="N243" s="57">
        <v>3</v>
      </c>
      <c r="O243" s="15">
        <f t="shared" si="9"/>
        <v>0</v>
      </c>
    </row>
    <row r="244" spans="1:15" ht="12.75" x14ac:dyDescent="0.2">
      <c r="A244" s="23" t="s">
        <v>53</v>
      </c>
      <c r="B244" s="85" t="s">
        <v>54</v>
      </c>
      <c r="C244" s="85"/>
      <c r="D244" s="85"/>
      <c r="E244" s="85"/>
      <c r="F244" s="22"/>
      <c r="G244" s="26"/>
      <c r="H244" s="25"/>
      <c r="I244" s="25"/>
      <c r="J244" s="24"/>
      <c r="K244" s="21"/>
      <c r="L244" s="21"/>
      <c r="M244" s="21"/>
      <c r="N244" s="57">
        <v>14</v>
      </c>
      <c r="O244" s="15">
        <f t="shared" si="9"/>
        <v>0</v>
      </c>
    </row>
    <row r="245" spans="1:15" ht="12.75" x14ac:dyDescent="0.2">
      <c r="A245" s="23" t="s">
        <v>55</v>
      </c>
      <c r="B245" s="85" t="s">
        <v>56</v>
      </c>
      <c r="C245" s="85"/>
      <c r="D245" s="85"/>
      <c r="E245" s="85"/>
      <c r="F245" s="22"/>
      <c r="G245" s="26"/>
      <c r="H245" s="25"/>
      <c r="I245" s="25"/>
      <c r="J245" s="24"/>
      <c r="K245" s="21"/>
      <c r="L245" s="21"/>
      <c r="M245" s="21"/>
      <c r="N245" s="57">
        <v>12</v>
      </c>
      <c r="O245" s="15">
        <f t="shared" si="9"/>
        <v>0</v>
      </c>
    </row>
    <row r="246" spans="1:15" ht="12.75" x14ac:dyDescent="0.2">
      <c r="A246" s="23" t="s">
        <v>57</v>
      </c>
      <c r="B246" s="89" t="s">
        <v>58</v>
      </c>
      <c r="C246" s="90"/>
      <c r="D246" s="90"/>
      <c r="E246" s="91"/>
      <c r="F246" s="22"/>
      <c r="G246" s="86"/>
      <c r="H246" s="92"/>
      <c r="I246" s="92"/>
      <c r="J246" s="88"/>
      <c r="K246" s="21"/>
      <c r="L246" s="21"/>
      <c r="M246" s="21"/>
      <c r="N246" s="57">
        <v>3</v>
      </c>
      <c r="O246" s="15">
        <f t="shared" si="9"/>
        <v>0</v>
      </c>
    </row>
    <row r="247" spans="1:15" ht="12.75" x14ac:dyDescent="0.2">
      <c r="A247" s="23" t="s">
        <v>59</v>
      </c>
      <c r="B247" s="85" t="s">
        <v>60</v>
      </c>
      <c r="C247" s="85"/>
      <c r="D247" s="85"/>
      <c r="E247" s="85"/>
      <c r="F247" s="22" t="s">
        <v>38</v>
      </c>
      <c r="G247" s="86"/>
      <c r="H247" s="87"/>
      <c r="I247" s="87"/>
      <c r="J247" s="88"/>
      <c r="K247" s="21"/>
      <c r="L247" s="21">
        <v>124</v>
      </c>
      <c r="M247" s="21"/>
      <c r="N247" s="57">
        <v>8</v>
      </c>
      <c r="O247" s="15">
        <f t="shared" si="9"/>
        <v>992</v>
      </c>
    </row>
    <row r="248" spans="1:15" ht="12.75" x14ac:dyDescent="0.2">
      <c r="A248" s="23" t="s">
        <v>59</v>
      </c>
      <c r="B248" s="85" t="s">
        <v>61</v>
      </c>
      <c r="C248" s="85"/>
      <c r="D248" s="85"/>
      <c r="E248" s="85"/>
      <c r="F248" s="22"/>
      <c r="G248" s="86"/>
      <c r="H248" s="87"/>
      <c r="I248" s="87"/>
      <c r="J248" s="88"/>
      <c r="K248" s="21"/>
      <c r="L248" s="21"/>
      <c r="M248" s="21"/>
      <c r="N248" s="57">
        <v>2</v>
      </c>
      <c r="O248" s="15">
        <f t="shared" si="9"/>
        <v>0</v>
      </c>
    </row>
    <row r="249" spans="1:15" ht="12.75" x14ac:dyDescent="0.2">
      <c r="A249" s="23" t="s">
        <v>59</v>
      </c>
      <c r="B249" s="85" t="s">
        <v>62</v>
      </c>
      <c r="C249" s="85"/>
      <c r="D249" s="85"/>
      <c r="E249" s="85"/>
      <c r="F249" s="22"/>
      <c r="G249" s="86"/>
      <c r="H249" s="87"/>
      <c r="I249" s="87"/>
      <c r="J249" s="88"/>
      <c r="K249" s="21"/>
      <c r="L249" s="21"/>
      <c r="M249" s="21"/>
      <c r="N249" s="57">
        <v>6</v>
      </c>
      <c r="O249" s="15">
        <f t="shared" si="9"/>
        <v>0</v>
      </c>
    </row>
    <row r="250" spans="1:15" ht="13.5" thickBot="1" x14ac:dyDescent="0.25">
      <c r="A250" s="19" t="s">
        <v>59</v>
      </c>
      <c r="B250" s="81" t="s">
        <v>63</v>
      </c>
      <c r="C250" s="81"/>
      <c r="D250" s="81"/>
      <c r="E250" s="81"/>
      <c r="F250" s="18"/>
      <c r="G250" s="82"/>
      <c r="H250" s="83"/>
      <c r="I250" s="83"/>
      <c r="J250" s="84"/>
      <c r="K250" s="17"/>
      <c r="L250" s="17"/>
      <c r="M250" s="17"/>
      <c r="N250" s="56"/>
      <c r="O250" s="15">
        <f t="shared" si="9"/>
        <v>0</v>
      </c>
    </row>
    <row r="251" spans="1:15" ht="13.5" thickTop="1" thickBot="1" x14ac:dyDescent="0.25">
      <c r="I251" s="9" t="s">
        <v>64</v>
      </c>
      <c r="J251" s="9"/>
      <c r="K251" s="14">
        <f>SUM(K236:K250)</f>
        <v>0</v>
      </c>
      <c r="L251" s="13">
        <f>SUM(L236:L250)</f>
        <v>63424</v>
      </c>
      <c r="M251" s="12">
        <f>SUM(M236:M250)</f>
        <v>0</v>
      </c>
      <c r="N251" s="55"/>
      <c r="O251" s="10">
        <f>SUM(O236:O250)</f>
        <v>190892</v>
      </c>
    </row>
    <row r="252" spans="1:15" ht="15.75" thickTop="1" x14ac:dyDescent="0.25">
      <c r="A252" s="37" t="s">
        <v>86</v>
      </c>
    </row>
    <row r="253" spans="1:15" ht="12.75" x14ac:dyDescent="0.2">
      <c r="A253" s="30" t="s">
        <v>27</v>
      </c>
      <c r="B253" s="93" t="s">
        <v>175</v>
      </c>
      <c r="C253" s="94"/>
      <c r="D253" s="94"/>
      <c r="E253" s="94"/>
      <c r="F253" s="94"/>
      <c r="G253" s="94"/>
      <c r="H253" s="94"/>
      <c r="I253" s="94"/>
      <c r="J253" s="31"/>
    </row>
    <row r="255" spans="1:15" ht="12.75" thickBot="1" x14ac:dyDescent="0.25">
      <c r="A255" s="30" t="s">
        <v>29</v>
      </c>
    </row>
    <row r="256" spans="1:15" ht="12.75" customHeight="1" thickTop="1" x14ac:dyDescent="0.2">
      <c r="A256" s="97" t="s">
        <v>30</v>
      </c>
      <c r="B256" s="98"/>
      <c r="C256" s="98"/>
      <c r="D256" s="98"/>
      <c r="E256" s="98"/>
      <c r="F256" s="101" t="s">
        <v>31</v>
      </c>
      <c r="G256" s="103" t="s">
        <v>32</v>
      </c>
      <c r="H256" s="104"/>
      <c r="I256" s="104"/>
      <c r="J256" s="105"/>
      <c r="K256" s="109" t="s">
        <v>20</v>
      </c>
      <c r="L256" s="109"/>
      <c r="M256" s="109"/>
      <c r="N256" s="59" t="s">
        <v>67</v>
      </c>
      <c r="O256" s="95" t="s">
        <v>34</v>
      </c>
    </row>
    <row r="257" spans="1:15" x14ac:dyDescent="0.2">
      <c r="A257" s="99"/>
      <c r="B257" s="100"/>
      <c r="C257" s="100"/>
      <c r="D257" s="100"/>
      <c r="E257" s="100"/>
      <c r="F257" s="102"/>
      <c r="G257" s="106"/>
      <c r="H257" s="107"/>
      <c r="I257" s="107"/>
      <c r="J257" s="108"/>
      <c r="K257" s="28" t="s">
        <v>22</v>
      </c>
      <c r="L257" s="28" t="s">
        <v>23</v>
      </c>
      <c r="M257" s="28" t="s">
        <v>24</v>
      </c>
      <c r="N257" s="58" t="s">
        <v>35</v>
      </c>
      <c r="O257" s="96"/>
    </row>
    <row r="258" spans="1:15" ht="12.75" x14ac:dyDescent="0.2">
      <c r="A258" s="23" t="s">
        <v>36</v>
      </c>
      <c r="B258" s="85" t="s">
        <v>37</v>
      </c>
      <c r="C258" s="85"/>
      <c r="D258" s="85"/>
      <c r="E258" s="85"/>
      <c r="F258" s="22"/>
      <c r="G258" s="86"/>
      <c r="H258" s="87"/>
      <c r="I258" s="87"/>
      <c r="J258" s="88"/>
      <c r="K258" s="21"/>
      <c r="L258" s="21"/>
      <c r="M258" s="21"/>
      <c r="N258" s="57">
        <v>4</v>
      </c>
      <c r="O258" s="15">
        <f t="shared" ref="O258:O272" si="10">SUM(K258:M258)*N258</f>
        <v>0</v>
      </c>
    </row>
    <row r="259" spans="1:15" ht="12.75" x14ac:dyDescent="0.2">
      <c r="A259" s="23" t="s">
        <v>39</v>
      </c>
      <c r="B259" s="85" t="s">
        <v>40</v>
      </c>
      <c r="C259" s="85"/>
      <c r="D259" s="85"/>
      <c r="E259" s="85"/>
      <c r="F259" s="22" t="s">
        <v>38</v>
      </c>
      <c r="G259" s="86"/>
      <c r="H259" s="87"/>
      <c r="I259" s="87"/>
      <c r="J259" s="88"/>
      <c r="K259" s="21"/>
      <c r="L259" s="22">
        <v>39855</v>
      </c>
      <c r="M259" s="21"/>
      <c r="N259" s="57">
        <v>16</v>
      </c>
      <c r="O259" s="15">
        <f t="shared" si="10"/>
        <v>637680</v>
      </c>
    </row>
    <row r="260" spans="1:15" ht="12.75" x14ac:dyDescent="0.2">
      <c r="A260" s="23" t="s">
        <v>41</v>
      </c>
      <c r="B260" s="85" t="s">
        <v>42</v>
      </c>
      <c r="C260" s="85"/>
      <c r="D260" s="85"/>
      <c r="E260" s="85"/>
      <c r="F260" s="22"/>
      <c r="G260" s="86"/>
      <c r="H260" s="87"/>
      <c r="I260" s="87"/>
      <c r="J260" s="88"/>
      <c r="K260" s="21"/>
      <c r="L260" s="22"/>
      <c r="M260" s="21"/>
      <c r="N260" s="57">
        <v>3</v>
      </c>
      <c r="O260" s="15">
        <f t="shared" si="10"/>
        <v>0</v>
      </c>
    </row>
    <row r="261" spans="1:15" ht="12.75" x14ac:dyDescent="0.2">
      <c r="A261" s="23" t="s">
        <v>43</v>
      </c>
      <c r="B261" s="85" t="s">
        <v>44</v>
      </c>
      <c r="C261" s="85"/>
      <c r="D261" s="85"/>
      <c r="E261" s="85"/>
      <c r="F261" s="22"/>
      <c r="G261" s="86"/>
      <c r="H261" s="87"/>
      <c r="I261" s="87"/>
      <c r="J261" s="88"/>
      <c r="K261" s="21"/>
      <c r="L261" s="22"/>
      <c r="M261" s="21"/>
      <c r="N261" s="57">
        <v>3</v>
      </c>
      <c r="O261" s="15">
        <f t="shared" si="10"/>
        <v>0</v>
      </c>
    </row>
    <row r="262" spans="1:15" ht="12.75" x14ac:dyDescent="0.2">
      <c r="A262" s="23" t="s">
        <v>45</v>
      </c>
      <c r="B262" s="85" t="s">
        <v>46</v>
      </c>
      <c r="C262" s="85"/>
      <c r="D262" s="85"/>
      <c r="E262" s="85"/>
      <c r="F262" s="22" t="s">
        <v>38</v>
      </c>
      <c r="G262" s="26"/>
      <c r="H262" s="25"/>
      <c r="I262" s="25"/>
      <c r="J262" s="24"/>
      <c r="K262" s="21"/>
      <c r="L262" s="22">
        <f>25600+6000+593</f>
        <v>32193</v>
      </c>
      <c r="M262" s="21"/>
      <c r="N262" s="57">
        <v>12</v>
      </c>
      <c r="O262" s="15">
        <f t="shared" si="10"/>
        <v>386316</v>
      </c>
    </row>
    <row r="263" spans="1:15" ht="12.75" x14ac:dyDescent="0.2">
      <c r="A263" s="23" t="s">
        <v>47</v>
      </c>
      <c r="B263" s="85" t="s">
        <v>48</v>
      </c>
      <c r="C263" s="85"/>
      <c r="D263" s="85"/>
      <c r="E263" s="85"/>
      <c r="F263" s="22"/>
      <c r="G263" s="86"/>
      <c r="H263" s="87"/>
      <c r="I263" s="87"/>
      <c r="J263" s="88"/>
      <c r="K263" s="21"/>
      <c r="L263" s="22"/>
      <c r="M263" s="21"/>
      <c r="N263" s="57">
        <v>16</v>
      </c>
      <c r="O263" s="15">
        <f t="shared" si="10"/>
        <v>0</v>
      </c>
    </row>
    <row r="264" spans="1:15" ht="12.75" x14ac:dyDescent="0.2">
      <c r="A264" s="23" t="s">
        <v>49</v>
      </c>
      <c r="B264" s="85" t="s">
        <v>50</v>
      </c>
      <c r="C264" s="85"/>
      <c r="D264" s="85"/>
      <c r="E264" s="85"/>
      <c r="F264" s="22"/>
      <c r="G264" s="86"/>
      <c r="H264" s="87"/>
      <c r="I264" s="87"/>
      <c r="J264" s="88"/>
      <c r="K264" s="21"/>
      <c r="L264" s="22"/>
      <c r="M264" s="21"/>
      <c r="N264" s="57">
        <v>4</v>
      </c>
      <c r="O264" s="15">
        <f t="shared" si="10"/>
        <v>0</v>
      </c>
    </row>
    <row r="265" spans="1:15" ht="12.75" x14ac:dyDescent="0.2">
      <c r="A265" s="23" t="s">
        <v>51</v>
      </c>
      <c r="B265" s="85" t="s">
        <v>52</v>
      </c>
      <c r="C265" s="85"/>
      <c r="D265" s="85"/>
      <c r="E265" s="85"/>
      <c r="F265" s="22"/>
      <c r="G265" s="86"/>
      <c r="H265" s="87"/>
      <c r="I265" s="87"/>
      <c r="J265" s="88"/>
      <c r="K265" s="21"/>
      <c r="L265" s="22"/>
      <c r="M265" s="21"/>
      <c r="N265" s="57">
        <v>3</v>
      </c>
      <c r="O265" s="15">
        <f t="shared" si="10"/>
        <v>0</v>
      </c>
    </row>
    <row r="266" spans="1:15" ht="12.75" x14ac:dyDescent="0.2">
      <c r="A266" s="23" t="s">
        <v>53</v>
      </c>
      <c r="B266" s="85" t="s">
        <v>54</v>
      </c>
      <c r="C266" s="85"/>
      <c r="D266" s="85"/>
      <c r="E266" s="85"/>
      <c r="F266" s="22" t="s">
        <v>38</v>
      </c>
      <c r="G266" s="26"/>
      <c r="H266" s="25"/>
      <c r="I266" s="25"/>
      <c r="J266" s="24"/>
      <c r="K266" s="21"/>
      <c r="L266" s="22">
        <v>6355</v>
      </c>
      <c r="M266" s="21"/>
      <c r="N266" s="57">
        <v>14</v>
      </c>
      <c r="O266" s="15">
        <f t="shared" si="10"/>
        <v>88970</v>
      </c>
    </row>
    <row r="267" spans="1:15" ht="12.75" x14ac:dyDescent="0.2">
      <c r="A267" s="23" t="s">
        <v>55</v>
      </c>
      <c r="B267" s="85" t="s">
        <v>56</v>
      </c>
      <c r="C267" s="85"/>
      <c r="D267" s="85"/>
      <c r="E267" s="85"/>
      <c r="F267" s="22" t="s">
        <v>38</v>
      </c>
      <c r="G267" s="26"/>
      <c r="H267" s="25"/>
      <c r="I267" s="25"/>
      <c r="J267" s="24"/>
      <c r="K267" s="21"/>
      <c r="L267" s="22">
        <f>1414+377</f>
        <v>1791</v>
      </c>
      <c r="M267" s="21"/>
      <c r="N267" s="57">
        <v>12</v>
      </c>
      <c r="O267" s="15">
        <f t="shared" si="10"/>
        <v>21492</v>
      </c>
    </row>
    <row r="268" spans="1:15" ht="12.75" x14ac:dyDescent="0.2">
      <c r="A268" s="23" t="s">
        <v>57</v>
      </c>
      <c r="B268" s="89" t="s">
        <v>58</v>
      </c>
      <c r="C268" s="90"/>
      <c r="D268" s="90"/>
      <c r="E268" s="91"/>
      <c r="F268" s="22"/>
      <c r="G268" s="86"/>
      <c r="H268" s="92"/>
      <c r="I268" s="92"/>
      <c r="J268" s="88"/>
      <c r="K268" s="21"/>
      <c r="L268" s="22"/>
      <c r="M268" s="21"/>
      <c r="N268" s="57">
        <v>3</v>
      </c>
      <c r="O268" s="15">
        <f t="shared" si="10"/>
        <v>0</v>
      </c>
    </row>
    <row r="269" spans="1:15" ht="12.75" x14ac:dyDescent="0.2">
      <c r="A269" s="23" t="s">
        <v>59</v>
      </c>
      <c r="B269" s="85" t="s">
        <v>60</v>
      </c>
      <c r="C269" s="85"/>
      <c r="D269" s="85"/>
      <c r="E269" s="85"/>
      <c r="F269" s="22"/>
      <c r="G269" s="86"/>
      <c r="H269" s="87"/>
      <c r="I269" s="87"/>
      <c r="J269" s="88"/>
      <c r="K269" s="21"/>
      <c r="L269" s="22"/>
      <c r="M269" s="21"/>
      <c r="N269" s="57">
        <v>8</v>
      </c>
      <c r="O269" s="15">
        <f t="shared" si="10"/>
        <v>0</v>
      </c>
    </row>
    <row r="270" spans="1:15" ht="12.75" x14ac:dyDescent="0.2">
      <c r="A270" s="23" t="s">
        <v>59</v>
      </c>
      <c r="B270" s="85" t="s">
        <v>61</v>
      </c>
      <c r="C270" s="85"/>
      <c r="D270" s="85"/>
      <c r="E270" s="85"/>
      <c r="F270" s="22"/>
      <c r="G270" s="86"/>
      <c r="H270" s="87"/>
      <c r="I270" s="87"/>
      <c r="J270" s="88"/>
      <c r="K270" s="21"/>
      <c r="L270" s="22"/>
      <c r="M270" s="21"/>
      <c r="N270" s="57">
        <v>2</v>
      </c>
      <c r="O270" s="15">
        <f t="shared" si="10"/>
        <v>0</v>
      </c>
    </row>
    <row r="271" spans="1:15" ht="12.75" x14ac:dyDescent="0.2">
      <c r="A271" s="23" t="s">
        <v>59</v>
      </c>
      <c r="B271" s="85" t="s">
        <v>62</v>
      </c>
      <c r="C271" s="85"/>
      <c r="D271" s="85"/>
      <c r="E271" s="85"/>
      <c r="F271" s="22" t="s">
        <v>38</v>
      </c>
      <c r="G271" s="86"/>
      <c r="H271" s="87"/>
      <c r="I271" s="87"/>
      <c r="J271" s="88"/>
      <c r="K271" s="21"/>
      <c r="L271" s="22">
        <v>4000</v>
      </c>
      <c r="M271" s="21"/>
      <c r="N271" s="57">
        <v>6</v>
      </c>
      <c r="O271" s="15">
        <f t="shared" si="10"/>
        <v>24000</v>
      </c>
    </row>
    <row r="272" spans="1:15" ht="13.5" thickBot="1" x14ac:dyDescent="0.25">
      <c r="A272" s="19" t="s">
        <v>59</v>
      </c>
      <c r="B272" s="81" t="s">
        <v>63</v>
      </c>
      <c r="C272" s="81"/>
      <c r="D272" s="81"/>
      <c r="E272" s="81"/>
      <c r="F272" s="18"/>
      <c r="G272" s="82"/>
      <c r="H272" s="83"/>
      <c r="I272" s="83"/>
      <c r="J272" s="84"/>
      <c r="K272" s="17"/>
      <c r="L272" s="17"/>
      <c r="M272" s="17"/>
      <c r="N272" s="56"/>
      <c r="O272" s="15">
        <f t="shared" si="10"/>
        <v>0</v>
      </c>
    </row>
    <row r="273" spans="1:15" ht="13.5" thickTop="1" thickBot="1" x14ac:dyDescent="0.25">
      <c r="I273" s="9" t="s">
        <v>64</v>
      </c>
      <c r="J273" s="9"/>
      <c r="K273" s="14">
        <f>SUM(K258:K272)</f>
        <v>0</v>
      </c>
      <c r="L273" s="13">
        <f>SUM(L258:L272)</f>
        <v>84194</v>
      </c>
      <c r="M273" s="12">
        <f>SUM(M258:M272)</f>
        <v>0</v>
      </c>
      <c r="N273" s="55"/>
      <c r="O273" s="10">
        <f>SUM(O258:O272)</f>
        <v>1158458</v>
      </c>
    </row>
    <row r="274" spans="1:15" ht="12.75" thickTop="1" x14ac:dyDescent="0.2">
      <c r="I274" s="9"/>
      <c r="J274" s="9"/>
      <c r="K274" s="8"/>
      <c r="L274" s="8"/>
      <c r="M274" s="8"/>
      <c r="N274" s="6"/>
      <c r="O274" s="6"/>
    </row>
    <row r="275" spans="1:15" ht="15" x14ac:dyDescent="0.25">
      <c r="A275" s="37" t="s">
        <v>88</v>
      </c>
    </row>
    <row r="276" spans="1:15" ht="12.75" x14ac:dyDescent="0.2">
      <c r="A276" s="30" t="s">
        <v>27</v>
      </c>
      <c r="B276" s="93" t="s">
        <v>176</v>
      </c>
      <c r="C276" s="94"/>
      <c r="D276" s="94"/>
      <c r="E276" s="94"/>
      <c r="F276" s="94"/>
      <c r="G276" s="94"/>
      <c r="H276" s="94"/>
      <c r="I276" s="94"/>
      <c r="J276" s="31"/>
    </row>
    <row r="278" spans="1:15" ht="12.75" thickBot="1" x14ac:dyDescent="0.25">
      <c r="A278" s="30" t="s">
        <v>29</v>
      </c>
    </row>
    <row r="279" spans="1:15" ht="12.75" customHeight="1" thickTop="1" x14ac:dyDescent="0.2">
      <c r="A279" s="97" t="s">
        <v>30</v>
      </c>
      <c r="B279" s="98"/>
      <c r="C279" s="98"/>
      <c r="D279" s="98"/>
      <c r="E279" s="98"/>
      <c r="F279" s="101" t="s">
        <v>31</v>
      </c>
      <c r="G279" s="103" t="s">
        <v>32</v>
      </c>
      <c r="H279" s="104"/>
      <c r="I279" s="104"/>
      <c r="J279" s="105"/>
      <c r="K279" s="109" t="s">
        <v>20</v>
      </c>
      <c r="L279" s="109"/>
      <c r="M279" s="109"/>
      <c r="N279" s="59" t="s">
        <v>67</v>
      </c>
      <c r="O279" s="95" t="s">
        <v>34</v>
      </c>
    </row>
    <row r="280" spans="1:15" x14ac:dyDescent="0.2">
      <c r="A280" s="99"/>
      <c r="B280" s="100"/>
      <c r="C280" s="100"/>
      <c r="D280" s="100"/>
      <c r="E280" s="100"/>
      <c r="F280" s="102"/>
      <c r="G280" s="106"/>
      <c r="H280" s="107"/>
      <c r="I280" s="107"/>
      <c r="J280" s="108"/>
      <c r="K280" s="28" t="s">
        <v>22</v>
      </c>
      <c r="L280" s="28" t="s">
        <v>23</v>
      </c>
      <c r="M280" s="28" t="s">
        <v>24</v>
      </c>
      <c r="N280" s="58" t="s">
        <v>35</v>
      </c>
      <c r="O280" s="96"/>
    </row>
    <row r="281" spans="1:15" ht="12.75" x14ac:dyDescent="0.2">
      <c r="A281" s="23" t="s">
        <v>36</v>
      </c>
      <c r="B281" s="85" t="s">
        <v>37</v>
      </c>
      <c r="C281" s="85"/>
      <c r="D281" s="85"/>
      <c r="E281" s="85"/>
      <c r="F281" s="22"/>
      <c r="G281" s="86"/>
      <c r="H281" s="87"/>
      <c r="I281" s="87"/>
      <c r="J281" s="88"/>
      <c r="K281" s="21"/>
      <c r="L281" s="21"/>
      <c r="M281" s="21"/>
      <c r="N281" s="57">
        <v>4</v>
      </c>
      <c r="O281" s="15">
        <f t="shared" ref="O281:O295" si="11">SUM(K281:M281)*N281</f>
        <v>0</v>
      </c>
    </row>
    <row r="282" spans="1:15" ht="12.75" x14ac:dyDescent="0.2">
      <c r="A282" s="23" t="s">
        <v>39</v>
      </c>
      <c r="B282" s="85" t="s">
        <v>40</v>
      </c>
      <c r="C282" s="85"/>
      <c r="D282" s="85"/>
      <c r="E282" s="85"/>
      <c r="F282" s="22" t="s">
        <v>38</v>
      </c>
      <c r="G282" s="86"/>
      <c r="H282" s="87"/>
      <c r="I282" s="87"/>
      <c r="J282" s="88"/>
      <c r="K282" s="21"/>
      <c r="L282" s="21">
        <v>18630</v>
      </c>
      <c r="M282" s="21"/>
      <c r="N282" s="57">
        <v>16</v>
      </c>
      <c r="O282" s="15">
        <f t="shared" si="11"/>
        <v>298080</v>
      </c>
    </row>
    <row r="283" spans="1:15" ht="12.75" x14ac:dyDescent="0.2">
      <c r="A283" s="23" t="s">
        <v>41</v>
      </c>
      <c r="B283" s="85" t="s">
        <v>42</v>
      </c>
      <c r="C283" s="85"/>
      <c r="D283" s="85"/>
      <c r="E283" s="85"/>
      <c r="F283" s="22"/>
      <c r="G283" s="86"/>
      <c r="H283" s="87"/>
      <c r="I283" s="87"/>
      <c r="J283" s="88"/>
      <c r="K283" s="21"/>
      <c r="L283" s="21"/>
      <c r="M283" s="21"/>
      <c r="N283" s="57">
        <v>3</v>
      </c>
      <c r="O283" s="15">
        <f t="shared" si="11"/>
        <v>0</v>
      </c>
    </row>
    <row r="284" spans="1:15" ht="12.75" x14ac:dyDescent="0.2">
      <c r="A284" s="23" t="s">
        <v>43</v>
      </c>
      <c r="B284" s="85" t="s">
        <v>44</v>
      </c>
      <c r="C284" s="85"/>
      <c r="D284" s="85"/>
      <c r="E284" s="85"/>
      <c r="F284" s="22"/>
      <c r="G284" s="86"/>
      <c r="H284" s="87"/>
      <c r="I284" s="87"/>
      <c r="J284" s="88"/>
      <c r="K284" s="21"/>
      <c r="L284" s="21"/>
      <c r="M284" s="21"/>
      <c r="N284" s="57">
        <v>3</v>
      </c>
      <c r="O284" s="15">
        <f t="shared" si="11"/>
        <v>0</v>
      </c>
    </row>
    <row r="285" spans="1:15" ht="12.75" x14ac:dyDescent="0.2">
      <c r="A285" s="23" t="s">
        <v>45</v>
      </c>
      <c r="B285" s="85" t="s">
        <v>46</v>
      </c>
      <c r="C285" s="85"/>
      <c r="D285" s="85"/>
      <c r="E285" s="85"/>
      <c r="F285" s="22" t="s">
        <v>38</v>
      </c>
      <c r="G285" s="26"/>
      <c r="H285" s="25"/>
      <c r="I285" s="25"/>
      <c r="J285" s="24"/>
      <c r="K285" s="21"/>
      <c r="L285" s="21">
        <f>16200+4000+439</f>
        <v>20639</v>
      </c>
      <c r="M285" s="21"/>
      <c r="N285" s="57">
        <v>12</v>
      </c>
      <c r="O285" s="15">
        <f t="shared" si="11"/>
        <v>247668</v>
      </c>
    </row>
    <row r="286" spans="1:15" ht="12.75" x14ac:dyDescent="0.2">
      <c r="A286" s="23" t="s">
        <v>47</v>
      </c>
      <c r="B286" s="85" t="s">
        <v>48</v>
      </c>
      <c r="C286" s="85"/>
      <c r="D286" s="85"/>
      <c r="E286" s="85"/>
      <c r="F286" s="22"/>
      <c r="G286" s="86"/>
      <c r="H286" s="87"/>
      <c r="I286" s="87"/>
      <c r="J286" s="88"/>
      <c r="K286" s="21"/>
      <c r="L286" s="21"/>
      <c r="M286" s="21"/>
      <c r="N286" s="57">
        <v>16</v>
      </c>
      <c r="O286" s="15">
        <f t="shared" si="11"/>
        <v>0</v>
      </c>
    </row>
    <row r="287" spans="1:15" ht="12.75" x14ac:dyDescent="0.2">
      <c r="A287" s="23" t="s">
        <v>49</v>
      </c>
      <c r="B287" s="85" t="s">
        <v>50</v>
      </c>
      <c r="C287" s="85"/>
      <c r="D287" s="85"/>
      <c r="E287" s="85"/>
      <c r="F287" s="22"/>
      <c r="G287" s="86"/>
      <c r="H287" s="87"/>
      <c r="I287" s="87"/>
      <c r="J287" s="88"/>
      <c r="K287" s="21"/>
      <c r="L287" s="21"/>
      <c r="M287" s="21"/>
      <c r="N287" s="57">
        <v>4</v>
      </c>
      <c r="O287" s="15">
        <f t="shared" si="11"/>
        <v>0</v>
      </c>
    </row>
    <row r="288" spans="1:15" ht="12.75" x14ac:dyDescent="0.2">
      <c r="A288" s="23" t="s">
        <v>51</v>
      </c>
      <c r="B288" s="85" t="s">
        <v>52</v>
      </c>
      <c r="C288" s="85"/>
      <c r="D288" s="85"/>
      <c r="E288" s="85"/>
      <c r="F288" s="22"/>
      <c r="G288" s="86"/>
      <c r="H288" s="87"/>
      <c r="I288" s="87"/>
      <c r="J288" s="88"/>
      <c r="K288" s="21"/>
      <c r="L288" s="21"/>
      <c r="M288" s="21"/>
      <c r="N288" s="57">
        <v>3</v>
      </c>
      <c r="O288" s="15">
        <f t="shared" si="11"/>
        <v>0</v>
      </c>
    </row>
    <row r="289" spans="1:15" ht="12.75" x14ac:dyDescent="0.2">
      <c r="A289" s="23" t="s">
        <v>53</v>
      </c>
      <c r="B289" s="85" t="s">
        <v>54</v>
      </c>
      <c r="C289" s="85"/>
      <c r="D289" s="85"/>
      <c r="E289" s="85"/>
      <c r="F289" s="22" t="s">
        <v>38</v>
      </c>
      <c r="G289" s="26"/>
      <c r="H289" s="25"/>
      <c r="I289" s="25"/>
      <c r="J289" s="24"/>
      <c r="K289" s="21"/>
      <c r="L289" s="21">
        <v>6355</v>
      </c>
      <c r="M289" s="21"/>
      <c r="N289" s="57">
        <v>14</v>
      </c>
      <c r="O289" s="15">
        <f t="shared" si="11"/>
        <v>88970</v>
      </c>
    </row>
    <row r="290" spans="1:15" ht="12.75" x14ac:dyDescent="0.2">
      <c r="A290" s="23" t="s">
        <v>55</v>
      </c>
      <c r="B290" s="85" t="s">
        <v>56</v>
      </c>
      <c r="C290" s="85"/>
      <c r="D290" s="85"/>
      <c r="E290" s="85"/>
      <c r="F290" s="22"/>
      <c r="G290" s="26"/>
      <c r="H290" s="25"/>
      <c r="I290" s="25"/>
      <c r="J290" s="24"/>
      <c r="K290" s="21"/>
      <c r="L290" s="21"/>
      <c r="M290" s="21"/>
      <c r="N290" s="57">
        <v>12</v>
      </c>
      <c r="O290" s="15">
        <f t="shared" si="11"/>
        <v>0</v>
      </c>
    </row>
    <row r="291" spans="1:15" ht="12.75" x14ac:dyDescent="0.2">
      <c r="A291" s="23" t="s">
        <v>57</v>
      </c>
      <c r="B291" s="89" t="s">
        <v>58</v>
      </c>
      <c r="C291" s="90"/>
      <c r="D291" s="90"/>
      <c r="E291" s="91"/>
      <c r="F291" s="22"/>
      <c r="G291" s="86"/>
      <c r="H291" s="92"/>
      <c r="I291" s="92"/>
      <c r="J291" s="88"/>
      <c r="K291" s="21"/>
      <c r="L291" s="21"/>
      <c r="M291" s="21"/>
      <c r="N291" s="57">
        <v>3</v>
      </c>
      <c r="O291" s="15">
        <f t="shared" si="11"/>
        <v>0</v>
      </c>
    </row>
    <row r="292" spans="1:15" ht="12.75" x14ac:dyDescent="0.2">
      <c r="A292" s="23" t="s">
        <v>59</v>
      </c>
      <c r="B292" s="85" t="s">
        <v>60</v>
      </c>
      <c r="C292" s="85"/>
      <c r="D292" s="85"/>
      <c r="E292" s="85"/>
      <c r="F292" s="22"/>
      <c r="G292" s="86"/>
      <c r="H292" s="87"/>
      <c r="I292" s="87"/>
      <c r="J292" s="88"/>
      <c r="K292" s="21"/>
      <c r="L292" s="21"/>
      <c r="M292" s="21"/>
      <c r="N292" s="57">
        <v>8</v>
      </c>
      <c r="O292" s="15">
        <f t="shared" si="11"/>
        <v>0</v>
      </c>
    </row>
    <row r="293" spans="1:15" ht="12.75" x14ac:dyDescent="0.2">
      <c r="A293" s="23" t="s">
        <v>59</v>
      </c>
      <c r="B293" s="85" t="s">
        <v>61</v>
      </c>
      <c r="C293" s="85"/>
      <c r="D293" s="85"/>
      <c r="E293" s="85"/>
      <c r="F293" s="22"/>
      <c r="G293" s="86"/>
      <c r="H293" s="87"/>
      <c r="I293" s="87"/>
      <c r="J293" s="88"/>
      <c r="K293" s="21"/>
      <c r="L293" s="21"/>
      <c r="M293" s="21"/>
      <c r="N293" s="57">
        <v>2</v>
      </c>
      <c r="O293" s="15">
        <f t="shared" si="11"/>
        <v>0</v>
      </c>
    </row>
    <row r="294" spans="1:15" ht="12.75" x14ac:dyDescent="0.2">
      <c r="A294" s="23" t="s">
        <v>59</v>
      </c>
      <c r="B294" s="85" t="s">
        <v>62</v>
      </c>
      <c r="C294" s="85"/>
      <c r="D294" s="85"/>
      <c r="E294" s="85"/>
      <c r="F294" s="22" t="s">
        <v>38</v>
      </c>
      <c r="G294" s="86"/>
      <c r="H294" s="87"/>
      <c r="I294" s="87"/>
      <c r="J294" s="88"/>
      <c r="K294" s="21"/>
      <c r="L294" s="21">
        <v>4000</v>
      </c>
      <c r="M294" s="21"/>
      <c r="N294" s="57">
        <v>6</v>
      </c>
      <c r="O294" s="15">
        <f t="shared" si="11"/>
        <v>24000</v>
      </c>
    </row>
    <row r="295" spans="1:15" ht="13.5" thickBot="1" x14ac:dyDescent="0.25">
      <c r="A295" s="19" t="s">
        <v>59</v>
      </c>
      <c r="B295" s="81" t="s">
        <v>63</v>
      </c>
      <c r="C295" s="81"/>
      <c r="D295" s="81"/>
      <c r="E295" s="81"/>
      <c r="F295" s="18"/>
      <c r="G295" s="82"/>
      <c r="H295" s="83"/>
      <c r="I295" s="83"/>
      <c r="J295" s="84"/>
      <c r="K295" s="17"/>
      <c r="L295" s="17"/>
      <c r="M295" s="17"/>
      <c r="N295" s="56"/>
      <c r="O295" s="15">
        <f t="shared" si="11"/>
        <v>0</v>
      </c>
    </row>
    <row r="296" spans="1:15" ht="13.5" thickTop="1" thickBot="1" x14ac:dyDescent="0.25">
      <c r="I296" s="9" t="s">
        <v>64</v>
      </c>
      <c r="J296" s="9"/>
      <c r="K296" s="14">
        <f>SUM(K281:K295)</f>
        <v>0</v>
      </c>
      <c r="L296" s="13">
        <f>SUM(L281:L295)</f>
        <v>49624</v>
      </c>
      <c r="M296" s="12">
        <f>SUM(M281:M295)</f>
        <v>0</v>
      </c>
      <c r="N296" s="55"/>
      <c r="O296" s="10">
        <f>SUM(O281:O295)</f>
        <v>658718</v>
      </c>
    </row>
    <row r="297" spans="1:15" ht="15.75" thickTop="1" x14ac:dyDescent="0.25">
      <c r="A297" s="37" t="s">
        <v>90</v>
      </c>
      <c r="B297" s="35"/>
      <c r="C297" s="35"/>
      <c r="D297" s="36"/>
      <c r="E297" s="36"/>
      <c r="F297" s="36"/>
      <c r="G297" s="36"/>
      <c r="H297" s="35"/>
      <c r="I297" s="35"/>
      <c r="J297" s="35"/>
    </row>
    <row r="298" spans="1:15" ht="12.75" x14ac:dyDescent="0.2">
      <c r="A298" s="34" t="s">
        <v>27</v>
      </c>
      <c r="B298" s="93" t="s">
        <v>177</v>
      </c>
      <c r="C298" s="94"/>
      <c r="D298" s="94"/>
      <c r="E298" s="94"/>
      <c r="F298" s="94"/>
      <c r="G298" s="94"/>
      <c r="H298" s="94"/>
      <c r="I298" s="94"/>
      <c r="J298" s="31"/>
    </row>
    <row r="299" spans="1:15" ht="12.75" x14ac:dyDescent="0.2">
      <c r="A299" s="34"/>
      <c r="B299" s="33"/>
      <c r="C299" s="31"/>
      <c r="D299" s="32"/>
      <c r="E299" s="32"/>
      <c r="F299" s="32"/>
      <c r="G299" s="32"/>
      <c r="H299" s="31"/>
      <c r="I299" s="31"/>
      <c r="J299" s="31"/>
    </row>
    <row r="300" spans="1:15" ht="12.75" thickBot="1" x14ac:dyDescent="0.25">
      <c r="A300" s="61" t="s">
        <v>29</v>
      </c>
    </row>
    <row r="301" spans="1:15" ht="12.75" customHeight="1" thickTop="1" x14ac:dyDescent="0.2">
      <c r="A301" s="97" t="s">
        <v>30</v>
      </c>
      <c r="B301" s="98"/>
      <c r="C301" s="98"/>
      <c r="D301" s="98"/>
      <c r="E301" s="98"/>
      <c r="F301" s="101" t="s">
        <v>31</v>
      </c>
      <c r="G301" s="103" t="s">
        <v>32</v>
      </c>
      <c r="H301" s="104"/>
      <c r="I301" s="104"/>
      <c r="J301" s="105"/>
      <c r="K301" s="109" t="s">
        <v>20</v>
      </c>
      <c r="L301" s="109"/>
      <c r="M301" s="109"/>
      <c r="N301" s="60" t="s">
        <v>67</v>
      </c>
      <c r="O301" s="95" t="s">
        <v>34</v>
      </c>
    </row>
    <row r="302" spans="1:15" x14ac:dyDescent="0.2">
      <c r="A302" s="99"/>
      <c r="B302" s="100"/>
      <c r="C302" s="100"/>
      <c r="D302" s="100"/>
      <c r="E302" s="100"/>
      <c r="F302" s="102"/>
      <c r="G302" s="106"/>
      <c r="H302" s="107"/>
      <c r="I302" s="107"/>
      <c r="J302" s="108"/>
      <c r="K302" s="28" t="s">
        <v>22</v>
      </c>
      <c r="L302" s="28" t="s">
        <v>23</v>
      </c>
      <c r="M302" s="28" t="s">
        <v>24</v>
      </c>
      <c r="N302" s="58" t="s">
        <v>35</v>
      </c>
      <c r="O302" s="96"/>
    </row>
    <row r="303" spans="1:15" ht="12.75" x14ac:dyDescent="0.2">
      <c r="A303" s="23" t="s">
        <v>36</v>
      </c>
      <c r="B303" s="85" t="s">
        <v>37</v>
      </c>
      <c r="C303" s="85"/>
      <c r="D303" s="85"/>
      <c r="E303" s="85"/>
      <c r="F303" s="22"/>
      <c r="G303" s="86"/>
      <c r="H303" s="87"/>
      <c r="I303" s="87"/>
      <c r="J303" s="88"/>
      <c r="K303" s="21"/>
      <c r="L303" s="21"/>
      <c r="M303" s="21"/>
      <c r="N303" s="57">
        <v>4</v>
      </c>
      <c r="O303" s="15">
        <f t="shared" ref="O303:O317" si="12">SUM(K303:M303)*N303</f>
        <v>0</v>
      </c>
    </row>
    <row r="304" spans="1:15" ht="12.75" x14ac:dyDescent="0.2">
      <c r="A304" s="23" t="s">
        <v>39</v>
      </c>
      <c r="B304" s="85" t="s">
        <v>40</v>
      </c>
      <c r="C304" s="85"/>
      <c r="D304" s="85"/>
      <c r="E304" s="85"/>
      <c r="F304" s="22"/>
      <c r="G304" s="86"/>
      <c r="H304" s="87"/>
      <c r="I304" s="87"/>
      <c r="J304" s="88"/>
      <c r="K304" s="21"/>
      <c r="L304" s="21"/>
      <c r="M304" s="21"/>
      <c r="N304" s="57">
        <v>16</v>
      </c>
      <c r="O304" s="15">
        <f t="shared" si="12"/>
        <v>0</v>
      </c>
    </row>
    <row r="305" spans="1:15" ht="12.75" x14ac:dyDescent="0.2">
      <c r="A305" s="23" t="s">
        <v>41</v>
      </c>
      <c r="B305" s="85" t="s">
        <v>42</v>
      </c>
      <c r="C305" s="85"/>
      <c r="D305" s="85"/>
      <c r="E305" s="85"/>
      <c r="F305" s="22"/>
      <c r="G305" s="86"/>
      <c r="H305" s="87"/>
      <c r="I305" s="87"/>
      <c r="J305" s="88"/>
      <c r="K305" s="21"/>
      <c r="L305" s="21"/>
      <c r="M305" s="21"/>
      <c r="N305" s="57">
        <v>3</v>
      </c>
      <c r="O305" s="15">
        <f t="shared" si="12"/>
        <v>0</v>
      </c>
    </row>
    <row r="306" spans="1:15" ht="12.75" x14ac:dyDescent="0.2">
      <c r="A306" s="23" t="s">
        <v>43</v>
      </c>
      <c r="B306" s="85" t="s">
        <v>44</v>
      </c>
      <c r="C306" s="85"/>
      <c r="D306" s="85"/>
      <c r="E306" s="85"/>
      <c r="F306" s="22"/>
      <c r="G306" s="86"/>
      <c r="H306" s="87"/>
      <c r="I306" s="87"/>
      <c r="J306" s="88"/>
      <c r="K306" s="21"/>
      <c r="L306" s="21"/>
      <c r="M306" s="21"/>
      <c r="N306" s="57">
        <v>3</v>
      </c>
      <c r="O306" s="15">
        <f t="shared" si="12"/>
        <v>0</v>
      </c>
    </row>
    <row r="307" spans="1:15" ht="12.75" x14ac:dyDescent="0.2">
      <c r="A307" s="23" t="s">
        <v>45</v>
      </c>
      <c r="B307" s="85" t="s">
        <v>46</v>
      </c>
      <c r="C307" s="85"/>
      <c r="D307" s="85"/>
      <c r="E307" s="85"/>
      <c r="F307" s="22"/>
      <c r="G307" s="26"/>
      <c r="H307" s="25"/>
      <c r="I307" s="25"/>
      <c r="J307" s="24"/>
      <c r="K307" s="21"/>
      <c r="L307" s="21"/>
      <c r="M307" s="21"/>
      <c r="N307" s="57">
        <v>12</v>
      </c>
      <c r="O307" s="15">
        <f t="shared" si="12"/>
        <v>0</v>
      </c>
    </row>
    <row r="308" spans="1:15" ht="12.75" x14ac:dyDescent="0.2">
      <c r="A308" s="23" t="s">
        <v>47</v>
      </c>
      <c r="B308" s="85" t="s">
        <v>48</v>
      </c>
      <c r="C308" s="85"/>
      <c r="D308" s="85"/>
      <c r="E308" s="85"/>
      <c r="F308" s="22"/>
      <c r="G308" s="86"/>
      <c r="H308" s="87"/>
      <c r="I308" s="87"/>
      <c r="J308" s="88"/>
      <c r="K308" s="21"/>
      <c r="L308" s="21"/>
      <c r="M308" s="21"/>
      <c r="N308" s="57">
        <v>16</v>
      </c>
      <c r="O308" s="15">
        <f t="shared" si="12"/>
        <v>0</v>
      </c>
    </row>
    <row r="309" spans="1:15" ht="12.75" x14ac:dyDescent="0.2">
      <c r="A309" s="23" t="s">
        <v>49</v>
      </c>
      <c r="B309" s="85" t="s">
        <v>50</v>
      </c>
      <c r="C309" s="85"/>
      <c r="D309" s="85"/>
      <c r="E309" s="85"/>
      <c r="F309" s="22"/>
      <c r="G309" s="86"/>
      <c r="H309" s="87"/>
      <c r="I309" s="87"/>
      <c r="J309" s="88"/>
      <c r="K309" s="21"/>
      <c r="L309" s="21"/>
      <c r="M309" s="21"/>
      <c r="N309" s="57">
        <v>4</v>
      </c>
      <c r="O309" s="15">
        <f t="shared" si="12"/>
        <v>0</v>
      </c>
    </row>
    <row r="310" spans="1:15" ht="12.75" x14ac:dyDescent="0.2">
      <c r="A310" s="23" t="s">
        <v>51</v>
      </c>
      <c r="B310" s="85" t="s">
        <v>52</v>
      </c>
      <c r="C310" s="85"/>
      <c r="D310" s="85"/>
      <c r="E310" s="85"/>
      <c r="F310" s="22"/>
      <c r="G310" s="86"/>
      <c r="H310" s="87"/>
      <c r="I310" s="87"/>
      <c r="J310" s="88"/>
      <c r="K310" s="21"/>
      <c r="L310" s="21"/>
      <c r="M310" s="21"/>
      <c r="N310" s="57">
        <v>3</v>
      </c>
      <c r="O310" s="15">
        <f t="shared" si="12"/>
        <v>0</v>
      </c>
    </row>
    <row r="311" spans="1:15" ht="12.75" x14ac:dyDescent="0.2">
      <c r="A311" s="23" t="s">
        <v>53</v>
      </c>
      <c r="B311" s="85" t="s">
        <v>54</v>
      </c>
      <c r="C311" s="85"/>
      <c r="D311" s="85"/>
      <c r="E311" s="85"/>
      <c r="F311" s="22"/>
      <c r="G311" s="26"/>
      <c r="H311" s="25"/>
      <c r="I311" s="25"/>
      <c r="J311" s="24"/>
      <c r="K311" s="21"/>
      <c r="L311" s="21"/>
      <c r="M311" s="21"/>
      <c r="N311" s="57">
        <v>14</v>
      </c>
      <c r="O311" s="15">
        <f t="shared" si="12"/>
        <v>0</v>
      </c>
    </row>
    <row r="312" spans="1:15" ht="12.75" x14ac:dyDescent="0.2">
      <c r="A312" s="23" t="s">
        <v>55</v>
      </c>
      <c r="B312" s="85" t="s">
        <v>56</v>
      </c>
      <c r="C312" s="85"/>
      <c r="D312" s="85"/>
      <c r="E312" s="85"/>
      <c r="F312" s="22"/>
      <c r="G312" s="26"/>
      <c r="H312" s="25"/>
      <c r="I312" s="25"/>
      <c r="J312" s="24"/>
      <c r="K312" s="21"/>
      <c r="L312" s="21"/>
      <c r="M312" s="21"/>
      <c r="N312" s="57">
        <v>12</v>
      </c>
      <c r="O312" s="15">
        <f t="shared" si="12"/>
        <v>0</v>
      </c>
    </row>
    <row r="313" spans="1:15" ht="12.75" x14ac:dyDescent="0.2">
      <c r="A313" s="23" t="s">
        <v>57</v>
      </c>
      <c r="B313" s="89" t="s">
        <v>58</v>
      </c>
      <c r="C313" s="90"/>
      <c r="D313" s="90"/>
      <c r="E313" s="91"/>
      <c r="F313" s="22"/>
      <c r="G313" s="86"/>
      <c r="H313" s="92"/>
      <c r="I313" s="92"/>
      <c r="J313" s="88"/>
      <c r="K313" s="21"/>
      <c r="L313" s="21"/>
      <c r="M313" s="21"/>
      <c r="N313" s="57">
        <v>3</v>
      </c>
      <c r="O313" s="15">
        <f t="shared" si="12"/>
        <v>0</v>
      </c>
    </row>
    <row r="314" spans="1:15" ht="12.75" x14ac:dyDescent="0.2">
      <c r="A314" s="23" t="s">
        <v>59</v>
      </c>
      <c r="B314" s="85" t="s">
        <v>60</v>
      </c>
      <c r="C314" s="85"/>
      <c r="D314" s="85"/>
      <c r="E314" s="85"/>
      <c r="F314" s="22"/>
      <c r="G314" s="86"/>
      <c r="H314" s="87"/>
      <c r="I314" s="87"/>
      <c r="J314" s="88"/>
      <c r="K314" s="21"/>
      <c r="L314" s="21"/>
      <c r="M314" s="21"/>
      <c r="N314" s="57">
        <v>8</v>
      </c>
      <c r="O314" s="15">
        <f t="shared" si="12"/>
        <v>0</v>
      </c>
    </row>
    <row r="315" spans="1:15" ht="12.75" x14ac:dyDescent="0.2">
      <c r="A315" s="23" t="s">
        <v>59</v>
      </c>
      <c r="B315" s="85" t="s">
        <v>61</v>
      </c>
      <c r="C315" s="85"/>
      <c r="D315" s="85"/>
      <c r="E315" s="85"/>
      <c r="F315" s="22"/>
      <c r="G315" s="86"/>
      <c r="H315" s="87"/>
      <c r="I315" s="87"/>
      <c r="J315" s="88"/>
      <c r="K315" s="21"/>
      <c r="L315" s="21"/>
      <c r="M315" s="21"/>
      <c r="N315" s="57">
        <v>2</v>
      </c>
      <c r="O315" s="15">
        <f t="shared" si="12"/>
        <v>0</v>
      </c>
    </row>
    <row r="316" spans="1:15" ht="12.75" x14ac:dyDescent="0.2">
      <c r="A316" s="23" t="s">
        <v>59</v>
      </c>
      <c r="B316" s="85" t="s">
        <v>62</v>
      </c>
      <c r="C316" s="85"/>
      <c r="D316" s="85"/>
      <c r="E316" s="85"/>
      <c r="F316" s="22"/>
      <c r="G316" s="86"/>
      <c r="H316" s="87"/>
      <c r="I316" s="87"/>
      <c r="J316" s="88"/>
      <c r="K316" s="21"/>
      <c r="L316" s="21"/>
      <c r="M316" s="21"/>
      <c r="N316" s="57">
        <v>6</v>
      </c>
      <c r="O316" s="15">
        <f t="shared" si="12"/>
        <v>0</v>
      </c>
    </row>
    <row r="317" spans="1:15" ht="13.5" thickBot="1" x14ac:dyDescent="0.25">
      <c r="A317" s="19" t="s">
        <v>59</v>
      </c>
      <c r="B317" s="81" t="s">
        <v>63</v>
      </c>
      <c r="C317" s="81"/>
      <c r="D317" s="81"/>
      <c r="E317" s="81"/>
      <c r="F317" s="18"/>
      <c r="G317" s="82"/>
      <c r="H317" s="83"/>
      <c r="I317" s="83"/>
      <c r="J317" s="84"/>
      <c r="K317" s="17"/>
      <c r="L317" s="17"/>
      <c r="M317" s="17"/>
      <c r="N317" s="56"/>
      <c r="O317" s="15">
        <f t="shared" si="12"/>
        <v>0</v>
      </c>
    </row>
    <row r="318" spans="1:15" ht="13.5" thickTop="1" thickBot="1" x14ac:dyDescent="0.25">
      <c r="I318" s="9" t="s">
        <v>64</v>
      </c>
      <c r="J318" s="9"/>
      <c r="K318" s="14">
        <f>SUM(K303:K317)</f>
        <v>0</v>
      </c>
      <c r="L318" s="13">
        <f>SUM(L303:L317)</f>
        <v>0</v>
      </c>
      <c r="M318" s="12">
        <f>SUM(M303:M317)</f>
        <v>0</v>
      </c>
      <c r="N318" s="55"/>
      <c r="O318" s="10">
        <f>SUM(O303:O317)</f>
        <v>0</v>
      </c>
    </row>
    <row r="319" spans="1:15" ht="12.75" thickTop="1" x14ac:dyDescent="0.2">
      <c r="I319" s="9"/>
      <c r="J319" s="9"/>
      <c r="K319" s="8"/>
      <c r="L319" s="8"/>
      <c r="M319" s="8"/>
      <c r="N319" s="6"/>
      <c r="O319" s="6"/>
    </row>
    <row r="320" spans="1:15" ht="15" x14ac:dyDescent="0.25">
      <c r="A320" s="37" t="s">
        <v>92</v>
      </c>
    </row>
    <row r="321" spans="1:15" ht="12.75" x14ac:dyDescent="0.2">
      <c r="A321" s="30" t="s">
        <v>27</v>
      </c>
      <c r="B321" s="93" t="s">
        <v>178</v>
      </c>
      <c r="C321" s="94"/>
      <c r="D321" s="94"/>
      <c r="E321" s="94"/>
      <c r="F321" s="94"/>
      <c r="G321" s="94"/>
      <c r="H321" s="94"/>
      <c r="I321" s="94"/>
      <c r="J321" s="31"/>
    </row>
    <row r="323" spans="1:15" ht="12.75" thickBot="1" x14ac:dyDescent="0.25">
      <c r="A323" s="30" t="s">
        <v>29</v>
      </c>
    </row>
    <row r="324" spans="1:15" ht="12.75" customHeight="1" thickTop="1" x14ac:dyDescent="0.2">
      <c r="A324" s="97" t="s">
        <v>30</v>
      </c>
      <c r="B324" s="98"/>
      <c r="C324" s="98"/>
      <c r="D324" s="98"/>
      <c r="E324" s="98"/>
      <c r="F324" s="101" t="s">
        <v>31</v>
      </c>
      <c r="G324" s="103" t="s">
        <v>32</v>
      </c>
      <c r="H324" s="104"/>
      <c r="I324" s="104"/>
      <c r="J324" s="105"/>
      <c r="K324" s="109" t="s">
        <v>20</v>
      </c>
      <c r="L324" s="109"/>
      <c r="M324" s="109"/>
      <c r="N324" s="59" t="s">
        <v>67</v>
      </c>
      <c r="O324" s="95" t="s">
        <v>34</v>
      </c>
    </row>
    <row r="325" spans="1:15" x14ac:dyDescent="0.2">
      <c r="A325" s="99"/>
      <c r="B325" s="100"/>
      <c r="C325" s="100"/>
      <c r="D325" s="100"/>
      <c r="E325" s="100"/>
      <c r="F325" s="102"/>
      <c r="G325" s="106"/>
      <c r="H325" s="107"/>
      <c r="I325" s="107"/>
      <c r="J325" s="108"/>
      <c r="K325" s="28" t="s">
        <v>22</v>
      </c>
      <c r="L325" s="28" t="s">
        <v>23</v>
      </c>
      <c r="M325" s="28" t="s">
        <v>24</v>
      </c>
      <c r="N325" s="58" t="s">
        <v>35</v>
      </c>
      <c r="O325" s="96"/>
    </row>
    <row r="326" spans="1:15" ht="12.75" x14ac:dyDescent="0.2">
      <c r="A326" s="23" t="s">
        <v>36</v>
      </c>
      <c r="B326" s="85" t="s">
        <v>37</v>
      </c>
      <c r="C326" s="85"/>
      <c r="D326" s="85"/>
      <c r="E326" s="85"/>
      <c r="F326" s="22"/>
      <c r="G326" s="86"/>
      <c r="H326" s="87"/>
      <c r="I326" s="87"/>
      <c r="J326" s="88"/>
      <c r="K326" s="21"/>
      <c r="L326" s="21"/>
      <c r="M326" s="21"/>
      <c r="N326" s="57">
        <v>4</v>
      </c>
      <c r="O326" s="15">
        <f t="shared" ref="O326:O340" si="13">SUM(K326:M326)*N326</f>
        <v>0</v>
      </c>
    </row>
    <row r="327" spans="1:15" ht="12.75" x14ac:dyDescent="0.2">
      <c r="A327" s="23" t="s">
        <v>39</v>
      </c>
      <c r="B327" s="85" t="s">
        <v>40</v>
      </c>
      <c r="C327" s="85"/>
      <c r="D327" s="85"/>
      <c r="E327" s="85"/>
      <c r="F327" s="22"/>
      <c r="G327" s="86"/>
      <c r="H327" s="87"/>
      <c r="I327" s="87"/>
      <c r="J327" s="88"/>
      <c r="K327" s="21"/>
      <c r="L327" s="21"/>
      <c r="M327" s="21"/>
      <c r="N327" s="57">
        <v>16</v>
      </c>
      <c r="O327" s="15">
        <f t="shared" si="13"/>
        <v>0</v>
      </c>
    </row>
    <row r="328" spans="1:15" ht="12.75" x14ac:dyDescent="0.2">
      <c r="A328" s="23" t="s">
        <v>41</v>
      </c>
      <c r="B328" s="85" t="s">
        <v>42</v>
      </c>
      <c r="C328" s="85"/>
      <c r="D328" s="85"/>
      <c r="E328" s="85"/>
      <c r="F328" s="22" t="s">
        <v>38</v>
      </c>
      <c r="G328" s="86"/>
      <c r="H328" s="87"/>
      <c r="I328" s="87"/>
      <c r="J328" s="88"/>
      <c r="K328" s="21"/>
      <c r="L328" s="21">
        <v>2000</v>
      </c>
      <c r="M328" s="21"/>
      <c r="N328" s="57">
        <v>3</v>
      </c>
      <c r="O328" s="15">
        <f t="shared" si="13"/>
        <v>6000</v>
      </c>
    </row>
    <row r="329" spans="1:15" ht="12.75" x14ac:dyDescent="0.2">
      <c r="A329" s="23" t="s">
        <v>43</v>
      </c>
      <c r="B329" s="85" t="s">
        <v>44</v>
      </c>
      <c r="C329" s="85"/>
      <c r="D329" s="85"/>
      <c r="E329" s="85"/>
      <c r="F329" s="22"/>
      <c r="G329" s="86"/>
      <c r="H329" s="87"/>
      <c r="I329" s="87"/>
      <c r="J329" s="88"/>
      <c r="K329" s="21"/>
      <c r="L329" s="21"/>
      <c r="M329" s="21"/>
      <c r="N329" s="57">
        <v>3</v>
      </c>
      <c r="O329" s="15">
        <f t="shared" si="13"/>
        <v>0</v>
      </c>
    </row>
    <row r="330" spans="1:15" ht="12.75" x14ac:dyDescent="0.2">
      <c r="A330" s="23" t="s">
        <v>45</v>
      </c>
      <c r="B330" s="85" t="s">
        <v>46</v>
      </c>
      <c r="C330" s="85"/>
      <c r="D330" s="85"/>
      <c r="E330" s="85"/>
      <c r="F330" s="22"/>
      <c r="G330" s="26"/>
      <c r="H330" s="25"/>
      <c r="I330" s="25"/>
      <c r="J330" s="24"/>
      <c r="K330" s="21"/>
      <c r="L330" s="21"/>
      <c r="M330" s="21"/>
      <c r="N330" s="57">
        <v>12</v>
      </c>
      <c r="O330" s="15">
        <f t="shared" si="13"/>
        <v>0</v>
      </c>
    </row>
    <row r="331" spans="1:15" ht="12.75" x14ac:dyDescent="0.2">
      <c r="A331" s="23" t="s">
        <v>47</v>
      </c>
      <c r="B331" s="85" t="s">
        <v>48</v>
      </c>
      <c r="C331" s="85"/>
      <c r="D331" s="85"/>
      <c r="E331" s="85"/>
      <c r="F331" s="22"/>
      <c r="G331" s="86"/>
      <c r="H331" s="87"/>
      <c r="I331" s="87"/>
      <c r="J331" s="88"/>
      <c r="K331" s="21"/>
      <c r="L331" s="21"/>
      <c r="M331" s="21"/>
      <c r="N331" s="57">
        <v>16</v>
      </c>
      <c r="O331" s="15">
        <f t="shared" si="13"/>
        <v>0</v>
      </c>
    </row>
    <row r="332" spans="1:15" ht="12.75" x14ac:dyDescent="0.2">
      <c r="A332" s="23" t="s">
        <v>49</v>
      </c>
      <c r="B332" s="85" t="s">
        <v>50</v>
      </c>
      <c r="C332" s="85"/>
      <c r="D332" s="85"/>
      <c r="E332" s="85"/>
      <c r="F332" s="22"/>
      <c r="G332" s="86"/>
      <c r="H332" s="87"/>
      <c r="I332" s="87"/>
      <c r="J332" s="88"/>
      <c r="K332" s="21"/>
      <c r="L332" s="21"/>
      <c r="M332" s="21"/>
      <c r="N332" s="57">
        <v>4</v>
      </c>
      <c r="O332" s="15">
        <f t="shared" si="13"/>
        <v>0</v>
      </c>
    </row>
    <row r="333" spans="1:15" ht="12.75" x14ac:dyDescent="0.2">
      <c r="A333" s="23" t="s">
        <v>51</v>
      </c>
      <c r="B333" s="85" t="s">
        <v>52</v>
      </c>
      <c r="C333" s="85"/>
      <c r="D333" s="85"/>
      <c r="E333" s="85"/>
      <c r="F333" s="22"/>
      <c r="G333" s="86"/>
      <c r="H333" s="87"/>
      <c r="I333" s="87"/>
      <c r="J333" s="88"/>
      <c r="K333" s="21"/>
      <c r="L333" s="21"/>
      <c r="M333" s="21"/>
      <c r="N333" s="57">
        <v>3</v>
      </c>
      <c r="O333" s="15">
        <f t="shared" si="13"/>
        <v>0</v>
      </c>
    </row>
    <row r="334" spans="1:15" ht="12.75" x14ac:dyDescent="0.2">
      <c r="A334" s="23" t="s">
        <v>53</v>
      </c>
      <c r="B334" s="85" t="s">
        <v>54</v>
      </c>
      <c r="C334" s="85"/>
      <c r="D334" s="85"/>
      <c r="E334" s="85"/>
      <c r="F334" s="22"/>
      <c r="G334" s="26"/>
      <c r="H334" s="25"/>
      <c r="I334" s="25"/>
      <c r="J334" s="24"/>
      <c r="K334" s="21"/>
      <c r="L334" s="21"/>
      <c r="M334" s="21"/>
      <c r="N334" s="57">
        <v>14</v>
      </c>
      <c r="O334" s="15">
        <f t="shared" si="13"/>
        <v>0</v>
      </c>
    </row>
    <row r="335" spans="1:15" ht="12.75" x14ac:dyDescent="0.2">
      <c r="A335" s="23" t="s">
        <v>55</v>
      </c>
      <c r="B335" s="85" t="s">
        <v>56</v>
      </c>
      <c r="C335" s="85"/>
      <c r="D335" s="85"/>
      <c r="E335" s="85"/>
      <c r="F335" s="22"/>
      <c r="G335" s="26"/>
      <c r="H335" s="25"/>
      <c r="I335" s="25"/>
      <c r="J335" s="24"/>
      <c r="K335" s="21"/>
      <c r="L335" s="21"/>
      <c r="M335" s="21"/>
      <c r="N335" s="57">
        <v>12</v>
      </c>
      <c r="O335" s="15">
        <f t="shared" si="13"/>
        <v>0</v>
      </c>
    </row>
    <row r="336" spans="1:15" ht="12.75" x14ac:dyDescent="0.2">
      <c r="A336" s="23" t="s">
        <v>57</v>
      </c>
      <c r="B336" s="89" t="s">
        <v>58</v>
      </c>
      <c r="C336" s="90"/>
      <c r="D336" s="90"/>
      <c r="E336" s="91"/>
      <c r="F336" s="22"/>
      <c r="G336" s="86"/>
      <c r="H336" s="92"/>
      <c r="I336" s="92"/>
      <c r="J336" s="88"/>
      <c r="K336" s="21"/>
      <c r="L336" s="21"/>
      <c r="M336" s="21"/>
      <c r="N336" s="57">
        <v>3</v>
      </c>
      <c r="O336" s="15">
        <f t="shared" si="13"/>
        <v>0</v>
      </c>
    </row>
    <row r="337" spans="1:15" ht="12.75" x14ac:dyDescent="0.2">
      <c r="A337" s="23" t="s">
        <v>59</v>
      </c>
      <c r="B337" s="85" t="s">
        <v>60</v>
      </c>
      <c r="C337" s="85"/>
      <c r="D337" s="85"/>
      <c r="E337" s="85"/>
      <c r="F337" s="22"/>
      <c r="G337" s="86"/>
      <c r="H337" s="87"/>
      <c r="I337" s="87"/>
      <c r="J337" s="88"/>
      <c r="K337" s="21"/>
      <c r="L337" s="21"/>
      <c r="M337" s="21"/>
      <c r="N337" s="57">
        <v>8</v>
      </c>
      <c r="O337" s="15">
        <f t="shared" si="13"/>
        <v>0</v>
      </c>
    </row>
    <row r="338" spans="1:15" ht="12.75" x14ac:dyDescent="0.2">
      <c r="A338" s="23" t="s">
        <v>59</v>
      </c>
      <c r="B338" s="85" t="s">
        <v>61</v>
      </c>
      <c r="C338" s="85"/>
      <c r="D338" s="85"/>
      <c r="E338" s="85"/>
      <c r="F338" s="22"/>
      <c r="G338" s="86"/>
      <c r="H338" s="87"/>
      <c r="I338" s="87"/>
      <c r="J338" s="88"/>
      <c r="K338" s="21"/>
      <c r="L338" s="21"/>
      <c r="M338" s="21"/>
      <c r="N338" s="57">
        <v>2</v>
      </c>
      <c r="O338" s="15">
        <f t="shared" si="13"/>
        <v>0</v>
      </c>
    </row>
    <row r="339" spans="1:15" ht="12.75" x14ac:dyDescent="0.2">
      <c r="A339" s="23" t="s">
        <v>59</v>
      </c>
      <c r="B339" s="85" t="s">
        <v>62</v>
      </c>
      <c r="C339" s="85"/>
      <c r="D339" s="85"/>
      <c r="E339" s="85"/>
      <c r="F339" s="22"/>
      <c r="G339" s="86"/>
      <c r="H339" s="87"/>
      <c r="I339" s="87"/>
      <c r="J339" s="88"/>
      <c r="K339" s="21"/>
      <c r="L339" s="21"/>
      <c r="M339" s="21"/>
      <c r="N339" s="57">
        <v>6</v>
      </c>
      <c r="O339" s="15">
        <f t="shared" si="13"/>
        <v>0</v>
      </c>
    </row>
    <row r="340" spans="1:15" ht="13.5" thickBot="1" x14ac:dyDescent="0.25">
      <c r="A340" s="19" t="s">
        <v>59</v>
      </c>
      <c r="B340" s="81" t="s">
        <v>179</v>
      </c>
      <c r="C340" s="81"/>
      <c r="D340" s="81"/>
      <c r="E340" s="81"/>
      <c r="F340" s="18"/>
      <c r="G340" s="82" t="s">
        <v>180</v>
      </c>
      <c r="H340" s="83"/>
      <c r="I340" s="83"/>
      <c r="J340" s="84"/>
      <c r="K340" s="17">
        <v>400</v>
      </c>
      <c r="L340" s="17"/>
      <c r="M340" s="17"/>
      <c r="N340" s="56">
        <v>5</v>
      </c>
      <c r="O340" s="15">
        <f t="shared" si="13"/>
        <v>2000</v>
      </c>
    </row>
    <row r="341" spans="1:15" ht="13.5" thickTop="1" thickBot="1" x14ac:dyDescent="0.25">
      <c r="I341" s="9" t="s">
        <v>64</v>
      </c>
      <c r="J341" s="9"/>
      <c r="K341" s="14">
        <f>SUM(K326:K340)</f>
        <v>400</v>
      </c>
      <c r="L341" s="13">
        <f>SUM(L326:L340)</f>
        <v>2000</v>
      </c>
      <c r="M341" s="12">
        <f>SUM(M326:M340)</f>
        <v>0</v>
      </c>
      <c r="N341" s="55"/>
      <c r="O341" s="10">
        <f>SUM(O326:O340)</f>
        <v>8000</v>
      </c>
    </row>
    <row r="342" spans="1:15" ht="15.75" thickTop="1" x14ac:dyDescent="0.25">
      <c r="A342" s="37" t="s">
        <v>94</v>
      </c>
    </row>
    <row r="343" spans="1:15" ht="12.75" x14ac:dyDescent="0.2">
      <c r="A343" s="30" t="s">
        <v>27</v>
      </c>
      <c r="B343" s="93" t="s">
        <v>116</v>
      </c>
      <c r="C343" s="94"/>
      <c r="D343" s="94"/>
      <c r="E343" s="94"/>
      <c r="F343" s="94"/>
      <c r="G343" s="94"/>
      <c r="H343" s="94"/>
      <c r="I343" s="94"/>
      <c r="J343" s="31"/>
    </row>
    <row r="345" spans="1:15" ht="12.75" thickBot="1" x14ac:dyDescent="0.25">
      <c r="A345" s="30" t="s">
        <v>29</v>
      </c>
    </row>
    <row r="346" spans="1:15" ht="12.75" customHeight="1" thickTop="1" x14ac:dyDescent="0.2">
      <c r="A346" s="97" t="s">
        <v>30</v>
      </c>
      <c r="B346" s="98"/>
      <c r="C346" s="98"/>
      <c r="D346" s="98"/>
      <c r="E346" s="98"/>
      <c r="F346" s="101" t="s">
        <v>31</v>
      </c>
      <c r="G346" s="103" t="s">
        <v>32</v>
      </c>
      <c r="H346" s="104"/>
      <c r="I346" s="104"/>
      <c r="J346" s="105"/>
      <c r="K346" s="109" t="s">
        <v>20</v>
      </c>
      <c r="L346" s="109"/>
      <c r="M346" s="109"/>
      <c r="N346" s="59" t="s">
        <v>67</v>
      </c>
      <c r="O346" s="95" t="s">
        <v>34</v>
      </c>
    </row>
    <row r="347" spans="1:15" x14ac:dyDescent="0.2">
      <c r="A347" s="99"/>
      <c r="B347" s="100"/>
      <c r="C347" s="100"/>
      <c r="D347" s="100"/>
      <c r="E347" s="100"/>
      <c r="F347" s="102"/>
      <c r="G347" s="106"/>
      <c r="H347" s="107"/>
      <c r="I347" s="107"/>
      <c r="J347" s="108"/>
      <c r="K347" s="28" t="s">
        <v>22</v>
      </c>
      <c r="L347" s="28" t="s">
        <v>23</v>
      </c>
      <c r="M347" s="28" t="s">
        <v>24</v>
      </c>
      <c r="N347" s="58" t="s">
        <v>35</v>
      </c>
      <c r="O347" s="96"/>
    </row>
    <row r="348" spans="1:15" ht="12.75" x14ac:dyDescent="0.2">
      <c r="A348" s="23" t="s">
        <v>36</v>
      </c>
      <c r="B348" s="85" t="s">
        <v>37</v>
      </c>
      <c r="C348" s="85"/>
      <c r="D348" s="85"/>
      <c r="E348" s="85"/>
      <c r="F348" s="22"/>
      <c r="G348" s="86"/>
      <c r="H348" s="87"/>
      <c r="I348" s="87"/>
      <c r="J348" s="88"/>
      <c r="K348" s="21"/>
      <c r="L348" s="21"/>
      <c r="M348" s="21"/>
      <c r="N348" s="57">
        <v>4</v>
      </c>
      <c r="O348" s="15">
        <f t="shared" ref="O348:O362" si="14">SUM(K348:M348)*N348</f>
        <v>0</v>
      </c>
    </row>
    <row r="349" spans="1:15" ht="12.75" x14ac:dyDescent="0.2">
      <c r="A349" s="23" t="s">
        <v>39</v>
      </c>
      <c r="B349" s="85" t="s">
        <v>40</v>
      </c>
      <c r="C349" s="85"/>
      <c r="D349" s="85"/>
      <c r="E349" s="85"/>
      <c r="F349" s="22"/>
      <c r="G349" s="86"/>
      <c r="H349" s="87"/>
      <c r="I349" s="87"/>
      <c r="J349" s="88"/>
      <c r="K349" s="21"/>
      <c r="L349" s="21"/>
      <c r="M349" s="21"/>
      <c r="N349" s="57">
        <v>16</v>
      </c>
      <c r="O349" s="15">
        <f t="shared" si="14"/>
        <v>0</v>
      </c>
    </row>
    <row r="350" spans="1:15" ht="12.75" x14ac:dyDescent="0.2">
      <c r="A350" s="23" t="s">
        <v>41</v>
      </c>
      <c r="B350" s="85" t="s">
        <v>42</v>
      </c>
      <c r="C350" s="85"/>
      <c r="D350" s="85"/>
      <c r="E350" s="85"/>
      <c r="F350" s="22"/>
      <c r="G350" s="86"/>
      <c r="H350" s="87"/>
      <c r="I350" s="87"/>
      <c r="J350" s="88"/>
      <c r="K350" s="21"/>
      <c r="L350" s="21"/>
      <c r="M350" s="21"/>
      <c r="N350" s="57">
        <v>3</v>
      </c>
      <c r="O350" s="15">
        <f t="shared" si="14"/>
        <v>0</v>
      </c>
    </row>
    <row r="351" spans="1:15" ht="12.75" x14ac:dyDescent="0.2">
      <c r="A351" s="23" t="s">
        <v>43</v>
      </c>
      <c r="B351" s="85" t="s">
        <v>44</v>
      </c>
      <c r="C351" s="85"/>
      <c r="D351" s="85"/>
      <c r="E351" s="85"/>
      <c r="F351" s="22"/>
      <c r="G351" s="86"/>
      <c r="H351" s="87"/>
      <c r="I351" s="87"/>
      <c r="J351" s="88"/>
      <c r="K351" s="21"/>
      <c r="L351" s="21"/>
      <c r="M351" s="21"/>
      <c r="N351" s="57">
        <v>3</v>
      </c>
      <c r="O351" s="15">
        <f t="shared" si="14"/>
        <v>0</v>
      </c>
    </row>
    <row r="352" spans="1:15" ht="12.75" x14ac:dyDescent="0.2">
      <c r="A352" s="23" t="s">
        <v>45</v>
      </c>
      <c r="B352" s="85" t="s">
        <v>46</v>
      </c>
      <c r="C352" s="85"/>
      <c r="D352" s="85"/>
      <c r="E352" s="85"/>
      <c r="F352" s="22"/>
      <c r="G352" s="26"/>
      <c r="H352" s="25"/>
      <c r="I352" s="25"/>
      <c r="J352" s="24"/>
      <c r="K352" s="21"/>
      <c r="L352" s="21"/>
      <c r="M352" s="21"/>
      <c r="N352" s="57">
        <v>12</v>
      </c>
      <c r="O352" s="15">
        <f t="shared" si="14"/>
        <v>0</v>
      </c>
    </row>
    <row r="353" spans="1:15" ht="12.75" x14ac:dyDescent="0.2">
      <c r="A353" s="23" t="s">
        <v>47</v>
      </c>
      <c r="B353" s="85" t="s">
        <v>48</v>
      </c>
      <c r="C353" s="85"/>
      <c r="D353" s="85"/>
      <c r="E353" s="85"/>
      <c r="F353" s="22"/>
      <c r="G353" s="86"/>
      <c r="H353" s="87"/>
      <c r="I353" s="87"/>
      <c r="J353" s="88"/>
      <c r="K353" s="21"/>
      <c r="L353" s="21"/>
      <c r="M353" s="21"/>
      <c r="N353" s="57">
        <v>16</v>
      </c>
      <c r="O353" s="15">
        <f t="shared" si="14"/>
        <v>0</v>
      </c>
    </row>
    <row r="354" spans="1:15" ht="12.75" x14ac:dyDescent="0.2">
      <c r="A354" s="23" t="s">
        <v>49</v>
      </c>
      <c r="B354" s="85" t="s">
        <v>50</v>
      </c>
      <c r="C354" s="85"/>
      <c r="D354" s="85"/>
      <c r="E354" s="85"/>
      <c r="F354" s="22"/>
      <c r="G354" s="86"/>
      <c r="H354" s="87"/>
      <c r="I354" s="87"/>
      <c r="J354" s="88"/>
      <c r="K354" s="21"/>
      <c r="L354" s="21"/>
      <c r="M354" s="21"/>
      <c r="N354" s="57">
        <v>4</v>
      </c>
      <c r="O354" s="15">
        <f t="shared" si="14"/>
        <v>0</v>
      </c>
    </row>
    <row r="355" spans="1:15" ht="12.75" x14ac:dyDescent="0.2">
      <c r="A355" s="23" t="s">
        <v>51</v>
      </c>
      <c r="B355" s="85" t="s">
        <v>52</v>
      </c>
      <c r="C355" s="85"/>
      <c r="D355" s="85"/>
      <c r="E355" s="85"/>
      <c r="F355" s="22" t="s">
        <v>38</v>
      </c>
      <c r="G355" s="86"/>
      <c r="H355" s="87"/>
      <c r="I355" s="87"/>
      <c r="J355" s="88"/>
      <c r="K355" s="21"/>
      <c r="L355" s="21">
        <v>1000</v>
      </c>
      <c r="M355" s="21"/>
      <c r="N355" s="57">
        <v>3</v>
      </c>
      <c r="O355" s="15">
        <f t="shared" si="14"/>
        <v>3000</v>
      </c>
    </row>
    <row r="356" spans="1:15" ht="12.75" x14ac:dyDescent="0.2">
      <c r="A356" s="23" t="s">
        <v>53</v>
      </c>
      <c r="B356" s="85" t="s">
        <v>54</v>
      </c>
      <c r="C356" s="85"/>
      <c r="D356" s="85"/>
      <c r="E356" s="85"/>
      <c r="F356" s="22"/>
      <c r="G356" s="26"/>
      <c r="H356" s="25"/>
      <c r="I356" s="25"/>
      <c r="J356" s="24"/>
      <c r="K356" s="21"/>
      <c r="L356" s="21"/>
      <c r="M356" s="21"/>
      <c r="N356" s="57">
        <v>14</v>
      </c>
      <c r="O356" s="15">
        <f t="shared" si="14"/>
        <v>0</v>
      </c>
    </row>
    <row r="357" spans="1:15" ht="12.75" x14ac:dyDescent="0.2">
      <c r="A357" s="23" t="s">
        <v>55</v>
      </c>
      <c r="B357" s="85" t="s">
        <v>56</v>
      </c>
      <c r="C357" s="85"/>
      <c r="D357" s="85"/>
      <c r="E357" s="85"/>
      <c r="F357" s="22"/>
      <c r="G357" s="26"/>
      <c r="H357" s="25"/>
      <c r="I357" s="25"/>
      <c r="J357" s="24"/>
      <c r="K357" s="21"/>
      <c r="L357" s="21"/>
      <c r="M357" s="21"/>
      <c r="N357" s="57">
        <v>12</v>
      </c>
      <c r="O357" s="15">
        <f t="shared" si="14"/>
        <v>0</v>
      </c>
    </row>
    <row r="358" spans="1:15" ht="12.75" x14ac:dyDescent="0.2">
      <c r="A358" s="23" t="s">
        <v>57</v>
      </c>
      <c r="B358" s="89" t="s">
        <v>58</v>
      </c>
      <c r="C358" s="90"/>
      <c r="D358" s="90"/>
      <c r="E358" s="91"/>
      <c r="F358" s="22"/>
      <c r="G358" s="86"/>
      <c r="H358" s="92"/>
      <c r="I358" s="92"/>
      <c r="J358" s="88"/>
      <c r="K358" s="21"/>
      <c r="L358" s="21"/>
      <c r="M358" s="21"/>
      <c r="N358" s="57">
        <v>3</v>
      </c>
      <c r="O358" s="15">
        <f t="shared" si="14"/>
        <v>0</v>
      </c>
    </row>
    <row r="359" spans="1:15" ht="12.75" x14ac:dyDescent="0.2">
      <c r="A359" s="23" t="s">
        <v>59</v>
      </c>
      <c r="B359" s="85" t="s">
        <v>60</v>
      </c>
      <c r="C359" s="85"/>
      <c r="D359" s="85"/>
      <c r="E359" s="85"/>
      <c r="F359" s="22"/>
      <c r="G359" s="86"/>
      <c r="H359" s="87"/>
      <c r="I359" s="87"/>
      <c r="J359" s="88"/>
      <c r="K359" s="21"/>
      <c r="L359" s="21"/>
      <c r="M359" s="21"/>
      <c r="N359" s="57">
        <v>8</v>
      </c>
      <c r="O359" s="15">
        <f t="shared" si="14"/>
        <v>0</v>
      </c>
    </row>
    <row r="360" spans="1:15" ht="12.75" x14ac:dyDescent="0.2">
      <c r="A360" s="23" t="s">
        <v>59</v>
      </c>
      <c r="B360" s="85" t="s">
        <v>61</v>
      </c>
      <c r="C360" s="85"/>
      <c r="D360" s="85"/>
      <c r="E360" s="85"/>
      <c r="F360" s="22"/>
      <c r="G360" s="86"/>
      <c r="H360" s="87"/>
      <c r="I360" s="87"/>
      <c r="J360" s="88"/>
      <c r="K360" s="21"/>
      <c r="L360" s="21"/>
      <c r="M360" s="21"/>
      <c r="N360" s="57">
        <v>2</v>
      </c>
      <c r="O360" s="15">
        <f t="shared" si="14"/>
        <v>0</v>
      </c>
    </row>
    <row r="361" spans="1:15" ht="12.75" x14ac:dyDescent="0.2">
      <c r="A361" s="23" t="s">
        <v>59</v>
      </c>
      <c r="B361" s="85" t="s">
        <v>62</v>
      </c>
      <c r="C361" s="85"/>
      <c r="D361" s="85"/>
      <c r="E361" s="85"/>
      <c r="F361" s="22"/>
      <c r="G361" s="86"/>
      <c r="H361" s="87"/>
      <c r="I361" s="87"/>
      <c r="J361" s="88"/>
      <c r="K361" s="21"/>
      <c r="L361" s="21"/>
      <c r="M361" s="21"/>
      <c r="N361" s="57">
        <v>6</v>
      </c>
      <c r="O361" s="15">
        <f t="shared" si="14"/>
        <v>0</v>
      </c>
    </row>
    <row r="362" spans="1:15" ht="13.5" thickBot="1" x14ac:dyDescent="0.25">
      <c r="A362" s="19" t="s">
        <v>59</v>
      </c>
      <c r="B362" s="81" t="s">
        <v>63</v>
      </c>
      <c r="C362" s="81"/>
      <c r="D362" s="81"/>
      <c r="E362" s="81"/>
      <c r="F362" s="18"/>
      <c r="G362" s="82"/>
      <c r="H362" s="83"/>
      <c r="I362" s="83"/>
      <c r="J362" s="84"/>
      <c r="K362" s="17"/>
      <c r="L362" s="17"/>
      <c r="M362" s="17"/>
      <c r="N362" s="56"/>
      <c r="O362" s="15">
        <f t="shared" si="14"/>
        <v>0</v>
      </c>
    </row>
    <row r="363" spans="1:15" ht="13.5" thickTop="1" thickBot="1" x14ac:dyDescent="0.25">
      <c r="I363" s="9" t="s">
        <v>64</v>
      </c>
      <c r="J363" s="9"/>
      <c r="K363" s="14">
        <f>SUM(K348:K362)</f>
        <v>0</v>
      </c>
      <c r="L363" s="13">
        <f>SUM(L348:L362)</f>
        <v>1000</v>
      </c>
      <c r="M363" s="12">
        <f>SUM(M348:M362)</f>
        <v>0</v>
      </c>
      <c r="N363" s="55"/>
      <c r="O363" s="10">
        <f>SUM(O348:O362)</f>
        <v>3000</v>
      </c>
    </row>
    <row r="364" spans="1:15" ht="12.75" thickTop="1" x14ac:dyDescent="0.2">
      <c r="I364" s="9"/>
      <c r="J364" s="9"/>
      <c r="K364" s="8"/>
      <c r="L364" s="8"/>
      <c r="M364" s="8"/>
      <c r="N364" s="6"/>
      <c r="O364" s="6"/>
    </row>
    <row r="365" spans="1:15" ht="15" x14ac:dyDescent="0.25">
      <c r="A365" s="37" t="s">
        <v>96</v>
      </c>
    </row>
    <row r="366" spans="1:15" ht="12.75" x14ac:dyDescent="0.2">
      <c r="A366" s="30" t="s">
        <v>27</v>
      </c>
      <c r="B366" s="93" t="s">
        <v>181</v>
      </c>
      <c r="C366" s="94"/>
      <c r="D366" s="94"/>
      <c r="E366" s="94"/>
      <c r="F366" s="94"/>
      <c r="G366" s="94"/>
      <c r="H366" s="94"/>
      <c r="I366" s="94"/>
      <c r="J366" s="31"/>
    </row>
    <row r="368" spans="1:15" ht="12.75" thickBot="1" x14ac:dyDescent="0.25">
      <c r="A368" s="30" t="s">
        <v>29</v>
      </c>
    </row>
    <row r="369" spans="1:15" ht="12.75" customHeight="1" thickTop="1" x14ac:dyDescent="0.2">
      <c r="A369" s="97" t="s">
        <v>30</v>
      </c>
      <c r="B369" s="98"/>
      <c r="C369" s="98"/>
      <c r="D369" s="98"/>
      <c r="E369" s="98"/>
      <c r="F369" s="101" t="s">
        <v>31</v>
      </c>
      <c r="G369" s="103" t="s">
        <v>32</v>
      </c>
      <c r="H369" s="104"/>
      <c r="I369" s="104"/>
      <c r="J369" s="105"/>
      <c r="K369" s="109" t="s">
        <v>20</v>
      </c>
      <c r="L369" s="109"/>
      <c r="M369" s="109"/>
      <c r="N369" s="59" t="s">
        <v>67</v>
      </c>
      <c r="O369" s="95" t="s">
        <v>34</v>
      </c>
    </row>
    <row r="370" spans="1:15" x14ac:dyDescent="0.2">
      <c r="A370" s="99"/>
      <c r="B370" s="100"/>
      <c r="C370" s="100"/>
      <c r="D370" s="100"/>
      <c r="E370" s="100"/>
      <c r="F370" s="102"/>
      <c r="G370" s="106"/>
      <c r="H370" s="107"/>
      <c r="I370" s="107"/>
      <c r="J370" s="108"/>
      <c r="K370" s="28" t="s">
        <v>22</v>
      </c>
      <c r="L370" s="28" t="s">
        <v>23</v>
      </c>
      <c r="M370" s="28" t="s">
        <v>24</v>
      </c>
      <c r="N370" s="58" t="s">
        <v>35</v>
      </c>
      <c r="O370" s="96"/>
    </row>
    <row r="371" spans="1:15" ht="12.75" x14ac:dyDescent="0.2">
      <c r="A371" s="23" t="s">
        <v>36</v>
      </c>
      <c r="B371" s="85" t="s">
        <v>37</v>
      </c>
      <c r="C371" s="85"/>
      <c r="D371" s="85"/>
      <c r="E371" s="85"/>
      <c r="F371" s="22"/>
      <c r="G371" s="86"/>
      <c r="H371" s="87"/>
      <c r="I371" s="87"/>
      <c r="J371" s="88"/>
      <c r="K371" s="21"/>
      <c r="L371" s="21"/>
      <c r="M371" s="21"/>
      <c r="N371" s="57">
        <v>4</v>
      </c>
      <c r="O371" s="15">
        <f t="shared" ref="O371:O385" si="15">SUM(K371:M371)*N371</f>
        <v>0</v>
      </c>
    </row>
    <row r="372" spans="1:15" ht="12.75" x14ac:dyDescent="0.2">
      <c r="A372" s="23" t="s">
        <v>39</v>
      </c>
      <c r="B372" s="85" t="s">
        <v>40</v>
      </c>
      <c r="C372" s="85"/>
      <c r="D372" s="85"/>
      <c r="E372" s="85"/>
      <c r="F372" s="22"/>
      <c r="G372" s="86"/>
      <c r="H372" s="87"/>
      <c r="I372" s="87"/>
      <c r="J372" s="88"/>
      <c r="K372" s="21"/>
      <c r="L372" s="21"/>
      <c r="M372" s="21"/>
      <c r="N372" s="57">
        <v>16</v>
      </c>
      <c r="O372" s="15">
        <f t="shared" si="15"/>
        <v>0</v>
      </c>
    </row>
    <row r="373" spans="1:15" ht="12.75" x14ac:dyDescent="0.2">
      <c r="A373" s="23" t="s">
        <v>41</v>
      </c>
      <c r="B373" s="85" t="s">
        <v>42</v>
      </c>
      <c r="C373" s="85"/>
      <c r="D373" s="85"/>
      <c r="E373" s="85"/>
      <c r="F373" s="22"/>
      <c r="G373" s="86"/>
      <c r="H373" s="87"/>
      <c r="I373" s="87"/>
      <c r="J373" s="88"/>
      <c r="K373" s="21"/>
      <c r="L373" s="21"/>
      <c r="M373" s="21"/>
      <c r="N373" s="57">
        <v>3</v>
      </c>
      <c r="O373" s="15">
        <f t="shared" si="15"/>
        <v>0</v>
      </c>
    </row>
    <row r="374" spans="1:15" ht="12.75" x14ac:dyDescent="0.2">
      <c r="A374" s="23" t="s">
        <v>43</v>
      </c>
      <c r="B374" s="85" t="s">
        <v>44</v>
      </c>
      <c r="C374" s="85"/>
      <c r="D374" s="85"/>
      <c r="E374" s="85"/>
      <c r="F374" s="22"/>
      <c r="G374" s="86"/>
      <c r="H374" s="87"/>
      <c r="I374" s="87"/>
      <c r="J374" s="88"/>
      <c r="K374" s="21"/>
      <c r="L374" s="21"/>
      <c r="M374" s="21"/>
      <c r="N374" s="57">
        <v>3</v>
      </c>
      <c r="O374" s="15">
        <f t="shared" si="15"/>
        <v>0</v>
      </c>
    </row>
    <row r="375" spans="1:15" ht="12.75" x14ac:dyDescent="0.2">
      <c r="A375" s="23" t="s">
        <v>45</v>
      </c>
      <c r="B375" s="85" t="s">
        <v>46</v>
      </c>
      <c r="C375" s="85"/>
      <c r="D375" s="85"/>
      <c r="E375" s="85"/>
      <c r="F375" s="22"/>
      <c r="G375" s="26"/>
      <c r="H375" s="25"/>
      <c r="I375" s="25"/>
      <c r="J375" s="24"/>
      <c r="K375" s="21"/>
      <c r="L375" s="21"/>
      <c r="M375" s="21"/>
      <c r="N375" s="57">
        <v>12</v>
      </c>
      <c r="O375" s="15">
        <f t="shared" si="15"/>
        <v>0</v>
      </c>
    </row>
    <row r="376" spans="1:15" ht="12.75" x14ac:dyDescent="0.2">
      <c r="A376" s="23" t="s">
        <v>47</v>
      </c>
      <c r="B376" s="85" t="s">
        <v>48</v>
      </c>
      <c r="C376" s="85"/>
      <c r="D376" s="85"/>
      <c r="E376" s="85"/>
      <c r="F376" s="22"/>
      <c r="G376" s="86"/>
      <c r="H376" s="87"/>
      <c r="I376" s="87"/>
      <c r="J376" s="88"/>
      <c r="K376" s="21"/>
      <c r="L376" s="21"/>
      <c r="M376" s="21"/>
      <c r="N376" s="57">
        <v>16</v>
      </c>
      <c r="O376" s="15">
        <f t="shared" si="15"/>
        <v>0</v>
      </c>
    </row>
    <row r="377" spans="1:15" ht="12.75" x14ac:dyDescent="0.2">
      <c r="A377" s="23" t="s">
        <v>49</v>
      </c>
      <c r="B377" s="85" t="s">
        <v>50</v>
      </c>
      <c r="C377" s="85"/>
      <c r="D377" s="85"/>
      <c r="E377" s="85"/>
      <c r="F377" s="22"/>
      <c r="G377" s="86"/>
      <c r="H377" s="87"/>
      <c r="I377" s="87"/>
      <c r="J377" s="88"/>
      <c r="K377" s="21"/>
      <c r="L377" s="21"/>
      <c r="M377" s="21"/>
      <c r="N377" s="57">
        <v>4</v>
      </c>
      <c r="O377" s="15">
        <f t="shared" si="15"/>
        <v>0</v>
      </c>
    </row>
    <row r="378" spans="1:15" ht="12.75" x14ac:dyDescent="0.2">
      <c r="A378" s="23" t="s">
        <v>51</v>
      </c>
      <c r="B378" s="85" t="s">
        <v>52</v>
      </c>
      <c r="C378" s="85"/>
      <c r="D378" s="85"/>
      <c r="E378" s="85"/>
      <c r="F378" s="22"/>
      <c r="G378" s="86"/>
      <c r="H378" s="87"/>
      <c r="I378" s="87"/>
      <c r="J378" s="88"/>
      <c r="K378" s="21"/>
      <c r="L378" s="21"/>
      <c r="M378" s="21"/>
      <c r="N378" s="57">
        <v>3</v>
      </c>
      <c r="O378" s="15">
        <f t="shared" si="15"/>
        <v>0</v>
      </c>
    </row>
    <row r="379" spans="1:15" ht="12.75" x14ac:dyDescent="0.2">
      <c r="A379" s="23" t="s">
        <v>53</v>
      </c>
      <c r="B379" s="85" t="s">
        <v>54</v>
      </c>
      <c r="C379" s="85"/>
      <c r="D379" s="85"/>
      <c r="E379" s="85"/>
      <c r="F379" s="22"/>
      <c r="G379" s="26"/>
      <c r="H379" s="25"/>
      <c r="I379" s="25"/>
      <c r="J379" s="24"/>
      <c r="K379" s="21"/>
      <c r="L379" s="21"/>
      <c r="M379" s="21"/>
      <c r="N379" s="57">
        <v>14</v>
      </c>
      <c r="O379" s="15">
        <f t="shared" si="15"/>
        <v>0</v>
      </c>
    </row>
    <row r="380" spans="1:15" ht="12.75" x14ac:dyDescent="0.2">
      <c r="A380" s="23" t="s">
        <v>55</v>
      </c>
      <c r="B380" s="85" t="s">
        <v>56</v>
      </c>
      <c r="C380" s="85"/>
      <c r="D380" s="85"/>
      <c r="E380" s="85"/>
      <c r="F380" s="22"/>
      <c r="G380" s="26"/>
      <c r="H380" s="25"/>
      <c r="I380" s="25"/>
      <c r="J380" s="24"/>
      <c r="K380" s="21"/>
      <c r="L380" s="21"/>
      <c r="M380" s="21"/>
      <c r="N380" s="57">
        <v>12</v>
      </c>
      <c r="O380" s="15">
        <f t="shared" si="15"/>
        <v>0</v>
      </c>
    </row>
    <row r="381" spans="1:15" ht="12.75" x14ac:dyDescent="0.2">
      <c r="A381" s="23" t="s">
        <v>57</v>
      </c>
      <c r="B381" s="89" t="s">
        <v>58</v>
      </c>
      <c r="C381" s="90"/>
      <c r="D381" s="90"/>
      <c r="E381" s="91"/>
      <c r="F381" s="22"/>
      <c r="G381" s="86"/>
      <c r="H381" s="92"/>
      <c r="I381" s="92"/>
      <c r="J381" s="88"/>
      <c r="K381" s="21"/>
      <c r="L381" s="21"/>
      <c r="M381" s="21"/>
      <c r="N381" s="57">
        <v>3</v>
      </c>
      <c r="O381" s="15">
        <f t="shared" si="15"/>
        <v>0</v>
      </c>
    </row>
    <row r="382" spans="1:15" ht="12.75" x14ac:dyDescent="0.2">
      <c r="A382" s="23" t="s">
        <v>59</v>
      </c>
      <c r="B382" s="85" t="s">
        <v>60</v>
      </c>
      <c r="C382" s="85"/>
      <c r="D382" s="85"/>
      <c r="E382" s="85"/>
      <c r="F382" s="22"/>
      <c r="G382" s="86"/>
      <c r="H382" s="87"/>
      <c r="I382" s="87"/>
      <c r="J382" s="88"/>
      <c r="K382" s="21"/>
      <c r="L382" s="21"/>
      <c r="M382" s="21"/>
      <c r="N382" s="57">
        <v>8</v>
      </c>
      <c r="O382" s="15">
        <f t="shared" si="15"/>
        <v>0</v>
      </c>
    </row>
    <row r="383" spans="1:15" ht="12.75" x14ac:dyDescent="0.2">
      <c r="A383" s="23" t="s">
        <v>59</v>
      </c>
      <c r="B383" s="85" t="s">
        <v>61</v>
      </c>
      <c r="C383" s="85"/>
      <c r="D383" s="85"/>
      <c r="E383" s="85"/>
      <c r="F383" s="22"/>
      <c r="G383" s="86"/>
      <c r="H383" s="87"/>
      <c r="I383" s="87"/>
      <c r="J383" s="88"/>
      <c r="K383" s="21"/>
      <c r="L383" s="21"/>
      <c r="M383" s="21"/>
      <c r="N383" s="57">
        <v>2</v>
      </c>
      <c r="O383" s="15">
        <f t="shared" si="15"/>
        <v>0</v>
      </c>
    </row>
    <row r="384" spans="1:15" ht="12.75" x14ac:dyDescent="0.2">
      <c r="A384" s="23" t="s">
        <v>59</v>
      </c>
      <c r="B384" s="85" t="s">
        <v>62</v>
      </c>
      <c r="C384" s="85"/>
      <c r="D384" s="85"/>
      <c r="E384" s="85"/>
      <c r="F384" s="22"/>
      <c r="G384" s="86"/>
      <c r="H384" s="87"/>
      <c r="I384" s="87"/>
      <c r="J384" s="88"/>
      <c r="K384" s="21"/>
      <c r="L384" s="21"/>
      <c r="M384" s="21"/>
      <c r="N384" s="57">
        <v>6</v>
      </c>
      <c r="O384" s="15">
        <f t="shared" si="15"/>
        <v>0</v>
      </c>
    </row>
    <row r="385" spans="1:15" ht="13.5" thickBot="1" x14ac:dyDescent="0.25">
      <c r="A385" s="19" t="s">
        <v>59</v>
      </c>
      <c r="B385" s="81" t="s">
        <v>63</v>
      </c>
      <c r="C385" s="81"/>
      <c r="D385" s="81"/>
      <c r="E385" s="81"/>
      <c r="F385" s="18"/>
      <c r="G385" s="82"/>
      <c r="H385" s="83"/>
      <c r="I385" s="83"/>
      <c r="J385" s="84"/>
      <c r="K385" s="17"/>
      <c r="L385" s="17"/>
      <c r="M385" s="17"/>
      <c r="N385" s="56"/>
      <c r="O385" s="15">
        <f t="shared" si="15"/>
        <v>0</v>
      </c>
    </row>
    <row r="386" spans="1:15" ht="13.5" thickTop="1" thickBot="1" x14ac:dyDescent="0.25">
      <c r="I386" s="9" t="s">
        <v>64</v>
      </c>
      <c r="J386" s="9"/>
      <c r="K386" s="14">
        <f>SUM(K371:K385)</f>
        <v>0</v>
      </c>
      <c r="L386" s="13">
        <f>SUM(L371:L385)</f>
        <v>0</v>
      </c>
      <c r="M386" s="12">
        <f>SUM(M371:M385)</f>
        <v>0</v>
      </c>
      <c r="N386" s="55"/>
      <c r="O386" s="10">
        <f>SUM(O371:O385)</f>
        <v>0</v>
      </c>
    </row>
    <row r="387" spans="1:15" ht="12.75" thickTop="1" x14ac:dyDescent="0.2"/>
  </sheetData>
  <mergeCells count="552">
    <mergeCell ref="B1:E1"/>
    <mergeCell ref="G378:J378"/>
    <mergeCell ref="B385:E385"/>
    <mergeCell ref="G385:J385"/>
    <mergeCell ref="B384:E384"/>
    <mergeCell ref="G384:J384"/>
    <mergeCell ref="B382:E382"/>
    <mergeCell ref="G382:J382"/>
    <mergeCell ref="B383:E383"/>
    <mergeCell ref="G383:J383"/>
    <mergeCell ref="B380:E380"/>
    <mergeCell ref="B381:E381"/>
    <mergeCell ref="G381:J381"/>
    <mergeCell ref="B378:E378"/>
    <mergeCell ref="G355:J355"/>
    <mergeCell ref="B379:E379"/>
    <mergeCell ref="B366:I366"/>
    <mergeCell ref="B376:E376"/>
    <mergeCell ref="G376:J376"/>
    <mergeCell ref="B377:E377"/>
    <mergeCell ref="G377:J377"/>
    <mergeCell ref="B374:E374"/>
    <mergeCell ref="G374:J374"/>
    <mergeCell ref="B375:E375"/>
    <mergeCell ref="B372:E372"/>
    <mergeCell ref="G372:J372"/>
    <mergeCell ref="B373:E373"/>
    <mergeCell ref="G373:J373"/>
    <mergeCell ref="O369:O370"/>
    <mergeCell ref="B371:E371"/>
    <mergeCell ref="G371:J371"/>
    <mergeCell ref="A369:E370"/>
    <mergeCell ref="F369:F370"/>
    <mergeCell ref="G369:J370"/>
    <mergeCell ref="K369:M369"/>
    <mergeCell ref="B362:E362"/>
    <mergeCell ref="G362:J362"/>
    <mergeCell ref="B343:I343"/>
    <mergeCell ref="B361:E361"/>
    <mergeCell ref="G361:J361"/>
    <mergeCell ref="B359:E359"/>
    <mergeCell ref="G359:J359"/>
    <mergeCell ref="B360:E360"/>
    <mergeCell ref="G360:J360"/>
    <mergeCell ref="B357:E357"/>
    <mergeCell ref="B358:E358"/>
    <mergeCell ref="G358:J358"/>
    <mergeCell ref="B355:E355"/>
    <mergeCell ref="B356:E356"/>
    <mergeCell ref="B353:E353"/>
    <mergeCell ref="G353:J353"/>
    <mergeCell ref="B354:E354"/>
    <mergeCell ref="G354:J354"/>
    <mergeCell ref="B351:E351"/>
    <mergeCell ref="G351:J351"/>
    <mergeCell ref="B352:E352"/>
    <mergeCell ref="B349:E349"/>
    <mergeCell ref="G349:J349"/>
    <mergeCell ref="B350:E350"/>
    <mergeCell ref="G350:J350"/>
    <mergeCell ref="O346:O347"/>
    <mergeCell ref="B348:E348"/>
    <mergeCell ref="G348:J348"/>
    <mergeCell ref="A346:E347"/>
    <mergeCell ref="F346:F347"/>
    <mergeCell ref="G346:J347"/>
    <mergeCell ref="K346:M346"/>
    <mergeCell ref="B340:E340"/>
    <mergeCell ref="G340:J340"/>
    <mergeCell ref="B339:E339"/>
    <mergeCell ref="G339:J339"/>
    <mergeCell ref="B337:E337"/>
    <mergeCell ref="G337:J337"/>
    <mergeCell ref="B338:E338"/>
    <mergeCell ref="G338:J338"/>
    <mergeCell ref="B335:E335"/>
    <mergeCell ref="B336:E336"/>
    <mergeCell ref="G336:J336"/>
    <mergeCell ref="B333:E333"/>
    <mergeCell ref="G333:J333"/>
    <mergeCell ref="B334:E334"/>
    <mergeCell ref="B331:E331"/>
    <mergeCell ref="G331:J331"/>
    <mergeCell ref="B332:E332"/>
    <mergeCell ref="G332:J332"/>
    <mergeCell ref="B329:E329"/>
    <mergeCell ref="G329:J329"/>
    <mergeCell ref="B330:E330"/>
    <mergeCell ref="B327:E327"/>
    <mergeCell ref="G327:J327"/>
    <mergeCell ref="B328:E328"/>
    <mergeCell ref="G328:J328"/>
    <mergeCell ref="O324:O325"/>
    <mergeCell ref="B326:E326"/>
    <mergeCell ref="G326:J326"/>
    <mergeCell ref="A324:E325"/>
    <mergeCell ref="F324:F325"/>
    <mergeCell ref="G324:J325"/>
    <mergeCell ref="K324:M324"/>
    <mergeCell ref="B317:E317"/>
    <mergeCell ref="G317:J317"/>
    <mergeCell ref="B321:I321"/>
    <mergeCell ref="B316:E316"/>
    <mergeCell ref="G316:J316"/>
    <mergeCell ref="B314:E314"/>
    <mergeCell ref="G314:J314"/>
    <mergeCell ref="B315:E315"/>
    <mergeCell ref="G315:J315"/>
    <mergeCell ref="B312:E312"/>
    <mergeCell ref="B313:E313"/>
    <mergeCell ref="G313:J313"/>
    <mergeCell ref="B310:E310"/>
    <mergeCell ref="G310:J310"/>
    <mergeCell ref="B311:E311"/>
    <mergeCell ref="B308:E308"/>
    <mergeCell ref="G308:J308"/>
    <mergeCell ref="B309:E309"/>
    <mergeCell ref="G309:J309"/>
    <mergeCell ref="B306:E306"/>
    <mergeCell ref="G306:J306"/>
    <mergeCell ref="B307:E307"/>
    <mergeCell ref="B304:E304"/>
    <mergeCell ref="G304:J304"/>
    <mergeCell ref="B305:E305"/>
    <mergeCell ref="G305:J305"/>
    <mergeCell ref="O301:O302"/>
    <mergeCell ref="B303:E303"/>
    <mergeCell ref="G303:J303"/>
    <mergeCell ref="A301:E302"/>
    <mergeCell ref="F301:F302"/>
    <mergeCell ref="G301:J302"/>
    <mergeCell ref="K301:M301"/>
    <mergeCell ref="B295:E295"/>
    <mergeCell ref="G295:J295"/>
    <mergeCell ref="B298:I298"/>
    <mergeCell ref="B294:E294"/>
    <mergeCell ref="G294:J294"/>
    <mergeCell ref="B292:E292"/>
    <mergeCell ref="G292:J292"/>
    <mergeCell ref="B293:E293"/>
    <mergeCell ref="G293:J293"/>
    <mergeCell ref="B290:E290"/>
    <mergeCell ref="B291:E291"/>
    <mergeCell ref="G291:J291"/>
    <mergeCell ref="B288:E288"/>
    <mergeCell ref="G288:J288"/>
    <mergeCell ref="B289:E289"/>
    <mergeCell ref="B286:E286"/>
    <mergeCell ref="G286:J286"/>
    <mergeCell ref="B287:E287"/>
    <mergeCell ref="G287:J287"/>
    <mergeCell ref="B284:E284"/>
    <mergeCell ref="G284:J284"/>
    <mergeCell ref="B285:E285"/>
    <mergeCell ref="B282:E282"/>
    <mergeCell ref="G282:J282"/>
    <mergeCell ref="B283:E283"/>
    <mergeCell ref="G283:J283"/>
    <mergeCell ref="O279:O280"/>
    <mergeCell ref="B281:E281"/>
    <mergeCell ref="G281:J281"/>
    <mergeCell ref="A279:E280"/>
    <mergeCell ref="F279:F280"/>
    <mergeCell ref="G279:J280"/>
    <mergeCell ref="K279:M279"/>
    <mergeCell ref="B272:E272"/>
    <mergeCell ref="G272:J272"/>
    <mergeCell ref="B276:I276"/>
    <mergeCell ref="B271:E271"/>
    <mergeCell ref="G271:J271"/>
    <mergeCell ref="B269:E269"/>
    <mergeCell ref="G269:J269"/>
    <mergeCell ref="B270:E270"/>
    <mergeCell ref="G270:J270"/>
    <mergeCell ref="B267:E267"/>
    <mergeCell ref="B268:E268"/>
    <mergeCell ref="G268:J268"/>
    <mergeCell ref="B265:E265"/>
    <mergeCell ref="G265:J265"/>
    <mergeCell ref="B266:E266"/>
    <mergeCell ref="B263:E263"/>
    <mergeCell ref="G263:J263"/>
    <mergeCell ref="B264:E264"/>
    <mergeCell ref="G264:J264"/>
    <mergeCell ref="B261:E261"/>
    <mergeCell ref="G261:J261"/>
    <mergeCell ref="B262:E262"/>
    <mergeCell ref="B259:E259"/>
    <mergeCell ref="G259:J259"/>
    <mergeCell ref="B260:E260"/>
    <mergeCell ref="G260:J260"/>
    <mergeCell ref="O256:O257"/>
    <mergeCell ref="B258:E258"/>
    <mergeCell ref="G258:J258"/>
    <mergeCell ref="A256:E257"/>
    <mergeCell ref="F256:F257"/>
    <mergeCell ref="G256:J257"/>
    <mergeCell ref="K256:M256"/>
    <mergeCell ref="B250:E250"/>
    <mergeCell ref="G250:J250"/>
    <mergeCell ref="B253:I253"/>
    <mergeCell ref="B249:E249"/>
    <mergeCell ref="G249:J249"/>
    <mergeCell ref="B247:E247"/>
    <mergeCell ref="G247:J247"/>
    <mergeCell ref="B248:E248"/>
    <mergeCell ref="G248:J248"/>
    <mergeCell ref="B245:E245"/>
    <mergeCell ref="B246:E246"/>
    <mergeCell ref="G246:J246"/>
    <mergeCell ref="B243:E243"/>
    <mergeCell ref="G243:J243"/>
    <mergeCell ref="B244:E244"/>
    <mergeCell ref="B241:E241"/>
    <mergeCell ref="G241:J241"/>
    <mergeCell ref="B242:E242"/>
    <mergeCell ref="G242:J242"/>
    <mergeCell ref="B239:E239"/>
    <mergeCell ref="G239:J239"/>
    <mergeCell ref="B240:E240"/>
    <mergeCell ref="B237:E237"/>
    <mergeCell ref="G237:J237"/>
    <mergeCell ref="B238:E238"/>
    <mergeCell ref="G238:J238"/>
    <mergeCell ref="O234:O235"/>
    <mergeCell ref="B236:E236"/>
    <mergeCell ref="G236:J236"/>
    <mergeCell ref="A234:E235"/>
    <mergeCell ref="F234:F235"/>
    <mergeCell ref="G234:J235"/>
    <mergeCell ref="K234:M234"/>
    <mergeCell ref="B227:E227"/>
    <mergeCell ref="G227:J227"/>
    <mergeCell ref="B231:I231"/>
    <mergeCell ref="B226:E226"/>
    <mergeCell ref="G226:J226"/>
    <mergeCell ref="B224:E224"/>
    <mergeCell ref="G224:J224"/>
    <mergeCell ref="B225:E225"/>
    <mergeCell ref="G225:J225"/>
    <mergeCell ref="B222:E222"/>
    <mergeCell ref="B223:E223"/>
    <mergeCell ref="G223:J223"/>
    <mergeCell ref="B220:E220"/>
    <mergeCell ref="G220:J220"/>
    <mergeCell ref="B221:E221"/>
    <mergeCell ref="B218:E218"/>
    <mergeCell ref="G218:J218"/>
    <mergeCell ref="B219:E219"/>
    <mergeCell ref="G219:J219"/>
    <mergeCell ref="B216:E216"/>
    <mergeCell ref="G216:J216"/>
    <mergeCell ref="B217:E217"/>
    <mergeCell ref="B214:E214"/>
    <mergeCell ref="G214:J214"/>
    <mergeCell ref="B215:E215"/>
    <mergeCell ref="G215:J215"/>
    <mergeCell ref="O211:O212"/>
    <mergeCell ref="B213:E213"/>
    <mergeCell ref="G213:J213"/>
    <mergeCell ref="A211:E212"/>
    <mergeCell ref="F211:F212"/>
    <mergeCell ref="G211:J212"/>
    <mergeCell ref="K211:M211"/>
    <mergeCell ref="B205:E205"/>
    <mergeCell ref="G205:J205"/>
    <mergeCell ref="B208:I208"/>
    <mergeCell ref="B204:E204"/>
    <mergeCell ref="G204:J204"/>
    <mergeCell ref="B202:E202"/>
    <mergeCell ref="G202:J202"/>
    <mergeCell ref="B203:E203"/>
    <mergeCell ref="G203:J203"/>
    <mergeCell ref="B200:E200"/>
    <mergeCell ref="B201:E201"/>
    <mergeCell ref="G201:J201"/>
    <mergeCell ref="B198:E198"/>
    <mergeCell ref="G198:J198"/>
    <mergeCell ref="B199:E199"/>
    <mergeCell ref="B196:E196"/>
    <mergeCell ref="G196:J196"/>
    <mergeCell ref="B197:E197"/>
    <mergeCell ref="G197:J197"/>
    <mergeCell ref="B194:E194"/>
    <mergeCell ref="G194:J194"/>
    <mergeCell ref="B195:E195"/>
    <mergeCell ref="B192:E192"/>
    <mergeCell ref="G192:J192"/>
    <mergeCell ref="B193:E193"/>
    <mergeCell ref="G193:J193"/>
    <mergeCell ref="O189:O190"/>
    <mergeCell ref="B191:E191"/>
    <mergeCell ref="G191:J191"/>
    <mergeCell ref="A189:E190"/>
    <mergeCell ref="F189:F190"/>
    <mergeCell ref="G189:J190"/>
    <mergeCell ref="K189:M189"/>
    <mergeCell ref="B182:E182"/>
    <mergeCell ref="G182:J182"/>
    <mergeCell ref="B186:I186"/>
    <mergeCell ref="B181:E181"/>
    <mergeCell ref="G181:J181"/>
    <mergeCell ref="B179:E179"/>
    <mergeCell ref="G179:J179"/>
    <mergeCell ref="B180:E180"/>
    <mergeCell ref="G180:J180"/>
    <mergeCell ref="B177:E177"/>
    <mergeCell ref="B178:E178"/>
    <mergeCell ref="G178:J178"/>
    <mergeCell ref="B175:E175"/>
    <mergeCell ref="G175:J175"/>
    <mergeCell ref="B176:E176"/>
    <mergeCell ref="B173:E173"/>
    <mergeCell ref="G173:J173"/>
    <mergeCell ref="B174:E174"/>
    <mergeCell ref="G174:J174"/>
    <mergeCell ref="B171:E171"/>
    <mergeCell ref="G171:J171"/>
    <mergeCell ref="B172:E172"/>
    <mergeCell ref="B169:E169"/>
    <mergeCell ref="G169:J169"/>
    <mergeCell ref="B170:E170"/>
    <mergeCell ref="G170:J170"/>
    <mergeCell ref="O166:O167"/>
    <mergeCell ref="B168:E168"/>
    <mergeCell ref="G168:J168"/>
    <mergeCell ref="A166:E167"/>
    <mergeCell ref="F166:F167"/>
    <mergeCell ref="G166:J167"/>
    <mergeCell ref="K166:M166"/>
    <mergeCell ref="B160:E160"/>
    <mergeCell ref="G160:J160"/>
    <mergeCell ref="B163:I163"/>
    <mergeCell ref="B159:E159"/>
    <mergeCell ref="G159:J159"/>
    <mergeCell ref="B157:E157"/>
    <mergeCell ref="G157:J157"/>
    <mergeCell ref="B158:E158"/>
    <mergeCell ref="G158:J158"/>
    <mergeCell ref="B155:E155"/>
    <mergeCell ref="B156:E156"/>
    <mergeCell ref="G156:J156"/>
    <mergeCell ref="B153:E153"/>
    <mergeCell ref="G153:J153"/>
    <mergeCell ref="B154:E154"/>
    <mergeCell ref="B151:E151"/>
    <mergeCell ref="G151:J151"/>
    <mergeCell ref="B152:E152"/>
    <mergeCell ref="G152:J152"/>
    <mergeCell ref="B149:E149"/>
    <mergeCell ref="G149:J149"/>
    <mergeCell ref="B150:E150"/>
    <mergeCell ref="B147:E147"/>
    <mergeCell ref="G147:J147"/>
    <mergeCell ref="B148:E148"/>
    <mergeCell ref="G148:J148"/>
    <mergeCell ref="O144:O145"/>
    <mergeCell ref="B146:E146"/>
    <mergeCell ref="G146:J146"/>
    <mergeCell ref="A144:E145"/>
    <mergeCell ref="F144:F145"/>
    <mergeCell ref="G144:J145"/>
    <mergeCell ref="K144:M144"/>
    <mergeCell ref="B137:E137"/>
    <mergeCell ref="G137:J137"/>
    <mergeCell ref="B141:I141"/>
    <mergeCell ref="B136:E136"/>
    <mergeCell ref="G136:J136"/>
    <mergeCell ref="B134:E134"/>
    <mergeCell ref="G134:J134"/>
    <mergeCell ref="B135:E135"/>
    <mergeCell ref="G135:J135"/>
    <mergeCell ref="B132:E132"/>
    <mergeCell ref="B133:E133"/>
    <mergeCell ref="G133:J133"/>
    <mergeCell ref="B130:E130"/>
    <mergeCell ref="G130:J130"/>
    <mergeCell ref="B131:E131"/>
    <mergeCell ref="B128:E128"/>
    <mergeCell ref="G128:J128"/>
    <mergeCell ref="B129:E129"/>
    <mergeCell ref="G129:J129"/>
    <mergeCell ref="B126:E126"/>
    <mergeCell ref="G126:J126"/>
    <mergeCell ref="B127:E127"/>
    <mergeCell ref="B124:E124"/>
    <mergeCell ref="G124:J124"/>
    <mergeCell ref="B125:E125"/>
    <mergeCell ref="G125:J125"/>
    <mergeCell ref="O121:O122"/>
    <mergeCell ref="B123:E123"/>
    <mergeCell ref="G123:J123"/>
    <mergeCell ref="A121:E122"/>
    <mergeCell ref="F121:F122"/>
    <mergeCell ref="G121:J122"/>
    <mergeCell ref="K121:M121"/>
    <mergeCell ref="B112:E112"/>
    <mergeCell ref="B113:E113"/>
    <mergeCell ref="G112:J112"/>
    <mergeCell ref="G113:J113"/>
    <mergeCell ref="B110:E110"/>
    <mergeCell ref="B36:E36"/>
    <mergeCell ref="B65:E65"/>
    <mergeCell ref="B114:E114"/>
    <mergeCell ref="B55:E55"/>
    <mergeCell ref="B59:E59"/>
    <mergeCell ref="B68:E68"/>
    <mergeCell ref="B61:E61"/>
    <mergeCell ref="G60:J60"/>
    <mergeCell ref="G61:J61"/>
    <mergeCell ref="B62:E62"/>
    <mergeCell ref="B66:E66"/>
    <mergeCell ref="B64:E64"/>
    <mergeCell ref="B60:E60"/>
    <mergeCell ref="G44:J44"/>
    <mergeCell ref="G45:J45"/>
    <mergeCell ref="B57:E57"/>
    <mergeCell ref="B67:E67"/>
    <mergeCell ref="B115:E115"/>
    <mergeCell ref="B42:E42"/>
    <mergeCell ref="G42:J42"/>
    <mergeCell ref="B14:C14"/>
    <mergeCell ref="B15:C15"/>
    <mergeCell ref="B108:E108"/>
    <mergeCell ref="B109:E109"/>
    <mergeCell ref="G108:J108"/>
    <mergeCell ref="B106:E106"/>
    <mergeCell ref="B107:E107"/>
    <mergeCell ref="B86:E86"/>
    <mergeCell ref="B83:E83"/>
    <mergeCell ref="B84:E84"/>
    <mergeCell ref="B80:E80"/>
    <mergeCell ref="G83:J83"/>
    <mergeCell ref="G84:J84"/>
    <mergeCell ref="B81:E81"/>
    <mergeCell ref="G81:J81"/>
    <mergeCell ref="B82:E82"/>
    <mergeCell ref="B45:E45"/>
    <mergeCell ref="G56:J56"/>
    <mergeCell ref="G57:J57"/>
    <mergeCell ref="B58:E58"/>
    <mergeCell ref="B56:E56"/>
    <mergeCell ref="B118:I118"/>
    <mergeCell ref="B17:C17"/>
    <mergeCell ref="B18:C18"/>
    <mergeCell ref="B19:C19"/>
    <mergeCell ref="B73:I73"/>
    <mergeCell ref="B96:I96"/>
    <mergeCell ref="G33:J33"/>
    <mergeCell ref="B50:I50"/>
    <mergeCell ref="B111:E111"/>
    <mergeCell ref="G111:J111"/>
    <mergeCell ref="G106:J106"/>
    <mergeCell ref="G107:J107"/>
    <mergeCell ref="B104:E104"/>
    <mergeCell ref="B105:E105"/>
    <mergeCell ref="G104:J104"/>
    <mergeCell ref="B102:E102"/>
    <mergeCell ref="B103:E103"/>
    <mergeCell ref="G102:J102"/>
    <mergeCell ref="G103:J103"/>
    <mergeCell ref="B101:E101"/>
    <mergeCell ref="G101:J101"/>
    <mergeCell ref="A99:E100"/>
    <mergeCell ref="F99:F100"/>
    <mergeCell ref="B85:E85"/>
    <mergeCell ref="B79:E79"/>
    <mergeCell ref="A76:E77"/>
    <mergeCell ref="F76:F77"/>
    <mergeCell ref="B69:E69"/>
    <mergeCell ref="G69:J69"/>
    <mergeCell ref="B72:I72"/>
    <mergeCell ref="K76:M76"/>
    <mergeCell ref="O99:O100"/>
    <mergeCell ref="K99:M99"/>
    <mergeCell ref="B92:E92"/>
    <mergeCell ref="B91:E91"/>
    <mergeCell ref="G91:J91"/>
    <mergeCell ref="G92:J92"/>
    <mergeCell ref="B87:E87"/>
    <mergeCell ref="B88:E88"/>
    <mergeCell ref="G88:J88"/>
    <mergeCell ref="B89:E89"/>
    <mergeCell ref="B90:E90"/>
    <mergeCell ref="G89:J89"/>
    <mergeCell ref="G90:J90"/>
    <mergeCell ref="A53:E54"/>
    <mergeCell ref="F53:F54"/>
    <mergeCell ref="K53:M53"/>
    <mergeCell ref="B63:E63"/>
    <mergeCell ref="G62:J62"/>
    <mergeCell ref="G55:J55"/>
    <mergeCell ref="O76:O77"/>
    <mergeCell ref="B78:E78"/>
    <mergeCell ref="G78:J78"/>
    <mergeCell ref="O53:O54"/>
    <mergeCell ref="G37:J37"/>
    <mergeCell ref="G38:J38"/>
    <mergeCell ref="G35:J35"/>
    <mergeCell ref="O30:O31"/>
    <mergeCell ref="G34:J34"/>
    <mergeCell ref="G30:J31"/>
    <mergeCell ref="G43:J43"/>
    <mergeCell ref="B37:E37"/>
    <mergeCell ref="G46:J46"/>
    <mergeCell ref="B43:E43"/>
    <mergeCell ref="B44:E44"/>
    <mergeCell ref="B46:E46"/>
    <mergeCell ref="B38:E38"/>
    <mergeCell ref="B39:E39"/>
    <mergeCell ref="G39:J39"/>
    <mergeCell ref="B34:E34"/>
    <mergeCell ref="B35:E35"/>
    <mergeCell ref="B33:E33"/>
    <mergeCell ref="K30:M30"/>
    <mergeCell ref="F30:F31"/>
    <mergeCell ref="A30:E31"/>
    <mergeCell ref="B40:E40"/>
    <mergeCell ref="B41:E41"/>
    <mergeCell ref="B27:I27"/>
    <mergeCell ref="B32:E32"/>
    <mergeCell ref="G32:J32"/>
    <mergeCell ref="B2:D2"/>
    <mergeCell ref="B11:C11"/>
    <mergeCell ref="B20:C20"/>
    <mergeCell ref="B21:C21"/>
    <mergeCell ref="A5:G5"/>
    <mergeCell ref="B23:C23"/>
    <mergeCell ref="A6:A7"/>
    <mergeCell ref="D6:F6"/>
    <mergeCell ref="G6:G7"/>
    <mergeCell ref="B16:C16"/>
    <mergeCell ref="B8:C8"/>
    <mergeCell ref="B9:C9"/>
    <mergeCell ref="B10:C10"/>
    <mergeCell ref="B6:C7"/>
    <mergeCell ref="B12:C12"/>
    <mergeCell ref="B13:C13"/>
    <mergeCell ref="B22:C22"/>
    <mergeCell ref="G115:J115"/>
    <mergeCell ref="G53:J54"/>
    <mergeCell ref="G76:J77"/>
    <mergeCell ref="G99:J100"/>
    <mergeCell ref="G79:J79"/>
    <mergeCell ref="G80:J80"/>
    <mergeCell ref="G65:J65"/>
    <mergeCell ref="G68:J68"/>
    <mergeCell ref="G85:J85"/>
    <mergeCell ref="G58:J58"/>
    <mergeCell ref="G66:J66"/>
    <mergeCell ref="G67:J67"/>
    <mergeCell ref="G114:J114"/>
  </mergeCells>
  <hyperlinks>
    <hyperlink ref="V8" r:id="rId1"/>
  </hyperlinks>
  <printOptions horizontalCentered="1"/>
  <pageMargins left="0.22" right="0.22" top="0.92" bottom="0.4" header="0.5" footer="0.16"/>
  <pageSetup paperSize="17" scale="77" fitToHeight="43" orientation="landscape" r:id="rId2"/>
  <headerFooter alignWithMargins="0">
    <oddFooter>&amp;LPage &amp;P of &amp;N</oddFooter>
  </headerFooter>
  <rowBreaks count="8" manualBreakCount="8">
    <brk id="25" max="14" man="1"/>
    <brk id="70" max="14" man="1"/>
    <brk id="116" max="14" man="1"/>
    <brk id="161" max="14" man="1"/>
    <brk id="206" max="14" man="1"/>
    <brk id="251" max="14" man="1"/>
    <brk id="296" max="14" man="1"/>
    <brk id="34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5"/>
  <sheetViews>
    <sheetView zoomScaleNormal="75" workbookViewId="0">
      <selection activeCell="J22" sqref="J22"/>
    </sheetView>
  </sheetViews>
  <sheetFormatPr defaultRowHeight="12" x14ac:dyDescent="0.2"/>
  <cols>
    <col min="1" max="1" width="12.140625" style="2" customWidth="1"/>
    <col min="2" max="3" width="18.7109375" style="2" customWidth="1"/>
    <col min="4" max="4" width="9.7109375" style="5" customWidth="1"/>
    <col min="5" max="5" width="9.140625" style="5"/>
    <col min="6" max="6" width="10.7109375" style="5" customWidth="1"/>
    <col min="7" max="7" width="16.5703125" style="5" customWidth="1"/>
    <col min="8" max="8" width="9.140625" style="2"/>
    <col min="9" max="9" width="11" style="2" bestFit="1" customWidth="1"/>
    <col min="10" max="10" width="9.5703125" style="2" bestFit="1" customWidth="1"/>
    <col min="11" max="11" width="3.7109375" style="2" customWidth="1"/>
    <col min="12" max="14" width="7.140625" style="2" customWidth="1"/>
    <col min="15" max="15" width="15.28515625" style="3" customWidth="1"/>
    <col min="16" max="16" width="14.5703125" style="3" customWidth="1"/>
    <col min="17" max="17" width="9.140625" style="2"/>
    <col min="18" max="18" width="12" style="2" bestFit="1" customWidth="1"/>
    <col min="19" max="16384" width="9.140625" style="2"/>
  </cols>
  <sheetData>
    <row r="1" spans="1:15" x14ac:dyDescent="0.2">
      <c r="A1" s="52" t="s">
        <v>11</v>
      </c>
      <c r="B1" s="93" t="s">
        <v>12</v>
      </c>
      <c r="C1" s="93"/>
      <c r="D1" s="93"/>
      <c r="E1" s="93"/>
      <c r="F1" s="64"/>
      <c r="G1" s="65" t="s">
        <v>13</v>
      </c>
      <c r="H1" s="64"/>
      <c r="I1" s="64"/>
      <c r="J1" s="64"/>
      <c r="K1" s="33"/>
      <c r="L1" s="8"/>
    </row>
    <row r="2" spans="1:15" x14ac:dyDescent="0.2">
      <c r="A2" s="52" t="s">
        <v>14</v>
      </c>
      <c r="B2" s="93"/>
      <c r="C2" s="93"/>
      <c r="D2" s="93"/>
      <c r="E2" s="36"/>
      <c r="F2" s="36"/>
      <c r="G2" s="36"/>
      <c r="H2" s="35"/>
      <c r="I2" s="35"/>
      <c r="J2" s="35"/>
      <c r="K2" s="35"/>
    </row>
    <row r="3" spans="1:15" x14ac:dyDescent="0.2">
      <c r="A3" s="35"/>
      <c r="B3" s="52" t="s">
        <v>15</v>
      </c>
      <c r="C3" s="25">
        <v>42</v>
      </c>
      <c r="D3" s="53"/>
      <c r="E3" s="36"/>
      <c r="F3" s="36"/>
      <c r="G3" s="36"/>
      <c r="H3" s="52" t="s">
        <v>16</v>
      </c>
      <c r="I3" s="52"/>
      <c r="J3" s="51">
        <v>34</v>
      </c>
      <c r="K3" s="50"/>
    </row>
    <row r="4" spans="1:15" x14ac:dyDescent="0.2">
      <c r="A4" s="39"/>
      <c r="B4" s="35"/>
      <c r="C4" s="35"/>
      <c r="D4" s="36"/>
      <c r="E4" s="36"/>
      <c r="F4" s="36"/>
      <c r="G4" s="36"/>
      <c r="J4" s="35"/>
      <c r="K4" s="35"/>
    </row>
    <row r="5" spans="1:15" ht="13.5" thickBot="1" x14ac:dyDescent="0.25">
      <c r="A5" s="117" t="s">
        <v>17</v>
      </c>
      <c r="B5" s="118"/>
      <c r="C5" s="118"/>
      <c r="D5" s="118"/>
      <c r="E5" s="118"/>
      <c r="F5" s="118"/>
      <c r="G5" s="118"/>
      <c r="J5" s="35"/>
      <c r="K5" s="35"/>
    </row>
    <row r="6" spans="1:15" ht="12.75" thickTop="1" x14ac:dyDescent="0.2">
      <c r="A6" s="119" t="s">
        <v>18</v>
      </c>
      <c r="B6" s="125" t="s">
        <v>19</v>
      </c>
      <c r="C6" s="126"/>
      <c r="D6" s="121" t="s">
        <v>20</v>
      </c>
      <c r="E6" s="121"/>
      <c r="F6" s="122"/>
      <c r="G6" s="123" t="s">
        <v>21</v>
      </c>
      <c r="J6" s="35"/>
      <c r="K6" s="35"/>
    </row>
    <row r="7" spans="1:15" ht="12.75" thickBot="1" x14ac:dyDescent="0.25">
      <c r="A7" s="120"/>
      <c r="B7" s="127"/>
      <c r="C7" s="128"/>
      <c r="D7" s="49" t="s">
        <v>22</v>
      </c>
      <c r="E7" s="49" t="s">
        <v>23</v>
      </c>
      <c r="F7" s="48" t="s">
        <v>24</v>
      </c>
      <c r="G7" s="124"/>
      <c r="I7" s="73" t="s">
        <v>186</v>
      </c>
      <c r="J7" s="71"/>
      <c r="K7" s="71"/>
      <c r="L7" s="70"/>
      <c r="M7" s="70"/>
      <c r="N7" s="70"/>
      <c r="O7" s="72"/>
    </row>
    <row r="8" spans="1:15" ht="12.75" thickTop="1" x14ac:dyDescent="0.2">
      <c r="A8" s="47">
        <v>1</v>
      </c>
      <c r="B8" s="112" t="str">
        <f>B53</f>
        <v>Main Plant - Excluding Generator Unit &amp; Boilers</v>
      </c>
      <c r="C8" s="113"/>
      <c r="D8" s="46">
        <f>L73</f>
        <v>0</v>
      </c>
      <c r="E8" s="46">
        <f>M73</f>
        <v>175024</v>
      </c>
      <c r="F8" s="46">
        <f>N73</f>
        <v>0</v>
      </c>
      <c r="G8" s="45">
        <f>P73</f>
        <v>700896</v>
      </c>
      <c r="J8" s="35"/>
      <c r="K8" s="35"/>
    </row>
    <row r="9" spans="1:15" x14ac:dyDescent="0.2">
      <c r="A9" s="44">
        <v>2</v>
      </c>
      <c r="B9" s="114" t="str">
        <f>B76</f>
        <v>Cooling Tower Nos. 1-5</v>
      </c>
      <c r="C9" s="115"/>
      <c r="D9" s="43">
        <f>L96</f>
        <v>0</v>
      </c>
      <c r="E9" s="43">
        <f>M96</f>
        <v>28480</v>
      </c>
      <c r="F9" s="43">
        <f>N96</f>
        <v>0</v>
      </c>
      <c r="G9" s="42">
        <f>P96</f>
        <v>113920</v>
      </c>
      <c r="J9" s="35"/>
      <c r="K9" s="35"/>
    </row>
    <row r="10" spans="1:15" x14ac:dyDescent="0.2">
      <c r="A10" s="44">
        <v>3</v>
      </c>
      <c r="B10" s="114" t="str">
        <f>B98</f>
        <v>Cooling Tower No. 6 - No ACMs</v>
      </c>
      <c r="C10" s="115"/>
      <c r="D10" s="43">
        <f>L119</f>
        <v>0</v>
      </c>
      <c r="E10" s="43">
        <f>M119</f>
        <v>0</v>
      </c>
      <c r="F10" s="43">
        <f>N119</f>
        <v>0</v>
      </c>
      <c r="G10" s="42">
        <f>P119</f>
        <v>0</v>
      </c>
      <c r="J10" s="35"/>
      <c r="K10" s="35"/>
    </row>
    <row r="11" spans="1:15" x14ac:dyDescent="0.2">
      <c r="A11" s="44">
        <v>4</v>
      </c>
      <c r="B11" s="114" t="str">
        <f>B122</f>
        <v>Cooling Tower No. 7</v>
      </c>
      <c r="C11" s="115"/>
      <c r="D11" s="43">
        <f>L142</f>
        <v>0</v>
      </c>
      <c r="E11" s="43">
        <f>M142</f>
        <v>36900</v>
      </c>
      <c r="F11" s="43">
        <f>N142</f>
        <v>0</v>
      </c>
      <c r="G11" s="42">
        <f>P142</f>
        <v>147600</v>
      </c>
      <c r="J11" s="35"/>
      <c r="K11" s="35"/>
    </row>
    <row r="12" spans="1:15" x14ac:dyDescent="0.2">
      <c r="A12" s="44">
        <v>5</v>
      </c>
      <c r="B12" s="114" t="str">
        <f>B144</f>
        <v>Cooling Tower Pump House - No ACMs</v>
      </c>
      <c r="C12" s="115"/>
      <c r="D12" s="43">
        <f>L164</f>
        <v>0</v>
      </c>
      <c r="E12" s="43">
        <f>M164</f>
        <v>0</v>
      </c>
      <c r="F12" s="43">
        <f>N164</f>
        <v>0</v>
      </c>
      <c r="G12" s="42">
        <f>P164</f>
        <v>0</v>
      </c>
      <c r="J12" s="35"/>
      <c r="K12" s="35"/>
    </row>
    <row r="13" spans="1:15" x14ac:dyDescent="0.2">
      <c r="A13" s="44">
        <v>6</v>
      </c>
      <c r="B13" s="114" t="str">
        <f>B167</f>
        <v>Breaker Building - Units 1-5</v>
      </c>
      <c r="C13" s="115"/>
      <c r="D13" s="43">
        <f>L187</f>
        <v>0</v>
      </c>
      <c r="E13" s="43">
        <f>M187</f>
        <v>875</v>
      </c>
      <c r="F13" s="43">
        <f>N187</f>
        <v>0</v>
      </c>
      <c r="G13" s="42">
        <f>P187</f>
        <v>2625</v>
      </c>
      <c r="J13" s="35"/>
      <c r="K13" s="35"/>
    </row>
    <row r="14" spans="1:15" x14ac:dyDescent="0.2">
      <c r="A14" s="44">
        <v>7</v>
      </c>
      <c r="B14" s="114" t="str">
        <f>B189</f>
        <v>Hydrogen Building - No ACMs</v>
      </c>
      <c r="C14" s="115"/>
      <c r="D14" s="43">
        <f>L209</f>
        <v>0</v>
      </c>
      <c r="E14" s="43">
        <f>M209</f>
        <v>0</v>
      </c>
      <c r="F14" s="43">
        <f>N209</f>
        <v>0</v>
      </c>
      <c r="G14" s="42">
        <f>P209</f>
        <v>0</v>
      </c>
      <c r="J14" s="35"/>
      <c r="K14" s="35"/>
    </row>
    <row r="15" spans="1:15" x14ac:dyDescent="0.2">
      <c r="A15" s="44">
        <v>8</v>
      </c>
      <c r="B15" s="114" t="str">
        <f>B212</f>
        <v>Battery House</v>
      </c>
      <c r="C15" s="115"/>
      <c r="D15" s="43">
        <f>L232</f>
        <v>0</v>
      </c>
      <c r="E15" s="43">
        <f>M232</f>
        <v>300</v>
      </c>
      <c r="F15" s="43">
        <f>N232</f>
        <v>0</v>
      </c>
      <c r="G15" s="42">
        <f>P232</f>
        <v>900</v>
      </c>
      <c r="J15" s="35"/>
      <c r="K15" s="35"/>
    </row>
    <row r="16" spans="1:15" x14ac:dyDescent="0.2">
      <c r="A16" s="44">
        <v>9</v>
      </c>
      <c r="B16" s="114" t="str">
        <f>B234</f>
        <v>Annex Building - Offices</v>
      </c>
      <c r="C16" s="115"/>
      <c r="D16" s="43">
        <f>L254</f>
        <v>0</v>
      </c>
      <c r="E16" s="43">
        <f>M254</f>
        <v>19616</v>
      </c>
      <c r="F16" s="43">
        <f>N254</f>
        <v>0</v>
      </c>
      <c r="G16" s="42">
        <f>P254</f>
        <v>72664</v>
      </c>
      <c r="J16" s="35"/>
      <c r="K16" s="35"/>
    </row>
    <row r="17" spans="1:16" x14ac:dyDescent="0.2">
      <c r="A17" s="44">
        <v>10</v>
      </c>
      <c r="B17" s="114" t="str">
        <f>B257</f>
        <v>Fire House - No ACM</v>
      </c>
      <c r="C17" s="115"/>
      <c r="D17" s="43">
        <f>L277</f>
        <v>0</v>
      </c>
      <c r="E17" s="43">
        <f>M277</f>
        <v>0</v>
      </c>
      <c r="F17" s="43">
        <f>N277</f>
        <v>0</v>
      </c>
      <c r="G17" s="42">
        <f>P277</f>
        <v>0</v>
      </c>
      <c r="J17" s="35"/>
      <c r="K17" s="35"/>
    </row>
    <row r="18" spans="1:16" x14ac:dyDescent="0.2">
      <c r="A18" s="44">
        <v>11</v>
      </c>
      <c r="B18" s="114" t="str">
        <f>B279</f>
        <v>Breaker Building - No ACMs</v>
      </c>
      <c r="C18" s="115"/>
      <c r="D18" s="43">
        <f>L299</f>
        <v>0</v>
      </c>
      <c r="E18" s="43">
        <f>M299</f>
        <v>0</v>
      </c>
      <c r="F18" s="43">
        <f>N299</f>
        <v>0</v>
      </c>
      <c r="G18" s="42">
        <f>P299</f>
        <v>0</v>
      </c>
      <c r="J18" s="35"/>
      <c r="K18" s="35"/>
    </row>
    <row r="19" spans="1:16" x14ac:dyDescent="0.2">
      <c r="A19" s="44">
        <v>12</v>
      </c>
      <c r="B19" s="114" t="str">
        <f>B302</f>
        <v>Coal Dock Offices</v>
      </c>
      <c r="C19" s="115"/>
      <c r="D19" s="43">
        <f>L322</f>
        <v>0</v>
      </c>
      <c r="E19" s="43">
        <f>M322</f>
        <v>4448</v>
      </c>
      <c r="F19" s="43">
        <f>N322</f>
        <v>0</v>
      </c>
      <c r="G19" s="42">
        <f>P322</f>
        <v>13344</v>
      </c>
      <c r="J19" s="35"/>
      <c r="K19" s="35"/>
    </row>
    <row r="20" spans="1:16" x14ac:dyDescent="0.2">
      <c r="A20" s="44">
        <v>13</v>
      </c>
      <c r="B20" s="114" t="str">
        <f>B324</f>
        <v>Tractor Garage</v>
      </c>
      <c r="C20" s="115"/>
      <c r="D20" s="43">
        <f>L344</f>
        <v>0</v>
      </c>
      <c r="E20" s="43">
        <f>M344</f>
        <v>1895</v>
      </c>
      <c r="F20" s="43">
        <f>N344</f>
        <v>0</v>
      </c>
      <c r="G20" s="42">
        <f>P344</f>
        <v>9780</v>
      </c>
      <c r="J20" s="35"/>
      <c r="K20" s="35"/>
    </row>
    <row r="21" spans="1:16" x14ac:dyDescent="0.2">
      <c r="A21" s="44">
        <v>14</v>
      </c>
      <c r="B21" s="114" t="str">
        <f>B347</f>
        <v>Tractor Shed - No ACMs</v>
      </c>
      <c r="C21" s="115"/>
      <c r="D21" s="43">
        <f>L367</f>
        <v>0</v>
      </c>
      <c r="E21" s="43">
        <f>M367</f>
        <v>0</v>
      </c>
      <c r="F21" s="43">
        <f>N367</f>
        <v>0</v>
      </c>
      <c r="G21" s="42">
        <f>P367</f>
        <v>0</v>
      </c>
      <c r="J21" s="35"/>
      <c r="K21" s="35"/>
    </row>
    <row r="22" spans="1:16" x14ac:dyDescent="0.2">
      <c r="A22" s="44">
        <v>15</v>
      </c>
      <c r="B22" s="114" t="str">
        <f>B369</f>
        <v>Coal Hopper House</v>
      </c>
      <c r="C22" s="115"/>
      <c r="D22" s="43">
        <f>L389</f>
        <v>0</v>
      </c>
      <c r="E22" s="43">
        <f>M389</f>
        <v>7800</v>
      </c>
      <c r="F22" s="43">
        <f>N389</f>
        <v>0</v>
      </c>
      <c r="G22" s="42">
        <f>P389</f>
        <v>31200</v>
      </c>
      <c r="J22" s="35"/>
      <c r="K22" s="35"/>
    </row>
    <row r="23" spans="1:16" x14ac:dyDescent="0.2">
      <c r="A23" s="44">
        <v>16</v>
      </c>
      <c r="B23" s="85" t="str">
        <f>B392</f>
        <v>Fuel Handling Electrical Shop</v>
      </c>
      <c r="C23" s="85"/>
      <c r="D23" s="43">
        <f>L412</f>
        <v>0</v>
      </c>
      <c r="E23" s="43">
        <f>M412</f>
        <v>2804</v>
      </c>
      <c r="F23" s="43">
        <f>N412</f>
        <v>0</v>
      </c>
      <c r="G23" s="42">
        <f>P412</f>
        <v>11216</v>
      </c>
      <c r="J23" s="35"/>
      <c r="K23" s="35"/>
    </row>
    <row r="24" spans="1:16" x14ac:dyDescent="0.2">
      <c r="A24" s="44">
        <v>17</v>
      </c>
      <c r="B24" s="114" t="str">
        <f>B414</f>
        <v>Process Conveyor Hood</v>
      </c>
      <c r="C24" s="115"/>
      <c r="D24" s="43">
        <f>L412</f>
        <v>0</v>
      </c>
      <c r="E24" s="43">
        <f>M412</f>
        <v>2804</v>
      </c>
      <c r="F24" s="43">
        <f>N412</f>
        <v>0</v>
      </c>
      <c r="G24" s="42">
        <f>P412</f>
        <v>11216</v>
      </c>
      <c r="J24" s="35"/>
      <c r="K24" s="35"/>
    </row>
    <row r="25" spans="1:16" x14ac:dyDescent="0.2">
      <c r="A25" s="44">
        <v>18</v>
      </c>
      <c r="B25" s="114" t="str">
        <f>B437</f>
        <v>Feed Conveyor Hood</v>
      </c>
      <c r="C25" s="115"/>
      <c r="D25" s="43">
        <f>L457</f>
        <v>0</v>
      </c>
      <c r="E25" s="43">
        <f>M457</f>
        <v>5850</v>
      </c>
      <c r="F25" s="43">
        <f>N457</f>
        <v>0</v>
      </c>
      <c r="G25" s="42">
        <f>P457</f>
        <v>23400</v>
      </c>
      <c r="J25" s="35"/>
      <c r="K25" s="35"/>
    </row>
    <row r="26" spans="1:16" x14ac:dyDescent="0.2">
      <c r="A26" s="44">
        <v>19</v>
      </c>
      <c r="B26" s="114" t="str">
        <f>B459</f>
        <v>Crusher House</v>
      </c>
      <c r="C26" s="115"/>
      <c r="D26" s="43">
        <f>L479</f>
        <v>0</v>
      </c>
      <c r="E26" s="43">
        <f>M479</f>
        <v>5760</v>
      </c>
      <c r="F26" s="43">
        <f>N479</f>
        <v>0</v>
      </c>
      <c r="G26" s="43">
        <f>P479</f>
        <v>23040</v>
      </c>
      <c r="J26" s="35"/>
      <c r="K26" s="35"/>
    </row>
    <row r="27" spans="1:16" x14ac:dyDescent="0.2">
      <c r="A27" s="44">
        <v>20</v>
      </c>
      <c r="B27" s="114" t="str">
        <f>B482</f>
        <v>Feed Conveyor</v>
      </c>
      <c r="C27" s="115"/>
      <c r="D27" s="43">
        <f>L502</f>
        <v>0</v>
      </c>
      <c r="E27" s="43">
        <f>M502</f>
        <v>7380</v>
      </c>
      <c r="F27" s="43">
        <f>N502</f>
        <v>0</v>
      </c>
      <c r="G27" s="43">
        <f>P502</f>
        <v>29520</v>
      </c>
      <c r="J27" s="35"/>
      <c r="K27" s="35"/>
    </row>
    <row r="28" spans="1:16" x14ac:dyDescent="0.2">
      <c r="A28" s="44">
        <v>21</v>
      </c>
      <c r="B28" s="114" t="str">
        <f>B506</f>
        <v>Conveyor Overflow House</v>
      </c>
      <c r="C28" s="115"/>
      <c r="D28" s="43">
        <f>L526</f>
        <v>0</v>
      </c>
      <c r="E28" s="43">
        <f>M526</f>
        <v>400</v>
      </c>
      <c r="F28" s="43">
        <f>N526</f>
        <v>0</v>
      </c>
      <c r="G28" s="43">
        <f>P526</f>
        <v>2100</v>
      </c>
      <c r="J28" s="35"/>
      <c r="K28" s="35"/>
    </row>
    <row r="29" spans="1:16" x14ac:dyDescent="0.2">
      <c r="A29" s="44">
        <v>22</v>
      </c>
      <c r="B29" s="114" t="str">
        <f>B529</f>
        <v>Fire Pump House (Units 3, 4, &amp;5)</v>
      </c>
      <c r="C29" s="115"/>
      <c r="D29" s="43">
        <f>L549</f>
        <v>0</v>
      </c>
      <c r="E29" s="43">
        <f>M549</f>
        <v>1324</v>
      </c>
      <c r="F29" s="43">
        <f>N549</f>
        <v>0</v>
      </c>
      <c r="G29" s="43">
        <f>P549</f>
        <v>8636</v>
      </c>
      <c r="J29" s="35"/>
      <c r="K29" s="35"/>
      <c r="O29" s="74"/>
      <c r="P29" s="74"/>
    </row>
    <row r="30" spans="1:16" x14ac:dyDescent="0.2">
      <c r="A30" s="44">
        <v>23</v>
      </c>
      <c r="B30" s="114" t="str">
        <f>B552</f>
        <v>Tank No. 1 - Fire Water</v>
      </c>
      <c r="C30" s="115"/>
      <c r="D30" s="43">
        <f>L572</f>
        <v>0</v>
      </c>
      <c r="E30" s="43">
        <f>M572</f>
        <v>232</v>
      </c>
      <c r="F30" s="43">
        <f>N572</f>
        <v>0</v>
      </c>
      <c r="G30" s="43">
        <f>P572</f>
        <v>3248</v>
      </c>
      <c r="J30" s="35"/>
      <c r="K30" s="35"/>
      <c r="O30" s="74">
        <f>I50</f>
        <v>591298</v>
      </c>
      <c r="P30" s="76" t="s">
        <v>196</v>
      </c>
    </row>
    <row r="31" spans="1:16" x14ac:dyDescent="0.2">
      <c r="A31" s="44">
        <v>24</v>
      </c>
      <c r="B31" s="114" t="str">
        <f>B575</f>
        <v>Water Intake Pump House Shed</v>
      </c>
      <c r="C31" s="115"/>
      <c r="D31" s="43">
        <f>L595</f>
        <v>0</v>
      </c>
      <c r="E31" s="43">
        <f>M595</f>
        <v>3850</v>
      </c>
      <c r="F31" s="43">
        <f>N595</f>
        <v>0</v>
      </c>
      <c r="G31" s="43">
        <f>P595</f>
        <v>15400</v>
      </c>
      <c r="J31" s="35"/>
      <c r="K31" s="35"/>
      <c r="O31" s="74">
        <f>O30*(5/12)</f>
        <v>246374.16666666669</v>
      </c>
      <c r="P31" s="76" t="s">
        <v>197</v>
      </c>
    </row>
    <row r="32" spans="1:16" x14ac:dyDescent="0.2">
      <c r="A32" s="44">
        <v>25</v>
      </c>
      <c r="B32" s="114" t="str">
        <f>B599</f>
        <v>Warehouse</v>
      </c>
      <c r="C32" s="115"/>
      <c r="D32" s="43">
        <f>L619</f>
        <v>0</v>
      </c>
      <c r="E32" s="43">
        <f>M619</f>
        <v>72800</v>
      </c>
      <c r="F32" s="43">
        <f>N619</f>
        <v>0</v>
      </c>
      <c r="G32" s="43">
        <f>P619</f>
        <v>225600</v>
      </c>
      <c r="J32" s="35"/>
      <c r="K32" s="35"/>
      <c r="O32" s="74">
        <v>12</v>
      </c>
      <c r="P32" s="76" t="s">
        <v>198</v>
      </c>
    </row>
    <row r="33" spans="1:19" x14ac:dyDescent="0.2">
      <c r="A33" s="44">
        <v>26</v>
      </c>
      <c r="B33" s="114" t="str">
        <f>B622</f>
        <v>Feed Conveyor (Units 6 &amp; 7)</v>
      </c>
      <c r="C33" s="115"/>
      <c r="D33" s="43">
        <f>L642</f>
        <v>0</v>
      </c>
      <c r="E33" s="43">
        <f>M642</f>
        <v>12600</v>
      </c>
      <c r="F33" s="43">
        <f>N642</f>
        <v>0</v>
      </c>
      <c r="G33" s="43">
        <f>P642</f>
        <v>50400</v>
      </c>
      <c r="J33" s="35"/>
      <c r="K33" s="35"/>
      <c r="O33" s="74">
        <f>O31*O32</f>
        <v>2956490</v>
      </c>
      <c r="P33" s="76" t="s">
        <v>183</v>
      </c>
    </row>
    <row r="34" spans="1:19" x14ac:dyDescent="0.2">
      <c r="A34" s="44">
        <v>27</v>
      </c>
      <c r="B34" s="114" t="str">
        <f>B646</f>
        <v>Feed House #1</v>
      </c>
      <c r="C34" s="115"/>
      <c r="D34" s="43">
        <f>L666</f>
        <v>0</v>
      </c>
      <c r="E34" s="43">
        <f>M666</f>
        <v>1800</v>
      </c>
      <c r="F34" s="43">
        <f>N666</f>
        <v>0</v>
      </c>
      <c r="G34" s="43">
        <f>P666</f>
        <v>7200</v>
      </c>
      <c r="J34" s="35"/>
      <c r="K34" s="35"/>
      <c r="O34" s="74">
        <f>O33/2000</f>
        <v>1478.2449999999999</v>
      </c>
      <c r="P34" s="76" t="s">
        <v>184</v>
      </c>
      <c r="Q34" s="66">
        <v>55</v>
      </c>
      <c r="R34" s="75">
        <f>O34*Q34</f>
        <v>81303.474999999991</v>
      </c>
      <c r="S34" s="77" t="s">
        <v>201</v>
      </c>
    </row>
    <row r="35" spans="1:19" x14ac:dyDescent="0.2">
      <c r="A35" s="44">
        <v>28</v>
      </c>
      <c r="B35" s="114" t="str">
        <f>B669</f>
        <v>Chlorine Shed</v>
      </c>
      <c r="C35" s="115"/>
      <c r="D35" s="43">
        <f>L689</f>
        <v>0</v>
      </c>
      <c r="E35" s="43">
        <f>M689</f>
        <v>1260</v>
      </c>
      <c r="F35" s="43">
        <f>N689</f>
        <v>0</v>
      </c>
      <c r="G35" s="43">
        <f>P689</f>
        <v>5040</v>
      </c>
      <c r="J35" s="35"/>
      <c r="K35" s="35"/>
      <c r="O35" s="74"/>
      <c r="P35" s="74"/>
      <c r="R35" s="75"/>
    </row>
    <row r="36" spans="1:19" x14ac:dyDescent="0.2">
      <c r="A36" s="44">
        <v>29</v>
      </c>
      <c r="B36" s="114" t="str">
        <f>B693</f>
        <v>Waste Oil House</v>
      </c>
      <c r="C36" s="115"/>
      <c r="D36" s="43">
        <f>L713</f>
        <v>0</v>
      </c>
      <c r="E36" s="43">
        <f>M713</f>
        <v>3960</v>
      </c>
      <c r="F36" s="43">
        <f>N713</f>
        <v>0</v>
      </c>
      <c r="G36" s="43">
        <f>P713</f>
        <v>15840</v>
      </c>
      <c r="J36" s="35"/>
      <c r="K36" s="35"/>
      <c r="O36" s="74">
        <f>O31/27</f>
        <v>9124.9691358024702</v>
      </c>
      <c r="P36" s="76" t="s">
        <v>182</v>
      </c>
      <c r="R36" s="75"/>
    </row>
    <row r="37" spans="1:19" x14ac:dyDescent="0.2">
      <c r="A37" s="44">
        <v>30</v>
      </c>
      <c r="B37" s="114" t="str">
        <f>B716</f>
        <v>#3 Water Treatment Plant</v>
      </c>
      <c r="C37" s="115"/>
      <c r="D37" s="43">
        <f>L736</f>
        <v>0</v>
      </c>
      <c r="E37" s="43">
        <f>M736</f>
        <v>308</v>
      </c>
      <c r="F37" s="43">
        <f>N736</f>
        <v>0</v>
      </c>
      <c r="G37" s="43">
        <f>P736</f>
        <v>924</v>
      </c>
      <c r="J37" s="35"/>
      <c r="K37" s="35"/>
      <c r="O37" s="74">
        <f>O36/8</f>
        <v>1140.6211419753088</v>
      </c>
      <c r="P37" s="76" t="s">
        <v>199</v>
      </c>
      <c r="Q37" s="66">
        <v>175</v>
      </c>
      <c r="R37" s="75">
        <f>O37*Q37</f>
        <v>199608.69984567905</v>
      </c>
      <c r="S37" s="77" t="s">
        <v>200</v>
      </c>
    </row>
    <row r="38" spans="1:19" x14ac:dyDescent="0.2">
      <c r="A38" s="44">
        <v>31</v>
      </c>
      <c r="B38" s="114" t="str">
        <f>B740</f>
        <v>#2 Water Treatment Plant - No ACMs</v>
      </c>
      <c r="C38" s="115"/>
      <c r="D38" s="43">
        <f>L783</f>
        <v>0</v>
      </c>
      <c r="E38" s="43">
        <f>M783</f>
        <v>100</v>
      </c>
      <c r="F38" s="43">
        <f>N783</f>
        <v>0</v>
      </c>
      <c r="G38" s="43">
        <f>P783</f>
        <v>300</v>
      </c>
      <c r="J38" s="35"/>
      <c r="K38" s="35"/>
      <c r="O38" s="74"/>
      <c r="P38" s="74"/>
      <c r="R38" s="75"/>
    </row>
    <row r="39" spans="1:19" x14ac:dyDescent="0.2">
      <c r="A39" s="44">
        <v>32</v>
      </c>
      <c r="B39" s="114" t="str">
        <f>B763</f>
        <v>Plant Diesel Fire Pump #7</v>
      </c>
      <c r="C39" s="115"/>
      <c r="D39" s="43">
        <f>L783</f>
        <v>0</v>
      </c>
      <c r="E39" s="43">
        <f>M783</f>
        <v>100</v>
      </c>
      <c r="F39" s="43">
        <f>N783</f>
        <v>0</v>
      </c>
      <c r="G39" s="43">
        <f>P783</f>
        <v>300</v>
      </c>
      <c r="J39" s="35"/>
      <c r="K39" s="35"/>
      <c r="O39" s="74"/>
      <c r="P39" s="74"/>
      <c r="R39" s="80">
        <f>SUM(R30:R38)</f>
        <v>280912.17484567902</v>
      </c>
      <c r="S39" s="77" t="s">
        <v>205</v>
      </c>
    </row>
    <row r="40" spans="1:19" x14ac:dyDescent="0.2">
      <c r="A40" s="44">
        <v>33</v>
      </c>
      <c r="B40" s="114" t="str">
        <f>B786</f>
        <v>Cooling Water Lab - No ACMs</v>
      </c>
      <c r="C40" s="115"/>
      <c r="D40" s="43">
        <f>L806</f>
        <v>0</v>
      </c>
      <c r="E40" s="43">
        <f>M806</f>
        <v>0</v>
      </c>
      <c r="F40" s="43">
        <f>N806</f>
        <v>0</v>
      </c>
      <c r="G40" s="43">
        <f>P806</f>
        <v>0</v>
      </c>
      <c r="J40" s="35"/>
      <c r="K40" s="35"/>
      <c r="O40" s="74"/>
      <c r="P40" s="74"/>
      <c r="R40" s="75"/>
    </row>
    <row r="41" spans="1:19" x14ac:dyDescent="0.2">
      <c r="A41" s="44">
        <v>34</v>
      </c>
      <c r="B41" s="114" t="str">
        <f>B809</f>
        <v>Generator Unit &amp; Boiler 3</v>
      </c>
      <c r="C41" s="115"/>
      <c r="D41" s="43">
        <f>L830</f>
        <v>0</v>
      </c>
      <c r="E41" s="43">
        <f>M830</f>
        <v>12768</v>
      </c>
      <c r="F41" s="43">
        <f>N830</f>
        <v>0</v>
      </c>
      <c r="G41" s="43">
        <f>P830</f>
        <v>184288</v>
      </c>
      <c r="J41" s="35"/>
      <c r="K41" s="35"/>
      <c r="O41" s="74"/>
      <c r="P41" s="74"/>
      <c r="R41" s="75"/>
    </row>
    <row r="42" spans="1:19" x14ac:dyDescent="0.2">
      <c r="A42" s="44">
        <v>35</v>
      </c>
      <c r="B42" s="114" t="str">
        <f>B833</f>
        <v>Generator Unit &amp; Boiler 2</v>
      </c>
      <c r="C42" s="115"/>
      <c r="D42" s="43">
        <f>L853</f>
        <v>0</v>
      </c>
      <c r="E42" s="43">
        <f>M853</f>
        <v>14606</v>
      </c>
      <c r="F42" s="43">
        <f>N853</f>
        <v>0</v>
      </c>
      <c r="G42" s="43">
        <f>P853</f>
        <v>190920</v>
      </c>
      <c r="J42" s="35"/>
      <c r="K42" s="35"/>
      <c r="O42" s="74"/>
      <c r="P42" s="74"/>
      <c r="R42" s="75"/>
    </row>
    <row r="43" spans="1:19" x14ac:dyDescent="0.2">
      <c r="A43" s="44">
        <v>36</v>
      </c>
      <c r="B43" s="114" t="str">
        <f>B856</f>
        <v>Generator Unit &amp; Boiler 1</v>
      </c>
      <c r="C43" s="115"/>
      <c r="D43" s="43">
        <f>L876</f>
        <v>0</v>
      </c>
      <c r="E43" s="43">
        <f>M876</f>
        <v>14652</v>
      </c>
      <c r="F43" s="43">
        <f>N876</f>
        <v>0</v>
      </c>
      <c r="G43" s="43">
        <f>P876</f>
        <v>191472</v>
      </c>
      <c r="J43" s="35"/>
      <c r="K43" s="35"/>
      <c r="O43" s="74"/>
      <c r="P43" s="74"/>
      <c r="R43" s="75"/>
    </row>
    <row r="44" spans="1:19" x14ac:dyDescent="0.2">
      <c r="A44" s="44">
        <v>37</v>
      </c>
      <c r="B44" s="114" t="str">
        <f>B879</f>
        <v>Generator Unit &amp; Boiler 4</v>
      </c>
      <c r="C44" s="115"/>
      <c r="D44" s="43">
        <f>L899</f>
        <v>0</v>
      </c>
      <c r="E44" s="43">
        <f>M899</f>
        <v>33406</v>
      </c>
      <c r="F44" s="43">
        <f>N899</f>
        <v>0</v>
      </c>
      <c r="G44" s="43">
        <f>P899</f>
        <v>500800</v>
      </c>
      <c r="J44" s="35"/>
      <c r="K44" s="35"/>
      <c r="O44" s="74"/>
      <c r="P44" s="74"/>
      <c r="R44" s="75"/>
    </row>
    <row r="45" spans="1:19" x14ac:dyDescent="0.2">
      <c r="A45" s="44">
        <v>38</v>
      </c>
      <c r="B45" s="114" t="str">
        <f>B902</f>
        <v>Generator Unit &amp; Boiler 5</v>
      </c>
      <c r="C45" s="115"/>
      <c r="D45" s="43">
        <f>L922</f>
        <v>0</v>
      </c>
      <c r="E45" s="43">
        <f>M922</f>
        <v>43409</v>
      </c>
      <c r="F45" s="43">
        <f>N922</f>
        <v>0</v>
      </c>
      <c r="G45" s="43">
        <f>P922</f>
        <v>602832</v>
      </c>
      <c r="J45" s="35"/>
      <c r="K45" s="35"/>
      <c r="O45" s="74"/>
      <c r="P45" s="74"/>
      <c r="R45" s="75"/>
    </row>
    <row r="46" spans="1:19" x14ac:dyDescent="0.2">
      <c r="A46" s="44">
        <v>39</v>
      </c>
      <c r="B46" s="114" t="str">
        <f>B925</f>
        <v>Coal Feed Roof - Unit 6</v>
      </c>
      <c r="C46" s="115"/>
      <c r="D46" s="43">
        <f>L945</f>
        <v>0</v>
      </c>
      <c r="E46" s="43">
        <f>M945</f>
        <v>4860</v>
      </c>
      <c r="F46" s="43">
        <f>N945</f>
        <v>0</v>
      </c>
      <c r="G46" s="43">
        <f>P945</f>
        <v>14580</v>
      </c>
      <c r="J46" s="35"/>
      <c r="K46" s="35"/>
      <c r="O46" s="74"/>
      <c r="P46" s="74"/>
      <c r="R46" s="75"/>
    </row>
    <row r="47" spans="1:19" x14ac:dyDescent="0.2">
      <c r="A47" s="44">
        <v>40</v>
      </c>
      <c r="B47" s="114" t="str">
        <f>B948</f>
        <v>Generator Unit &amp; Boiler 6</v>
      </c>
      <c r="C47" s="115"/>
      <c r="D47" s="43">
        <f>L968</f>
        <v>0</v>
      </c>
      <c r="E47" s="43">
        <f>M968</f>
        <v>16920</v>
      </c>
      <c r="F47" s="43">
        <f>N968</f>
        <v>0</v>
      </c>
      <c r="G47" s="43">
        <f>P968</f>
        <v>155854</v>
      </c>
      <c r="J47" s="35"/>
      <c r="K47" s="35"/>
      <c r="O47" s="74"/>
      <c r="P47" s="74"/>
    </row>
    <row r="48" spans="1:19" x14ac:dyDescent="0.2">
      <c r="A48" s="44">
        <v>41</v>
      </c>
      <c r="B48" s="114" t="str">
        <f>B971</f>
        <v>Generator Unit &amp; Boiler 7</v>
      </c>
      <c r="C48" s="115"/>
      <c r="D48" s="43">
        <f>L991</f>
        <v>0</v>
      </c>
      <c r="E48" s="43">
        <f>M991</f>
        <v>43151</v>
      </c>
      <c r="F48" s="43">
        <f>N991</f>
        <v>0</v>
      </c>
      <c r="G48" s="43">
        <f>P991</f>
        <v>597262</v>
      </c>
      <c r="J48" s="35"/>
      <c r="K48" s="35"/>
      <c r="O48" s="74"/>
      <c r="P48" s="74"/>
    </row>
    <row r="49" spans="1:20" ht="12.75" thickBot="1" x14ac:dyDescent="0.25">
      <c r="A49" s="44">
        <v>42</v>
      </c>
      <c r="B49" s="114" t="str">
        <f>B994</f>
        <v>Unit 7 Coal Feed Roof</v>
      </c>
      <c r="C49" s="115"/>
      <c r="D49" s="43">
        <f>L1014</f>
        <v>0</v>
      </c>
      <c r="E49" s="43">
        <f>M1014</f>
        <v>8856</v>
      </c>
      <c r="F49" s="43">
        <f>N1014</f>
        <v>0</v>
      </c>
      <c r="G49" s="43">
        <f>P1014</f>
        <v>26568</v>
      </c>
      <c r="J49" s="35"/>
      <c r="K49" s="35"/>
    </row>
    <row r="50" spans="1:20" ht="13.5" thickTop="1" thickBot="1" x14ac:dyDescent="0.25">
      <c r="D50" s="41"/>
      <c r="F50" s="40" t="s">
        <v>25</v>
      </c>
      <c r="G50" s="78">
        <f>SUM(G8:G49)</f>
        <v>3990885</v>
      </c>
      <c r="I50" s="67">
        <f>SUM(D8:$E$49)</f>
        <v>591298</v>
      </c>
      <c r="J50" s="68">
        <f>G50/I50</f>
        <v>6.7493632652232884</v>
      </c>
      <c r="K50" s="35"/>
      <c r="O50" s="6">
        <f>I50*6.7494</f>
        <v>3990906.7211999996</v>
      </c>
    </row>
    <row r="51" spans="1:20" ht="12.75" thickTop="1" x14ac:dyDescent="0.2">
      <c r="A51" s="39"/>
      <c r="B51" s="35"/>
      <c r="C51" s="35"/>
      <c r="D51" s="36"/>
      <c r="E51" s="36"/>
      <c r="F51" s="36"/>
      <c r="G51" s="79" t="s">
        <v>206</v>
      </c>
      <c r="J51" s="35"/>
      <c r="K51" s="35"/>
    </row>
    <row r="52" spans="1:20" ht="15" x14ac:dyDescent="0.25">
      <c r="A52" s="37" t="s">
        <v>26</v>
      </c>
      <c r="B52" s="35"/>
      <c r="C52" s="35"/>
      <c r="D52" s="36"/>
      <c r="E52" s="36"/>
      <c r="F52" s="36"/>
      <c r="G52" s="36"/>
      <c r="H52" s="35"/>
      <c r="I52" s="35"/>
      <c r="J52" s="35"/>
      <c r="K52" s="35"/>
    </row>
    <row r="53" spans="1:20" ht="12.75" x14ac:dyDescent="0.2">
      <c r="A53" s="34" t="s">
        <v>27</v>
      </c>
      <c r="B53" s="93" t="s">
        <v>28</v>
      </c>
      <c r="C53" s="94"/>
      <c r="D53" s="94"/>
      <c r="E53" s="94"/>
      <c r="F53" s="94"/>
      <c r="G53" s="94"/>
      <c r="H53" s="94"/>
      <c r="I53" s="94"/>
      <c r="J53" s="94"/>
      <c r="K53" s="31"/>
    </row>
    <row r="54" spans="1:20" ht="12.75" x14ac:dyDescent="0.2">
      <c r="A54" s="34"/>
      <c r="B54" s="33"/>
      <c r="C54" s="31"/>
      <c r="D54" s="32"/>
      <c r="E54" s="32"/>
      <c r="F54" s="32"/>
      <c r="G54" s="32"/>
      <c r="H54" s="31"/>
      <c r="I54" s="31"/>
      <c r="J54" s="31"/>
      <c r="K54" s="31"/>
    </row>
    <row r="55" spans="1:20" ht="12.75" thickBot="1" x14ac:dyDescent="0.25">
      <c r="A55" s="30" t="s">
        <v>29</v>
      </c>
    </row>
    <row r="56" spans="1:20" ht="24.75" thickTop="1" x14ac:dyDescent="0.2">
      <c r="A56" s="97" t="s">
        <v>30</v>
      </c>
      <c r="B56" s="98"/>
      <c r="C56" s="98"/>
      <c r="D56" s="98"/>
      <c r="E56" s="98"/>
      <c r="F56" s="101" t="s">
        <v>31</v>
      </c>
      <c r="G56" s="103" t="s">
        <v>32</v>
      </c>
      <c r="H56" s="104"/>
      <c r="I56" s="104"/>
      <c r="J56" s="104"/>
      <c r="K56" s="105"/>
      <c r="L56" s="109" t="s">
        <v>20</v>
      </c>
      <c r="M56" s="109"/>
      <c r="N56" s="109"/>
      <c r="O56" s="29" t="s">
        <v>33</v>
      </c>
      <c r="P56" s="95" t="s">
        <v>34</v>
      </c>
    </row>
    <row r="57" spans="1:20" x14ac:dyDescent="0.2">
      <c r="A57" s="99"/>
      <c r="B57" s="100"/>
      <c r="C57" s="100"/>
      <c r="D57" s="100"/>
      <c r="E57" s="100"/>
      <c r="F57" s="102"/>
      <c r="G57" s="106"/>
      <c r="H57" s="107"/>
      <c r="I57" s="107"/>
      <c r="J57" s="107"/>
      <c r="K57" s="108"/>
      <c r="L57" s="28" t="s">
        <v>22</v>
      </c>
      <c r="M57" s="28" t="s">
        <v>23</v>
      </c>
      <c r="N57" s="28" t="s">
        <v>24</v>
      </c>
      <c r="O57" s="58" t="s">
        <v>35</v>
      </c>
      <c r="P57" s="96"/>
    </row>
    <row r="58" spans="1:20" ht="12.75" x14ac:dyDescent="0.2">
      <c r="A58" s="23" t="s">
        <v>36</v>
      </c>
      <c r="B58" s="85" t="s">
        <v>37</v>
      </c>
      <c r="C58" s="85"/>
      <c r="D58" s="85"/>
      <c r="E58" s="85"/>
      <c r="F58" s="22" t="s">
        <v>38</v>
      </c>
      <c r="G58" s="86"/>
      <c r="H58" s="87"/>
      <c r="I58" s="87"/>
      <c r="J58" s="87"/>
      <c r="K58" s="88"/>
      <c r="L58" s="21"/>
      <c r="M58" s="21">
        <v>174924</v>
      </c>
      <c r="N58" s="21"/>
      <c r="O58" s="57">
        <v>4</v>
      </c>
      <c r="P58" s="15">
        <f t="shared" ref="P58:P72" si="0">SUM(L58:N58)*O58</f>
        <v>699696</v>
      </c>
    </row>
    <row r="59" spans="1:20" ht="12.75" x14ac:dyDescent="0.2">
      <c r="A59" s="23" t="s">
        <v>39</v>
      </c>
      <c r="B59" s="85" t="s">
        <v>40</v>
      </c>
      <c r="C59" s="85"/>
      <c r="D59" s="85"/>
      <c r="E59" s="85"/>
      <c r="F59" s="22"/>
      <c r="G59" s="86"/>
      <c r="H59" s="87"/>
      <c r="I59" s="87"/>
      <c r="J59" s="87"/>
      <c r="K59" s="88"/>
      <c r="L59" s="21"/>
      <c r="M59" s="21"/>
      <c r="N59" s="21"/>
      <c r="O59" s="57">
        <v>16</v>
      </c>
      <c r="P59" s="15">
        <f t="shared" si="0"/>
        <v>0</v>
      </c>
    </row>
    <row r="60" spans="1:20" ht="12.75" x14ac:dyDescent="0.2">
      <c r="A60" s="23" t="s">
        <v>41</v>
      </c>
      <c r="B60" s="85" t="s">
        <v>42</v>
      </c>
      <c r="C60" s="85"/>
      <c r="D60" s="85"/>
      <c r="E60" s="85"/>
      <c r="F60" s="22"/>
      <c r="G60" s="86"/>
      <c r="H60" s="87"/>
      <c r="I60" s="87"/>
      <c r="J60" s="87"/>
      <c r="K60" s="88"/>
      <c r="L60" s="21"/>
      <c r="M60" s="21"/>
      <c r="N60" s="21"/>
      <c r="O60" s="57">
        <v>3</v>
      </c>
      <c r="P60" s="15">
        <f t="shared" si="0"/>
        <v>0</v>
      </c>
    </row>
    <row r="61" spans="1:20" ht="12.75" x14ac:dyDescent="0.2">
      <c r="A61" s="23" t="s">
        <v>43</v>
      </c>
      <c r="B61" s="85" t="s">
        <v>44</v>
      </c>
      <c r="C61" s="85"/>
      <c r="D61" s="85"/>
      <c r="E61" s="85"/>
      <c r="F61" s="22"/>
      <c r="G61" s="86"/>
      <c r="H61" s="87"/>
      <c r="I61" s="87"/>
      <c r="J61" s="87"/>
      <c r="K61" s="88"/>
      <c r="L61" s="21"/>
      <c r="M61" s="21"/>
      <c r="N61" s="21"/>
      <c r="O61" s="57">
        <v>3</v>
      </c>
      <c r="P61" s="15">
        <f t="shared" si="0"/>
        <v>0</v>
      </c>
    </row>
    <row r="62" spans="1:20" ht="12.75" x14ac:dyDescent="0.2">
      <c r="A62" s="23" t="s">
        <v>45</v>
      </c>
      <c r="B62" s="85" t="s">
        <v>46</v>
      </c>
      <c r="C62" s="85"/>
      <c r="D62" s="85"/>
      <c r="E62" s="85"/>
      <c r="F62" s="22" t="s">
        <v>38</v>
      </c>
      <c r="G62" s="26"/>
      <c r="H62" s="25"/>
      <c r="I62" s="25"/>
      <c r="J62" s="25"/>
      <c r="K62" s="24"/>
      <c r="L62" s="21"/>
      <c r="M62" s="21">
        <v>100</v>
      </c>
      <c r="N62" s="21"/>
      <c r="O62" s="57">
        <v>12</v>
      </c>
      <c r="P62" s="15">
        <f t="shared" si="0"/>
        <v>1200</v>
      </c>
    </row>
    <row r="63" spans="1:20" ht="12.75" x14ac:dyDescent="0.2">
      <c r="A63" s="23" t="s">
        <v>47</v>
      </c>
      <c r="B63" s="85" t="s">
        <v>48</v>
      </c>
      <c r="C63" s="85"/>
      <c r="D63" s="85"/>
      <c r="E63" s="85"/>
      <c r="F63" s="22"/>
      <c r="G63" s="86"/>
      <c r="H63" s="87"/>
      <c r="I63" s="87"/>
      <c r="J63" s="87"/>
      <c r="K63" s="88"/>
      <c r="L63" s="21"/>
      <c r="M63" s="21"/>
      <c r="N63" s="21"/>
      <c r="O63" s="57">
        <v>16</v>
      </c>
      <c r="P63" s="15">
        <f t="shared" si="0"/>
        <v>0</v>
      </c>
    </row>
    <row r="64" spans="1:20" ht="12.75" x14ac:dyDescent="0.2">
      <c r="A64" s="23" t="s">
        <v>49</v>
      </c>
      <c r="B64" s="85" t="s">
        <v>50</v>
      </c>
      <c r="C64" s="85"/>
      <c r="D64" s="85"/>
      <c r="E64" s="85"/>
      <c r="F64" s="22"/>
      <c r="G64" s="86"/>
      <c r="H64" s="87"/>
      <c r="I64" s="87"/>
      <c r="J64" s="87"/>
      <c r="K64" s="88"/>
      <c r="L64" s="21"/>
      <c r="M64" s="21"/>
      <c r="N64" s="21"/>
      <c r="O64" s="57">
        <v>4</v>
      </c>
      <c r="P64" s="15">
        <f t="shared" si="0"/>
        <v>0</v>
      </c>
      <c r="T64" s="61"/>
    </row>
    <row r="65" spans="1:16" ht="12.75" x14ac:dyDescent="0.2">
      <c r="A65" s="23" t="s">
        <v>51</v>
      </c>
      <c r="B65" s="85" t="s">
        <v>52</v>
      </c>
      <c r="C65" s="85"/>
      <c r="D65" s="85"/>
      <c r="E65" s="85"/>
      <c r="F65" s="22"/>
      <c r="G65" s="86"/>
      <c r="H65" s="87"/>
      <c r="I65" s="87"/>
      <c r="J65" s="87"/>
      <c r="K65" s="88"/>
      <c r="L65" s="21"/>
      <c r="M65" s="21"/>
      <c r="N65" s="21"/>
      <c r="O65" s="57">
        <v>3</v>
      </c>
      <c r="P65" s="15">
        <f t="shared" si="0"/>
        <v>0</v>
      </c>
    </row>
    <row r="66" spans="1:16" ht="12.75" x14ac:dyDescent="0.2">
      <c r="A66" s="23" t="s">
        <v>53</v>
      </c>
      <c r="B66" s="85" t="s">
        <v>54</v>
      </c>
      <c r="C66" s="85"/>
      <c r="D66" s="85"/>
      <c r="E66" s="85"/>
      <c r="F66" s="22"/>
      <c r="G66" s="26"/>
      <c r="H66" s="25"/>
      <c r="I66" s="25"/>
      <c r="J66" s="25"/>
      <c r="K66" s="24"/>
      <c r="L66" s="21"/>
      <c r="M66" s="21"/>
      <c r="N66" s="21"/>
      <c r="O66" s="57">
        <v>14</v>
      </c>
      <c r="P66" s="15">
        <f t="shared" si="0"/>
        <v>0</v>
      </c>
    </row>
    <row r="67" spans="1:16" ht="12.75" x14ac:dyDescent="0.2">
      <c r="A67" s="23" t="s">
        <v>55</v>
      </c>
      <c r="B67" s="85" t="s">
        <v>56</v>
      </c>
      <c r="C67" s="85"/>
      <c r="D67" s="85"/>
      <c r="E67" s="85"/>
      <c r="F67" s="22"/>
      <c r="G67" s="26"/>
      <c r="H67" s="25"/>
      <c r="I67" s="25"/>
      <c r="J67" s="25"/>
      <c r="K67" s="24"/>
      <c r="L67" s="21"/>
      <c r="M67" s="21"/>
      <c r="N67" s="21"/>
      <c r="O67" s="57">
        <v>12</v>
      </c>
      <c r="P67" s="15">
        <f t="shared" si="0"/>
        <v>0</v>
      </c>
    </row>
    <row r="68" spans="1:16" ht="12.75" x14ac:dyDescent="0.2">
      <c r="A68" s="23" t="s">
        <v>57</v>
      </c>
      <c r="B68" s="89" t="s">
        <v>58</v>
      </c>
      <c r="C68" s="90"/>
      <c r="D68" s="90"/>
      <c r="E68" s="91"/>
      <c r="F68" s="22"/>
      <c r="G68" s="86"/>
      <c r="H68" s="92"/>
      <c r="I68" s="92"/>
      <c r="J68" s="92"/>
      <c r="K68" s="88"/>
      <c r="L68" s="21"/>
      <c r="M68" s="21"/>
      <c r="N68" s="21"/>
      <c r="O68" s="57">
        <v>3</v>
      </c>
      <c r="P68" s="15">
        <f t="shared" si="0"/>
        <v>0</v>
      </c>
    </row>
    <row r="69" spans="1:16" ht="12.75" x14ac:dyDescent="0.2">
      <c r="A69" s="23" t="s">
        <v>59</v>
      </c>
      <c r="B69" s="85" t="s">
        <v>60</v>
      </c>
      <c r="C69" s="85"/>
      <c r="D69" s="85"/>
      <c r="E69" s="85"/>
      <c r="F69" s="22"/>
      <c r="G69" s="86"/>
      <c r="H69" s="87"/>
      <c r="I69" s="87"/>
      <c r="J69" s="87"/>
      <c r="K69" s="88"/>
      <c r="L69" s="21"/>
      <c r="M69" s="21"/>
      <c r="N69" s="21"/>
      <c r="O69" s="57">
        <v>8</v>
      </c>
      <c r="P69" s="15">
        <f t="shared" si="0"/>
        <v>0</v>
      </c>
    </row>
    <row r="70" spans="1:16" ht="12.75" x14ac:dyDescent="0.2">
      <c r="A70" s="23" t="s">
        <v>59</v>
      </c>
      <c r="B70" s="85" t="s">
        <v>61</v>
      </c>
      <c r="C70" s="85"/>
      <c r="D70" s="85"/>
      <c r="E70" s="85"/>
      <c r="F70" s="22"/>
      <c r="G70" s="86"/>
      <c r="H70" s="87"/>
      <c r="I70" s="87"/>
      <c r="J70" s="87"/>
      <c r="K70" s="88"/>
      <c r="L70" s="21"/>
      <c r="M70" s="21"/>
      <c r="N70" s="21"/>
      <c r="O70" s="57">
        <v>2</v>
      </c>
      <c r="P70" s="15">
        <f t="shared" si="0"/>
        <v>0</v>
      </c>
    </row>
    <row r="71" spans="1:16" ht="12.75" x14ac:dyDescent="0.2">
      <c r="A71" s="23" t="s">
        <v>59</v>
      </c>
      <c r="B71" s="85" t="s">
        <v>62</v>
      </c>
      <c r="C71" s="85"/>
      <c r="D71" s="85"/>
      <c r="E71" s="85"/>
      <c r="F71" s="22"/>
      <c r="G71" s="86"/>
      <c r="H71" s="87"/>
      <c r="I71" s="87"/>
      <c r="J71" s="87"/>
      <c r="K71" s="88"/>
      <c r="L71" s="21"/>
      <c r="M71" s="21"/>
      <c r="N71" s="21"/>
      <c r="O71" s="57">
        <v>6</v>
      </c>
      <c r="P71" s="15">
        <f t="shared" si="0"/>
        <v>0</v>
      </c>
    </row>
    <row r="72" spans="1:16" ht="13.5" thickBot="1" x14ac:dyDescent="0.25">
      <c r="A72" s="19" t="s">
        <v>59</v>
      </c>
      <c r="B72" s="81" t="s">
        <v>63</v>
      </c>
      <c r="C72" s="81"/>
      <c r="D72" s="81"/>
      <c r="E72" s="81"/>
      <c r="F72" s="18"/>
      <c r="G72" s="82"/>
      <c r="H72" s="83"/>
      <c r="I72" s="83"/>
      <c r="J72" s="83"/>
      <c r="K72" s="84"/>
      <c r="L72" s="17"/>
      <c r="M72" s="17"/>
      <c r="N72" s="17"/>
      <c r="O72" s="56"/>
      <c r="P72" s="15">
        <f t="shared" si="0"/>
        <v>0</v>
      </c>
    </row>
    <row r="73" spans="1:16" ht="13.5" thickTop="1" thickBot="1" x14ac:dyDescent="0.25">
      <c r="J73" s="9" t="s">
        <v>64</v>
      </c>
      <c r="K73" s="9"/>
      <c r="L73" s="14">
        <f>SUM(L58:L72)</f>
        <v>0</v>
      </c>
      <c r="M73" s="13">
        <f>SUM(M58:M72)</f>
        <v>175024</v>
      </c>
      <c r="N73" s="12">
        <f>SUM(N58:N72)</f>
        <v>0</v>
      </c>
      <c r="O73" s="55"/>
      <c r="P73" s="10">
        <f>SUM(P58:P72)</f>
        <v>700896</v>
      </c>
    </row>
    <row r="74" spans="1:16" ht="12.75" thickTop="1" x14ac:dyDescent="0.2">
      <c r="J74" s="9"/>
      <c r="K74" s="9"/>
      <c r="L74" s="8"/>
      <c r="M74" s="8"/>
      <c r="N74" s="8"/>
      <c r="O74" s="6"/>
      <c r="P74" s="6"/>
    </row>
    <row r="75" spans="1:16" ht="15" x14ac:dyDescent="0.25">
      <c r="A75" s="37" t="s">
        <v>65</v>
      </c>
    </row>
    <row r="76" spans="1:16" ht="12.75" x14ac:dyDescent="0.2">
      <c r="A76" s="30" t="s">
        <v>27</v>
      </c>
      <c r="B76" s="93" t="s">
        <v>66</v>
      </c>
      <c r="C76" s="94"/>
      <c r="D76" s="94"/>
      <c r="E76" s="94"/>
      <c r="F76" s="94"/>
      <c r="G76" s="94"/>
      <c r="H76" s="94"/>
      <c r="I76" s="94"/>
      <c r="J76" s="94"/>
      <c r="K76" s="31"/>
    </row>
    <row r="78" spans="1:16" ht="12.75" thickBot="1" x14ac:dyDescent="0.25">
      <c r="A78" s="30" t="s">
        <v>29</v>
      </c>
    </row>
    <row r="79" spans="1:16" ht="12.75" customHeight="1" thickTop="1" x14ac:dyDescent="0.2">
      <c r="A79" s="97" t="s">
        <v>30</v>
      </c>
      <c r="B79" s="98"/>
      <c r="C79" s="98"/>
      <c r="D79" s="98"/>
      <c r="E79" s="98"/>
      <c r="F79" s="101" t="s">
        <v>31</v>
      </c>
      <c r="G79" s="103" t="s">
        <v>32</v>
      </c>
      <c r="H79" s="104"/>
      <c r="I79" s="104"/>
      <c r="J79" s="104"/>
      <c r="K79" s="105"/>
      <c r="L79" s="109" t="s">
        <v>20</v>
      </c>
      <c r="M79" s="109"/>
      <c r="N79" s="109"/>
      <c r="O79" s="59" t="s">
        <v>67</v>
      </c>
      <c r="P79" s="95" t="s">
        <v>34</v>
      </c>
    </row>
    <row r="80" spans="1:16" ht="12" customHeight="1" x14ac:dyDescent="0.2">
      <c r="A80" s="99"/>
      <c r="B80" s="100"/>
      <c r="C80" s="100"/>
      <c r="D80" s="100"/>
      <c r="E80" s="100"/>
      <c r="F80" s="102"/>
      <c r="G80" s="106"/>
      <c r="H80" s="107"/>
      <c r="I80" s="107"/>
      <c r="J80" s="107"/>
      <c r="K80" s="108"/>
      <c r="L80" s="28" t="s">
        <v>22</v>
      </c>
      <c r="M80" s="28" t="s">
        <v>23</v>
      </c>
      <c r="N80" s="28" t="s">
        <v>24</v>
      </c>
      <c r="O80" s="58" t="s">
        <v>35</v>
      </c>
      <c r="P80" s="96"/>
    </row>
    <row r="81" spans="1:16" ht="12.75" x14ac:dyDescent="0.2">
      <c r="A81" s="23" t="s">
        <v>36</v>
      </c>
      <c r="B81" s="85" t="s">
        <v>37</v>
      </c>
      <c r="C81" s="85"/>
      <c r="D81" s="85"/>
      <c r="E81" s="85"/>
      <c r="F81" s="22" t="s">
        <v>38</v>
      </c>
      <c r="G81" s="86" t="s">
        <v>68</v>
      </c>
      <c r="H81" s="87"/>
      <c r="I81" s="87"/>
      <c r="J81" s="87"/>
      <c r="K81" s="88"/>
      <c r="L81" s="21"/>
      <c r="M81" s="22">
        <v>28480</v>
      </c>
      <c r="N81" s="21"/>
      <c r="O81" s="57">
        <v>4</v>
      </c>
      <c r="P81" s="15">
        <f t="shared" ref="P81:P95" si="1">SUM(L81:N81)*O81</f>
        <v>113920</v>
      </c>
    </row>
    <row r="82" spans="1:16" ht="12.75" x14ac:dyDescent="0.2">
      <c r="A82" s="23" t="s">
        <v>39</v>
      </c>
      <c r="B82" s="85" t="s">
        <v>40</v>
      </c>
      <c r="C82" s="85"/>
      <c r="D82" s="85"/>
      <c r="E82" s="85"/>
      <c r="F82" s="22"/>
      <c r="G82" s="86"/>
      <c r="H82" s="87"/>
      <c r="I82" s="87"/>
      <c r="J82" s="87"/>
      <c r="K82" s="88"/>
      <c r="L82" s="21"/>
      <c r="M82" s="21"/>
      <c r="N82" s="21"/>
      <c r="O82" s="57">
        <v>16</v>
      </c>
      <c r="P82" s="15">
        <f t="shared" si="1"/>
        <v>0</v>
      </c>
    </row>
    <row r="83" spans="1:16" ht="12.75" x14ac:dyDescent="0.2">
      <c r="A83" s="23" t="s">
        <v>41</v>
      </c>
      <c r="B83" s="85" t="s">
        <v>42</v>
      </c>
      <c r="C83" s="85"/>
      <c r="D83" s="85"/>
      <c r="E83" s="85"/>
      <c r="F83" s="22"/>
      <c r="G83" s="86"/>
      <c r="H83" s="87"/>
      <c r="I83" s="87"/>
      <c r="J83" s="87"/>
      <c r="K83" s="88"/>
      <c r="L83" s="21"/>
      <c r="M83" s="21"/>
      <c r="N83" s="21"/>
      <c r="O83" s="57">
        <v>3</v>
      </c>
      <c r="P83" s="15">
        <f t="shared" si="1"/>
        <v>0</v>
      </c>
    </row>
    <row r="84" spans="1:16" ht="12.75" x14ac:dyDescent="0.2">
      <c r="A84" s="23" t="s">
        <v>43</v>
      </c>
      <c r="B84" s="85" t="s">
        <v>44</v>
      </c>
      <c r="C84" s="85"/>
      <c r="D84" s="85"/>
      <c r="E84" s="85"/>
      <c r="F84" s="22"/>
      <c r="G84" s="86"/>
      <c r="H84" s="87"/>
      <c r="I84" s="87"/>
      <c r="J84" s="87"/>
      <c r="K84" s="88"/>
      <c r="L84" s="21"/>
      <c r="M84" s="21"/>
      <c r="N84" s="21"/>
      <c r="O84" s="57">
        <v>3</v>
      </c>
      <c r="P84" s="15">
        <f t="shared" si="1"/>
        <v>0</v>
      </c>
    </row>
    <row r="85" spans="1:16" ht="12.75" x14ac:dyDescent="0.2">
      <c r="A85" s="23" t="s">
        <v>45</v>
      </c>
      <c r="B85" s="85" t="s">
        <v>46</v>
      </c>
      <c r="C85" s="85"/>
      <c r="D85" s="85"/>
      <c r="E85" s="85"/>
      <c r="F85" s="22"/>
      <c r="G85" s="26"/>
      <c r="H85" s="25"/>
      <c r="I85" s="25"/>
      <c r="J85" s="25"/>
      <c r="K85" s="24"/>
      <c r="L85" s="21"/>
      <c r="M85" s="21"/>
      <c r="N85" s="21"/>
      <c r="O85" s="57">
        <v>12</v>
      </c>
      <c r="P85" s="15">
        <f t="shared" si="1"/>
        <v>0</v>
      </c>
    </row>
    <row r="86" spans="1:16" ht="12.75" x14ac:dyDescent="0.2">
      <c r="A86" s="23" t="s">
        <v>47</v>
      </c>
      <c r="B86" s="85" t="s">
        <v>48</v>
      </c>
      <c r="C86" s="85"/>
      <c r="D86" s="85"/>
      <c r="E86" s="85"/>
      <c r="F86" s="22"/>
      <c r="G86" s="86"/>
      <c r="H86" s="87"/>
      <c r="I86" s="87"/>
      <c r="J86" s="87"/>
      <c r="K86" s="88"/>
      <c r="L86" s="21"/>
      <c r="M86" s="21"/>
      <c r="N86" s="21"/>
      <c r="O86" s="57">
        <v>16</v>
      </c>
      <c r="P86" s="15">
        <f t="shared" si="1"/>
        <v>0</v>
      </c>
    </row>
    <row r="87" spans="1:16" ht="12.75" x14ac:dyDescent="0.2">
      <c r="A87" s="23" t="s">
        <v>49</v>
      </c>
      <c r="B87" s="85" t="s">
        <v>50</v>
      </c>
      <c r="C87" s="85"/>
      <c r="D87" s="85"/>
      <c r="E87" s="85"/>
      <c r="F87" s="22"/>
      <c r="G87" s="86"/>
      <c r="H87" s="87"/>
      <c r="I87" s="87"/>
      <c r="J87" s="87"/>
      <c r="K87" s="88"/>
      <c r="L87" s="21"/>
      <c r="M87" s="21"/>
      <c r="N87" s="21"/>
      <c r="O87" s="57">
        <v>4</v>
      </c>
      <c r="P87" s="15">
        <f t="shared" si="1"/>
        <v>0</v>
      </c>
    </row>
    <row r="88" spans="1:16" ht="12.75" x14ac:dyDescent="0.2">
      <c r="A88" s="23" t="s">
        <v>51</v>
      </c>
      <c r="B88" s="85" t="s">
        <v>52</v>
      </c>
      <c r="C88" s="85"/>
      <c r="D88" s="85"/>
      <c r="E88" s="85"/>
      <c r="F88" s="22"/>
      <c r="G88" s="86"/>
      <c r="H88" s="87"/>
      <c r="I88" s="87"/>
      <c r="J88" s="87"/>
      <c r="K88" s="88"/>
      <c r="L88" s="21"/>
      <c r="M88" s="21"/>
      <c r="N88" s="21"/>
      <c r="O88" s="57">
        <v>3</v>
      </c>
      <c r="P88" s="15">
        <f t="shared" si="1"/>
        <v>0</v>
      </c>
    </row>
    <row r="89" spans="1:16" ht="12.75" x14ac:dyDescent="0.2">
      <c r="A89" s="23" t="s">
        <v>53</v>
      </c>
      <c r="B89" s="85" t="s">
        <v>54</v>
      </c>
      <c r="C89" s="85"/>
      <c r="D89" s="85"/>
      <c r="E89" s="85"/>
      <c r="F89" s="22"/>
      <c r="G89" s="26"/>
      <c r="H89" s="25"/>
      <c r="I89" s="25"/>
      <c r="J89" s="25"/>
      <c r="K89" s="24"/>
      <c r="L89" s="21"/>
      <c r="M89" s="21"/>
      <c r="N89" s="21"/>
      <c r="O89" s="57">
        <v>14</v>
      </c>
      <c r="P89" s="15">
        <f t="shared" si="1"/>
        <v>0</v>
      </c>
    </row>
    <row r="90" spans="1:16" ht="12.75" x14ac:dyDescent="0.2">
      <c r="A90" s="23" t="s">
        <v>55</v>
      </c>
      <c r="B90" s="85" t="s">
        <v>56</v>
      </c>
      <c r="C90" s="85"/>
      <c r="D90" s="85"/>
      <c r="E90" s="85"/>
      <c r="F90" s="22"/>
      <c r="G90" s="26"/>
      <c r="H90" s="25"/>
      <c r="I90" s="25"/>
      <c r="J90" s="25"/>
      <c r="K90" s="24"/>
      <c r="L90" s="21"/>
      <c r="M90" s="21"/>
      <c r="N90" s="21"/>
      <c r="O90" s="57">
        <v>12</v>
      </c>
      <c r="P90" s="15">
        <f t="shared" si="1"/>
        <v>0</v>
      </c>
    </row>
    <row r="91" spans="1:16" ht="12.75" x14ac:dyDescent="0.2">
      <c r="A91" s="23" t="s">
        <v>57</v>
      </c>
      <c r="B91" s="89" t="s">
        <v>58</v>
      </c>
      <c r="C91" s="90"/>
      <c r="D91" s="90"/>
      <c r="E91" s="91"/>
      <c r="F91" s="22"/>
      <c r="G91" s="86"/>
      <c r="H91" s="92"/>
      <c r="I91" s="92"/>
      <c r="J91" s="92"/>
      <c r="K91" s="88"/>
      <c r="L91" s="21"/>
      <c r="M91" s="21"/>
      <c r="N91" s="21"/>
      <c r="O91" s="57">
        <v>3</v>
      </c>
      <c r="P91" s="15">
        <f t="shared" si="1"/>
        <v>0</v>
      </c>
    </row>
    <row r="92" spans="1:16" ht="12.75" x14ac:dyDescent="0.2">
      <c r="A92" s="23" t="s">
        <v>59</v>
      </c>
      <c r="B92" s="85" t="s">
        <v>60</v>
      </c>
      <c r="C92" s="85"/>
      <c r="D92" s="85"/>
      <c r="E92" s="85"/>
      <c r="F92" s="22"/>
      <c r="G92" s="86"/>
      <c r="H92" s="87"/>
      <c r="I92" s="87"/>
      <c r="J92" s="87"/>
      <c r="K92" s="88"/>
      <c r="L92" s="21"/>
      <c r="M92" s="21"/>
      <c r="N92" s="21"/>
      <c r="O92" s="57">
        <v>8</v>
      </c>
      <c r="P92" s="15">
        <f t="shared" si="1"/>
        <v>0</v>
      </c>
    </row>
    <row r="93" spans="1:16" ht="12.75" x14ac:dyDescent="0.2">
      <c r="A93" s="23" t="s">
        <v>59</v>
      </c>
      <c r="B93" s="85" t="s">
        <v>61</v>
      </c>
      <c r="C93" s="85"/>
      <c r="D93" s="85"/>
      <c r="E93" s="85"/>
      <c r="F93" s="22"/>
      <c r="G93" s="86"/>
      <c r="H93" s="87"/>
      <c r="I93" s="87"/>
      <c r="J93" s="87"/>
      <c r="K93" s="88"/>
      <c r="L93" s="21"/>
      <c r="M93" s="21"/>
      <c r="N93" s="21"/>
      <c r="O93" s="57">
        <v>2</v>
      </c>
      <c r="P93" s="15">
        <f t="shared" si="1"/>
        <v>0</v>
      </c>
    </row>
    <row r="94" spans="1:16" ht="12.75" x14ac:dyDescent="0.2">
      <c r="A94" s="23" t="s">
        <v>59</v>
      </c>
      <c r="B94" s="85" t="s">
        <v>62</v>
      </c>
      <c r="C94" s="85"/>
      <c r="D94" s="85"/>
      <c r="E94" s="85"/>
      <c r="F94" s="22"/>
      <c r="G94" s="86"/>
      <c r="H94" s="87"/>
      <c r="I94" s="87"/>
      <c r="J94" s="87"/>
      <c r="K94" s="88"/>
      <c r="L94" s="21"/>
      <c r="M94" s="21"/>
      <c r="N94" s="21"/>
      <c r="O94" s="57">
        <v>6</v>
      </c>
      <c r="P94" s="15">
        <f t="shared" si="1"/>
        <v>0</v>
      </c>
    </row>
    <row r="95" spans="1:16" ht="13.5" thickBot="1" x14ac:dyDescent="0.25">
      <c r="A95" s="19" t="s">
        <v>59</v>
      </c>
      <c r="B95" s="81" t="s">
        <v>63</v>
      </c>
      <c r="C95" s="81"/>
      <c r="D95" s="81"/>
      <c r="E95" s="81"/>
      <c r="F95" s="18"/>
      <c r="G95" s="82"/>
      <c r="H95" s="83"/>
      <c r="I95" s="83"/>
      <c r="J95" s="83"/>
      <c r="K95" s="84"/>
      <c r="L95" s="17"/>
      <c r="M95" s="17"/>
      <c r="N95" s="17"/>
      <c r="O95" s="56"/>
      <c r="P95" s="15">
        <f t="shared" si="1"/>
        <v>0</v>
      </c>
    </row>
    <row r="96" spans="1:16" ht="13.5" thickTop="1" thickBot="1" x14ac:dyDescent="0.25">
      <c r="J96" s="9" t="s">
        <v>64</v>
      </c>
      <c r="K96" s="9"/>
      <c r="L96" s="14">
        <f>SUM(L81:L95)</f>
        <v>0</v>
      </c>
      <c r="M96" s="13">
        <f>SUM(M81:M95)</f>
        <v>28480</v>
      </c>
      <c r="N96" s="12">
        <f>SUM(N81:N95)</f>
        <v>0</v>
      </c>
      <c r="O96" s="55"/>
      <c r="P96" s="10">
        <f>SUM(P81:P95)</f>
        <v>113920</v>
      </c>
    </row>
    <row r="97" spans="1:16" ht="15.75" thickTop="1" x14ac:dyDescent="0.25">
      <c r="A97" s="37" t="s">
        <v>69</v>
      </c>
    </row>
    <row r="98" spans="1:16" ht="12.75" x14ac:dyDescent="0.2">
      <c r="A98" s="30" t="s">
        <v>27</v>
      </c>
      <c r="B98" s="93" t="s">
        <v>70</v>
      </c>
      <c r="C98" s="94"/>
      <c r="D98" s="94"/>
      <c r="E98" s="94"/>
      <c r="F98" s="94"/>
      <c r="G98" s="94"/>
      <c r="H98" s="94"/>
      <c r="I98" s="94"/>
      <c r="J98" s="94"/>
      <c r="K98" s="31"/>
    </row>
    <row r="99" spans="1:16" ht="12.75" x14ac:dyDescent="0.2">
      <c r="A99" s="30" t="s">
        <v>71</v>
      </c>
      <c r="B99" s="129"/>
      <c r="C99" s="130"/>
      <c r="D99" s="130"/>
      <c r="E99" s="130"/>
      <c r="F99" s="130"/>
      <c r="G99" s="130"/>
      <c r="H99" s="130"/>
      <c r="I99" s="130"/>
      <c r="J99" s="130"/>
      <c r="K99" s="31"/>
    </row>
    <row r="101" spans="1:16" ht="12.75" thickBot="1" x14ac:dyDescent="0.25">
      <c r="A101" s="30" t="s">
        <v>29</v>
      </c>
    </row>
    <row r="102" spans="1:16" ht="12.75" customHeight="1" thickTop="1" x14ac:dyDescent="0.2">
      <c r="A102" s="97" t="s">
        <v>30</v>
      </c>
      <c r="B102" s="98"/>
      <c r="C102" s="98"/>
      <c r="D102" s="98"/>
      <c r="E102" s="98"/>
      <c r="F102" s="101" t="s">
        <v>31</v>
      </c>
      <c r="G102" s="103" t="s">
        <v>32</v>
      </c>
      <c r="H102" s="104"/>
      <c r="I102" s="104"/>
      <c r="J102" s="104"/>
      <c r="K102" s="105"/>
      <c r="L102" s="109" t="s">
        <v>20</v>
      </c>
      <c r="M102" s="109"/>
      <c r="N102" s="109"/>
      <c r="O102" s="59" t="s">
        <v>67</v>
      </c>
      <c r="P102" s="95" t="s">
        <v>34</v>
      </c>
    </row>
    <row r="103" spans="1:16" x14ac:dyDescent="0.2">
      <c r="A103" s="99"/>
      <c r="B103" s="100"/>
      <c r="C103" s="100"/>
      <c r="D103" s="100"/>
      <c r="E103" s="100"/>
      <c r="F103" s="102"/>
      <c r="G103" s="106"/>
      <c r="H103" s="107"/>
      <c r="I103" s="107"/>
      <c r="J103" s="107"/>
      <c r="K103" s="108"/>
      <c r="L103" s="28" t="s">
        <v>22</v>
      </c>
      <c r="M103" s="28" t="s">
        <v>23</v>
      </c>
      <c r="N103" s="28" t="s">
        <v>24</v>
      </c>
      <c r="O103" s="58" t="s">
        <v>35</v>
      </c>
      <c r="P103" s="96"/>
    </row>
    <row r="104" spans="1:16" ht="12.75" x14ac:dyDescent="0.2">
      <c r="A104" s="23" t="s">
        <v>36</v>
      </c>
      <c r="B104" s="85" t="s">
        <v>37</v>
      </c>
      <c r="C104" s="85"/>
      <c r="D104" s="85"/>
      <c r="E104" s="85"/>
      <c r="F104" s="22"/>
      <c r="G104" s="86"/>
      <c r="H104" s="87"/>
      <c r="I104" s="87"/>
      <c r="J104" s="87"/>
      <c r="K104" s="88"/>
      <c r="L104" s="21"/>
      <c r="M104" s="21"/>
      <c r="N104" s="21"/>
      <c r="O104" s="57">
        <v>4</v>
      </c>
      <c r="P104" s="15">
        <f t="shared" ref="P104:P118" si="2">SUM(L104:N104)*O104</f>
        <v>0</v>
      </c>
    </row>
    <row r="105" spans="1:16" ht="12.75" x14ac:dyDescent="0.2">
      <c r="A105" s="23" t="s">
        <v>39</v>
      </c>
      <c r="B105" s="85" t="s">
        <v>40</v>
      </c>
      <c r="C105" s="85"/>
      <c r="D105" s="85"/>
      <c r="E105" s="85"/>
      <c r="F105" s="22"/>
      <c r="G105" s="86"/>
      <c r="H105" s="87"/>
      <c r="I105" s="87"/>
      <c r="J105" s="87"/>
      <c r="K105" s="88"/>
      <c r="L105" s="21"/>
      <c r="M105" s="21"/>
      <c r="N105" s="21"/>
      <c r="O105" s="57">
        <v>16</v>
      </c>
      <c r="P105" s="15">
        <f t="shared" si="2"/>
        <v>0</v>
      </c>
    </row>
    <row r="106" spans="1:16" ht="12.75" x14ac:dyDescent="0.2">
      <c r="A106" s="23" t="s">
        <v>41</v>
      </c>
      <c r="B106" s="85" t="s">
        <v>42</v>
      </c>
      <c r="C106" s="85"/>
      <c r="D106" s="85"/>
      <c r="E106" s="85"/>
      <c r="F106" s="22"/>
      <c r="G106" s="86"/>
      <c r="H106" s="87"/>
      <c r="I106" s="87"/>
      <c r="J106" s="87"/>
      <c r="K106" s="88"/>
      <c r="L106" s="21"/>
      <c r="M106" s="21"/>
      <c r="N106" s="21"/>
      <c r="O106" s="57">
        <v>3</v>
      </c>
      <c r="P106" s="15">
        <f t="shared" si="2"/>
        <v>0</v>
      </c>
    </row>
    <row r="107" spans="1:16" ht="12.75" x14ac:dyDescent="0.2">
      <c r="A107" s="23" t="s">
        <v>43</v>
      </c>
      <c r="B107" s="85" t="s">
        <v>44</v>
      </c>
      <c r="C107" s="85"/>
      <c r="D107" s="85"/>
      <c r="E107" s="85"/>
      <c r="F107" s="22"/>
      <c r="G107" s="86"/>
      <c r="H107" s="87"/>
      <c r="I107" s="87"/>
      <c r="J107" s="87"/>
      <c r="K107" s="88"/>
      <c r="L107" s="21"/>
      <c r="M107" s="21"/>
      <c r="N107" s="21"/>
      <c r="O107" s="57">
        <v>3</v>
      </c>
      <c r="P107" s="15">
        <f t="shared" si="2"/>
        <v>0</v>
      </c>
    </row>
    <row r="108" spans="1:16" ht="12.75" x14ac:dyDescent="0.2">
      <c r="A108" s="23" t="s">
        <v>45</v>
      </c>
      <c r="B108" s="85" t="s">
        <v>46</v>
      </c>
      <c r="C108" s="85"/>
      <c r="D108" s="85"/>
      <c r="E108" s="85"/>
      <c r="F108" s="22"/>
      <c r="G108" s="26"/>
      <c r="H108" s="25"/>
      <c r="I108" s="25"/>
      <c r="J108" s="25"/>
      <c r="K108" s="24"/>
      <c r="L108" s="21"/>
      <c r="M108" s="21"/>
      <c r="N108" s="21"/>
      <c r="O108" s="57">
        <v>12</v>
      </c>
      <c r="P108" s="15">
        <f t="shared" si="2"/>
        <v>0</v>
      </c>
    </row>
    <row r="109" spans="1:16" ht="12.75" x14ac:dyDescent="0.2">
      <c r="A109" s="23" t="s">
        <v>47</v>
      </c>
      <c r="B109" s="85" t="s">
        <v>48</v>
      </c>
      <c r="C109" s="85"/>
      <c r="D109" s="85"/>
      <c r="E109" s="85"/>
      <c r="F109" s="22"/>
      <c r="G109" s="86"/>
      <c r="H109" s="87"/>
      <c r="I109" s="87"/>
      <c r="J109" s="87"/>
      <c r="K109" s="88"/>
      <c r="L109" s="21"/>
      <c r="M109" s="21"/>
      <c r="N109" s="21"/>
      <c r="O109" s="57">
        <v>16</v>
      </c>
      <c r="P109" s="15">
        <f t="shared" si="2"/>
        <v>0</v>
      </c>
    </row>
    <row r="110" spans="1:16" ht="12.75" x14ac:dyDescent="0.2">
      <c r="A110" s="23" t="s">
        <v>49</v>
      </c>
      <c r="B110" s="85" t="s">
        <v>50</v>
      </c>
      <c r="C110" s="85"/>
      <c r="D110" s="85"/>
      <c r="E110" s="85"/>
      <c r="F110" s="22"/>
      <c r="G110" s="86"/>
      <c r="H110" s="87"/>
      <c r="I110" s="87"/>
      <c r="J110" s="87"/>
      <c r="K110" s="88"/>
      <c r="L110" s="21"/>
      <c r="M110" s="21"/>
      <c r="N110" s="21"/>
      <c r="O110" s="57">
        <v>4</v>
      </c>
      <c r="P110" s="15">
        <f t="shared" si="2"/>
        <v>0</v>
      </c>
    </row>
    <row r="111" spans="1:16" ht="12.75" x14ac:dyDescent="0.2">
      <c r="A111" s="23" t="s">
        <v>51</v>
      </c>
      <c r="B111" s="85" t="s">
        <v>52</v>
      </c>
      <c r="C111" s="85"/>
      <c r="D111" s="85"/>
      <c r="E111" s="85"/>
      <c r="F111" s="22"/>
      <c r="G111" s="86"/>
      <c r="H111" s="87"/>
      <c r="I111" s="87"/>
      <c r="J111" s="87"/>
      <c r="K111" s="88"/>
      <c r="L111" s="21"/>
      <c r="M111" s="21"/>
      <c r="N111" s="21"/>
      <c r="O111" s="57">
        <v>3</v>
      </c>
      <c r="P111" s="15">
        <f t="shared" si="2"/>
        <v>0</v>
      </c>
    </row>
    <row r="112" spans="1:16" ht="12.75" x14ac:dyDescent="0.2">
      <c r="A112" s="23" t="s">
        <v>53</v>
      </c>
      <c r="B112" s="85" t="s">
        <v>54</v>
      </c>
      <c r="C112" s="85"/>
      <c r="D112" s="85"/>
      <c r="E112" s="85"/>
      <c r="F112" s="22"/>
      <c r="G112" s="26"/>
      <c r="H112" s="25"/>
      <c r="I112" s="25"/>
      <c r="J112" s="25"/>
      <c r="K112" s="24"/>
      <c r="L112" s="21"/>
      <c r="M112" s="21"/>
      <c r="N112" s="21"/>
      <c r="O112" s="57">
        <v>14</v>
      </c>
      <c r="P112" s="15">
        <f t="shared" si="2"/>
        <v>0</v>
      </c>
    </row>
    <row r="113" spans="1:16" ht="12.75" x14ac:dyDescent="0.2">
      <c r="A113" s="23" t="s">
        <v>55</v>
      </c>
      <c r="B113" s="85" t="s">
        <v>56</v>
      </c>
      <c r="C113" s="85"/>
      <c r="D113" s="85"/>
      <c r="E113" s="85"/>
      <c r="F113" s="22"/>
      <c r="G113" s="26"/>
      <c r="H113" s="25"/>
      <c r="I113" s="25"/>
      <c r="J113" s="25"/>
      <c r="K113" s="24"/>
      <c r="L113" s="21"/>
      <c r="M113" s="21"/>
      <c r="N113" s="21"/>
      <c r="O113" s="57">
        <v>12</v>
      </c>
      <c r="P113" s="15">
        <f t="shared" si="2"/>
        <v>0</v>
      </c>
    </row>
    <row r="114" spans="1:16" ht="12.75" x14ac:dyDescent="0.2">
      <c r="A114" s="23" t="s">
        <v>57</v>
      </c>
      <c r="B114" s="89" t="s">
        <v>58</v>
      </c>
      <c r="C114" s="90"/>
      <c r="D114" s="90"/>
      <c r="E114" s="91"/>
      <c r="F114" s="22"/>
      <c r="G114" s="86"/>
      <c r="H114" s="92"/>
      <c r="I114" s="92"/>
      <c r="J114" s="92"/>
      <c r="K114" s="88"/>
      <c r="L114" s="21"/>
      <c r="M114" s="21"/>
      <c r="N114" s="21"/>
      <c r="O114" s="57">
        <v>3</v>
      </c>
      <c r="P114" s="15">
        <f t="shared" si="2"/>
        <v>0</v>
      </c>
    </row>
    <row r="115" spans="1:16" ht="12.75" x14ac:dyDescent="0.2">
      <c r="A115" s="23" t="s">
        <v>59</v>
      </c>
      <c r="B115" s="85" t="s">
        <v>60</v>
      </c>
      <c r="C115" s="85"/>
      <c r="D115" s="85"/>
      <c r="E115" s="85"/>
      <c r="F115" s="22"/>
      <c r="G115" s="86"/>
      <c r="H115" s="87"/>
      <c r="I115" s="87"/>
      <c r="J115" s="87"/>
      <c r="K115" s="88"/>
      <c r="L115" s="21"/>
      <c r="M115" s="21"/>
      <c r="N115" s="21"/>
      <c r="O115" s="57">
        <v>8</v>
      </c>
      <c r="P115" s="15">
        <f t="shared" si="2"/>
        <v>0</v>
      </c>
    </row>
    <row r="116" spans="1:16" ht="12.75" x14ac:dyDescent="0.2">
      <c r="A116" s="23" t="s">
        <v>59</v>
      </c>
      <c r="B116" s="85" t="s">
        <v>61</v>
      </c>
      <c r="C116" s="85"/>
      <c r="D116" s="85"/>
      <c r="E116" s="85"/>
      <c r="F116" s="22"/>
      <c r="G116" s="86"/>
      <c r="H116" s="87"/>
      <c r="I116" s="87"/>
      <c r="J116" s="87"/>
      <c r="K116" s="88"/>
      <c r="L116" s="21"/>
      <c r="M116" s="21"/>
      <c r="N116" s="21"/>
      <c r="O116" s="57">
        <v>2</v>
      </c>
      <c r="P116" s="15">
        <f t="shared" si="2"/>
        <v>0</v>
      </c>
    </row>
    <row r="117" spans="1:16" ht="12.75" x14ac:dyDescent="0.2">
      <c r="A117" s="23" t="s">
        <v>59</v>
      </c>
      <c r="B117" s="85" t="s">
        <v>62</v>
      </c>
      <c r="C117" s="85"/>
      <c r="D117" s="85"/>
      <c r="E117" s="85"/>
      <c r="F117" s="22"/>
      <c r="G117" s="86"/>
      <c r="H117" s="87"/>
      <c r="I117" s="87"/>
      <c r="J117" s="87"/>
      <c r="K117" s="88"/>
      <c r="L117" s="21"/>
      <c r="M117" s="21"/>
      <c r="N117" s="21"/>
      <c r="O117" s="57">
        <v>6</v>
      </c>
      <c r="P117" s="15">
        <f t="shared" si="2"/>
        <v>0</v>
      </c>
    </row>
    <row r="118" spans="1:16" ht="13.5" thickBot="1" x14ac:dyDescent="0.25">
      <c r="A118" s="19" t="s">
        <v>59</v>
      </c>
      <c r="B118" s="81" t="s">
        <v>63</v>
      </c>
      <c r="C118" s="81"/>
      <c r="D118" s="81"/>
      <c r="E118" s="81"/>
      <c r="F118" s="18"/>
      <c r="G118" s="82"/>
      <c r="H118" s="83"/>
      <c r="I118" s="83"/>
      <c r="J118" s="83"/>
      <c r="K118" s="84"/>
      <c r="L118" s="17"/>
      <c r="M118" s="17"/>
      <c r="N118" s="17"/>
      <c r="O118" s="56"/>
      <c r="P118" s="15">
        <f t="shared" si="2"/>
        <v>0</v>
      </c>
    </row>
    <row r="119" spans="1:16" ht="13.5" thickTop="1" thickBot="1" x14ac:dyDescent="0.25">
      <c r="J119" s="9" t="s">
        <v>64</v>
      </c>
      <c r="K119" s="9"/>
      <c r="L119" s="14">
        <f>SUM(L104:L118)</f>
        <v>0</v>
      </c>
      <c r="M119" s="13">
        <f>SUM(M104:M118)</f>
        <v>0</v>
      </c>
      <c r="N119" s="12">
        <f>SUM(N104:N118)</f>
        <v>0</v>
      </c>
      <c r="O119" s="55"/>
      <c r="P119" s="10">
        <f>SUM(P104:P118)</f>
        <v>0</v>
      </c>
    </row>
    <row r="120" spans="1:16" ht="12.75" thickTop="1" x14ac:dyDescent="0.2">
      <c r="J120" s="9"/>
      <c r="K120" s="9"/>
      <c r="L120" s="8"/>
      <c r="M120" s="8"/>
      <c r="N120" s="8"/>
      <c r="O120" s="6"/>
      <c r="P120" s="6"/>
    </row>
    <row r="121" spans="1:16" ht="15" x14ac:dyDescent="0.25">
      <c r="A121" s="37" t="s">
        <v>72</v>
      </c>
    </row>
    <row r="122" spans="1:16" ht="12.75" x14ac:dyDescent="0.2">
      <c r="A122" s="30" t="s">
        <v>27</v>
      </c>
      <c r="B122" s="93" t="s">
        <v>73</v>
      </c>
      <c r="C122" s="94"/>
      <c r="D122" s="94"/>
      <c r="E122" s="94"/>
      <c r="F122" s="94"/>
      <c r="G122" s="94"/>
      <c r="H122" s="94"/>
      <c r="I122" s="94"/>
      <c r="J122" s="94"/>
      <c r="K122" s="31"/>
    </row>
    <row r="124" spans="1:16" ht="12.75" thickBot="1" x14ac:dyDescent="0.25">
      <c r="A124" s="30" t="s">
        <v>29</v>
      </c>
    </row>
    <row r="125" spans="1:16" ht="12.75" customHeight="1" thickTop="1" x14ac:dyDescent="0.2">
      <c r="A125" s="97" t="s">
        <v>30</v>
      </c>
      <c r="B125" s="98"/>
      <c r="C125" s="98"/>
      <c r="D125" s="98"/>
      <c r="E125" s="98"/>
      <c r="F125" s="101" t="s">
        <v>31</v>
      </c>
      <c r="G125" s="103" t="s">
        <v>32</v>
      </c>
      <c r="H125" s="104"/>
      <c r="I125" s="104"/>
      <c r="J125" s="104"/>
      <c r="K125" s="105"/>
      <c r="L125" s="109" t="s">
        <v>20</v>
      </c>
      <c r="M125" s="109"/>
      <c r="N125" s="109"/>
      <c r="O125" s="59" t="s">
        <v>67</v>
      </c>
      <c r="P125" s="95" t="s">
        <v>34</v>
      </c>
    </row>
    <row r="126" spans="1:16" ht="12" customHeight="1" x14ac:dyDescent="0.2">
      <c r="A126" s="99"/>
      <c r="B126" s="100"/>
      <c r="C126" s="100"/>
      <c r="D126" s="100"/>
      <c r="E126" s="100"/>
      <c r="F126" s="102"/>
      <c r="G126" s="106"/>
      <c r="H126" s="107"/>
      <c r="I126" s="107"/>
      <c r="J126" s="107"/>
      <c r="K126" s="108"/>
      <c r="L126" s="28" t="s">
        <v>22</v>
      </c>
      <c r="M126" s="28" t="s">
        <v>23</v>
      </c>
      <c r="N126" s="28" t="s">
        <v>24</v>
      </c>
      <c r="O126" s="58" t="s">
        <v>35</v>
      </c>
      <c r="P126" s="96"/>
    </row>
    <row r="127" spans="1:16" ht="12.75" x14ac:dyDescent="0.2">
      <c r="A127" s="23" t="s">
        <v>36</v>
      </c>
      <c r="B127" s="85" t="s">
        <v>37</v>
      </c>
      <c r="C127" s="85"/>
      <c r="D127" s="85"/>
      <c r="E127" s="85"/>
      <c r="F127" s="22"/>
      <c r="G127" s="86"/>
      <c r="H127" s="87"/>
      <c r="I127" s="87"/>
      <c r="J127" s="87"/>
      <c r="K127" s="88"/>
      <c r="L127" s="21"/>
      <c r="M127" s="21">
        <v>36900</v>
      </c>
      <c r="N127" s="21"/>
      <c r="O127" s="57">
        <v>4</v>
      </c>
      <c r="P127" s="15">
        <f t="shared" ref="P127:P141" si="3">SUM(L127:N127)*O127</f>
        <v>147600</v>
      </c>
    </row>
    <row r="128" spans="1:16" ht="12.75" x14ac:dyDescent="0.2">
      <c r="A128" s="23" t="s">
        <v>39</v>
      </c>
      <c r="B128" s="85" t="s">
        <v>40</v>
      </c>
      <c r="C128" s="85"/>
      <c r="D128" s="85"/>
      <c r="E128" s="85"/>
      <c r="F128" s="22"/>
      <c r="G128" s="86"/>
      <c r="H128" s="87"/>
      <c r="I128" s="87"/>
      <c r="J128" s="87"/>
      <c r="K128" s="88"/>
      <c r="L128" s="21"/>
      <c r="M128" s="21"/>
      <c r="N128" s="21"/>
      <c r="O128" s="57">
        <v>16</v>
      </c>
      <c r="P128" s="15">
        <f t="shared" si="3"/>
        <v>0</v>
      </c>
    </row>
    <row r="129" spans="1:16" ht="12.75" x14ac:dyDescent="0.2">
      <c r="A129" s="23" t="s">
        <v>41</v>
      </c>
      <c r="B129" s="85" t="s">
        <v>42</v>
      </c>
      <c r="C129" s="85"/>
      <c r="D129" s="85"/>
      <c r="E129" s="85"/>
      <c r="F129" s="22"/>
      <c r="G129" s="86"/>
      <c r="H129" s="87"/>
      <c r="I129" s="87"/>
      <c r="J129" s="87"/>
      <c r="K129" s="88"/>
      <c r="L129" s="21"/>
      <c r="M129" s="21"/>
      <c r="N129" s="21"/>
      <c r="O129" s="57">
        <v>3</v>
      </c>
      <c r="P129" s="15">
        <f t="shared" si="3"/>
        <v>0</v>
      </c>
    </row>
    <row r="130" spans="1:16" ht="12.75" x14ac:dyDescent="0.2">
      <c r="A130" s="23" t="s">
        <v>43</v>
      </c>
      <c r="B130" s="85" t="s">
        <v>44</v>
      </c>
      <c r="C130" s="85"/>
      <c r="D130" s="85"/>
      <c r="E130" s="85"/>
      <c r="F130" s="22"/>
      <c r="G130" s="86"/>
      <c r="H130" s="87"/>
      <c r="I130" s="87"/>
      <c r="J130" s="87"/>
      <c r="K130" s="88"/>
      <c r="L130" s="21"/>
      <c r="M130" s="21"/>
      <c r="N130" s="21"/>
      <c r="O130" s="57">
        <v>3</v>
      </c>
      <c r="P130" s="15">
        <f t="shared" si="3"/>
        <v>0</v>
      </c>
    </row>
    <row r="131" spans="1:16" ht="12.75" x14ac:dyDescent="0.2">
      <c r="A131" s="23" t="s">
        <v>45</v>
      </c>
      <c r="B131" s="85" t="s">
        <v>46</v>
      </c>
      <c r="C131" s="85"/>
      <c r="D131" s="85"/>
      <c r="E131" s="85"/>
      <c r="F131" s="22"/>
      <c r="G131" s="26"/>
      <c r="H131" s="25"/>
      <c r="I131" s="25"/>
      <c r="J131" s="25"/>
      <c r="K131" s="24"/>
      <c r="L131" s="21"/>
      <c r="M131" s="21"/>
      <c r="N131" s="21"/>
      <c r="O131" s="57">
        <v>12</v>
      </c>
      <c r="P131" s="15">
        <f t="shared" si="3"/>
        <v>0</v>
      </c>
    </row>
    <row r="132" spans="1:16" ht="12.75" x14ac:dyDescent="0.2">
      <c r="A132" s="23" t="s">
        <v>47</v>
      </c>
      <c r="B132" s="85" t="s">
        <v>48</v>
      </c>
      <c r="C132" s="85"/>
      <c r="D132" s="85"/>
      <c r="E132" s="85"/>
      <c r="F132" s="22"/>
      <c r="G132" s="86"/>
      <c r="H132" s="87"/>
      <c r="I132" s="87"/>
      <c r="J132" s="87"/>
      <c r="K132" s="88"/>
      <c r="L132" s="21"/>
      <c r="M132" s="21"/>
      <c r="N132" s="21"/>
      <c r="O132" s="57">
        <v>16</v>
      </c>
      <c r="P132" s="15">
        <f t="shared" si="3"/>
        <v>0</v>
      </c>
    </row>
    <row r="133" spans="1:16" ht="12.75" x14ac:dyDescent="0.2">
      <c r="A133" s="23" t="s">
        <v>49</v>
      </c>
      <c r="B133" s="85" t="s">
        <v>50</v>
      </c>
      <c r="C133" s="85"/>
      <c r="D133" s="85"/>
      <c r="E133" s="85"/>
      <c r="F133" s="22"/>
      <c r="G133" s="86"/>
      <c r="H133" s="87"/>
      <c r="I133" s="87"/>
      <c r="J133" s="87"/>
      <c r="K133" s="88"/>
      <c r="L133" s="21"/>
      <c r="M133" s="21"/>
      <c r="N133" s="21"/>
      <c r="O133" s="57">
        <v>4</v>
      </c>
      <c r="P133" s="15">
        <f t="shared" si="3"/>
        <v>0</v>
      </c>
    </row>
    <row r="134" spans="1:16" ht="12.75" x14ac:dyDescent="0.2">
      <c r="A134" s="23" t="s">
        <v>51</v>
      </c>
      <c r="B134" s="85" t="s">
        <v>52</v>
      </c>
      <c r="C134" s="85"/>
      <c r="D134" s="85"/>
      <c r="E134" s="85"/>
      <c r="F134" s="22"/>
      <c r="G134" s="86"/>
      <c r="H134" s="87"/>
      <c r="I134" s="87"/>
      <c r="J134" s="87"/>
      <c r="K134" s="88"/>
      <c r="L134" s="21"/>
      <c r="M134" s="21"/>
      <c r="N134" s="21"/>
      <c r="O134" s="57">
        <v>3</v>
      </c>
      <c r="P134" s="15">
        <f t="shared" si="3"/>
        <v>0</v>
      </c>
    </row>
    <row r="135" spans="1:16" ht="12.75" x14ac:dyDescent="0.2">
      <c r="A135" s="23" t="s">
        <v>53</v>
      </c>
      <c r="B135" s="85" t="s">
        <v>54</v>
      </c>
      <c r="C135" s="85"/>
      <c r="D135" s="85"/>
      <c r="E135" s="85"/>
      <c r="F135" s="22"/>
      <c r="G135" s="26"/>
      <c r="H135" s="25"/>
      <c r="I135" s="25"/>
      <c r="J135" s="25"/>
      <c r="K135" s="24"/>
      <c r="L135" s="21"/>
      <c r="M135" s="21"/>
      <c r="N135" s="21"/>
      <c r="O135" s="57">
        <v>14</v>
      </c>
      <c r="P135" s="15">
        <f t="shared" si="3"/>
        <v>0</v>
      </c>
    </row>
    <row r="136" spans="1:16" ht="12.75" x14ac:dyDescent="0.2">
      <c r="A136" s="23" t="s">
        <v>55</v>
      </c>
      <c r="B136" s="85" t="s">
        <v>56</v>
      </c>
      <c r="C136" s="85"/>
      <c r="D136" s="85"/>
      <c r="E136" s="85"/>
      <c r="F136" s="22"/>
      <c r="G136" s="26"/>
      <c r="H136" s="25"/>
      <c r="I136" s="25"/>
      <c r="J136" s="25"/>
      <c r="K136" s="24"/>
      <c r="L136" s="21"/>
      <c r="M136" s="21"/>
      <c r="N136" s="21"/>
      <c r="O136" s="57">
        <v>12</v>
      </c>
      <c r="P136" s="15">
        <f t="shared" si="3"/>
        <v>0</v>
      </c>
    </row>
    <row r="137" spans="1:16" ht="12.75" x14ac:dyDescent="0.2">
      <c r="A137" s="23" t="s">
        <v>57</v>
      </c>
      <c r="B137" s="89" t="s">
        <v>58</v>
      </c>
      <c r="C137" s="90"/>
      <c r="D137" s="90"/>
      <c r="E137" s="91"/>
      <c r="F137" s="22"/>
      <c r="G137" s="86"/>
      <c r="H137" s="92"/>
      <c r="I137" s="92"/>
      <c r="J137" s="92"/>
      <c r="K137" s="88"/>
      <c r="L137" s="21"/>
      <c r="M137" s="21"/>
      <c r="N137" s="21"/>
      <c r="O137" s="57">
        <v>3</v>
      </c>
      <c r="P137" s="15">
        <f t="shared" si="3"/>
        <v>0</v>
      </c>
    </row>
    <row r="138" spans="1:16" ht="12.75" x14ac:dyDescent="0.2">
      <c r="A138" s="23" t="s">
        <v>59</v>
      </c>
      <c r="B138" s="85" t="s">
        <v>60</v>
      </c>
      <c r="C138" s="85"/>
      <c r="D138" s="85"/>
      <c r="E138" s="85"/>
      <c r="F138" s="22"/>
      <c r="G138" s="86"/>
      <c r="H138" s="87"/>
      <c r="I138" s="87"/>
      <c r="J138" s="87"/>
      <c r="K138" s="88"/>
      <c r="L138" s="21"/>
      <c r="M138" s="21"/>
      <c r="N138" s="21"/>
      <c r="O138" s="57">
        <v>8</v>
      </c>
      <c r="P138" s="15">
        <f t="shared" si="3"/>
        <v>0</v>
      </c>
    </row>
    <row r="139" spans="1:16" ht="12.75" x14ac:dyDescent="0.2">
      <c r="A139" s="23" t="s">
        <v>59</v>
      </c>
      <c r="B139" s="85" t="s">
        <v>61</v>
      </c>
      <c r="C139" s="85"/>
      <c r="D139" s="85"/>
      <c r="E139" s="85"/>
      <c r="F139" s="22"/>
      <c r="G139" s="86"/>
      <c r="H139" s="87"/>
      <c r="I139" s="87"/>
      <c r="J139" s="87"/>
      <c r="K139" s="88"/>
      <c r="L139" s="21"/>
      <c r="M139" s="21"/>
      <c r="N139" s="21"/>
      <c r="O139" s="57">
        <v>2</v>
      </c>
      <c r="P139" s="15">
        <f t="shared" si="3"/>
        <v>0</v>
      </c>
    </row>
    <row r="140" spans="1:16" ht="12.75" x14ac:dyDescent="0.2">
      <c r="A140" s="23" t="s">
        <v>59</v>
      </c>
      <c r="B140" s="85" t="s">
        <v>62</v>
      </c>
      <c r="C140" s="85"/>
      <c r="D140" s="85"/>
      <c r="E140" s="85"/>
      <c r="F140" s="22"/>
      <c r="G140" s="86"/>
      <c r="H140" s="87"/>
      <c r="I140" s="87"/>
      <c r="J140" s="87"/>
      <c r="K140" s="88"/>
      <c r="L140" s="21"/>
      <c r="M140" s="21"/>
      <c r="N140" s="21"/>
      <c r="O140" s="57">
        <v>6</v>
      </c>
      <c r="P140" s="15">
        <f t="shared" si="3"/>
        <v>0</v>
      </c>
    </row>
    <row r="141" spans="1:16" ht="13.5" thickBot="1" x14ac:dyDescent="0.25">
      <c r="A141" s="19" t="s">
        <v>59</v>
      </c>
      <c r="B141" s="81" t="s">
        <v>63</v>
      </c>
      <c r="C141" s="81"/>
      <c r="D141" s="81"/>
      <c r="E141" s="81"/>
      <c r="F141" s="18"/>
      <c r="G141" s="82"/>
      <c r="H141" s="83"/>
      <c r="I141" s="83"/>
      <c r="J141" s="83"/>
      <c r="K141" s="84"/>
      <c r="L141" s="17"/>
      <c r="M141" s="17"/>
      <c r="N141" s="17"/>
      <c r="O141" s="56"/>
      <c r="P141" s="15">
        <f t="shared" si="3"/>
        <v>0</v>
      </c>
    </row>
    <row r="142" spans="1:16" ht="13.5" thickTop="1" thickBot="1" x14ac:dyDescent="0.25">
      <c r="J142" s="9" t="s">
        <v>64</v>
      </c>
      <c r="K142" s="9"/>
      <c r="L142" s="14">
        <f>SUM(L127:L141)</f>
        <v>0</v>
      </c>
      <c r="M142" s="13">
        <f>SUM(M127:M141)</f>
        <v>36900</v>
      </c>
      <c r="N142" s="12">
        <f>SUM(N127:N141)</f>
        <v>0</v>
      </c>
      <c r="O142" s="55"/>
      <c r="P142" s="10">
        <f>SUM(P127:P141)</f>
        <v>147600</v>
      </c>
    </row>
    <row r="143" spans="1:16" ht="15.75" thickTop="1" x14ac:dyDescent="0.25">
      <c r="A143" s="37" t="s">
        <v>74</v>
      </c>
      <c r="B143" s="35"/>
      <c r="C143" s="35"/>
      <c r="D143" s="36"/>
      <c r="E143" s="36"/>
      <c r="F143" s="36"/>
      <c r="G143" s="36"/>
      <c r="H143" s="35"/>
      <c r="I143" s="35"/>
      <c r="J143" s="35"/>
      <c r="K143" s="35"/>
    </row>
    <row r="144" spans="1:16" ht="12.75" x14ac:dyDescent="0.2">
      <c r="A144" s="34" t="s">
        <v>27</v>
      </c>
      <c r="B144" s="93" t="s">
        <v>75</v>
      </c>
      <c r="C144" s="94"/>
      <c r="D144" s="94"/>
      <c r="E144" s="94"/>
      <c r="F144" s="94"/>
      <c r="G144" s="94"/>
      <c r="H144" s="94"/>
      <c r="I144" s="94"/>
      <c r="J144" s="94"/>
      <c r="K144" s="31"/>
    </row>
    <row r="145" spans="1:16" ht="12.75" x14ac:dyDescent="0.2">
      <c r="A145" s="34"/>
      <c r="B145" s="33"/>
      <c r="C145" s="31"/>
      <c r="D145" s="32"/>
      <c r="E145" s="32"/>
      <c r="F145" s="32"/>
      <c r="G145" s="32"/>
      <c r="H145" s="31"/>
      <c r="I145" s="31"/>
      <c r="J145" s="31"/>
      <c r="K145" s="31"/>
    </row>
    <row r="146" spans="1:16" ht="12.75" thickBot="1" x14ac:dyDescent="0.25">
      <c r="A146" s="30" t="s">
        <v>29</v>
      </c>
    </row>
    <row r="147" spans="1:16" ht="12.75" customHeight="1" thickTop="1" x14ac:dyDescent="0.2">
      <c r="A147" s="97" t="s">
        <v>30</v>
      </c>
      <c r="B147" s="98"/>
      <c r="C147" s="98"/>
      <c r="D147" s="98"/>
      <c r="E147" s="98"/>
      <c r="F147" s="101" t="s">
        <v>31</v>
      </c>
      <c r="G147" s="103" t="s">
        <v>32</v>
      </c>
      <c r="H147" s="104"/>
      <c r="I147" s="104"/>
      <c r="J147" s="104"/>
      <c r="K147" s="105"/>
      <c r="L147" s="109" t="s">
        <v>20</v>
      </c>
      <c r="M147" s="109"/>
      <c r="N147" s="109"/>
      <c r="O147" s="60" t="s">
        <v>67</v>
      </c>
      <c r="P147" s="95" t="s">
        <v>34</v>
      </c>
    </row>
    <row r="148" spans="1:16" x14ac:dyDescent="0.2">
      <c r="A148" s="99"/>
      <c r="B148" s="100"/>
      <c r="C148" s="100"/>
      <c r="D148" s="100"/>
      <c r="E148" s="100"/>
      <c r="F148" s="102"/>
      <c r="G148" s="106"/>
      <c r="H148" s="107"/>
      <c r="I148" s="107"/>
      <c r="J148" s="107"/>
      <c r="K148" s="108"/>
      <c r="L148" s="28" t="s">
        <v>22</v>
      </c>
      <c r="M148" s="28" t="s">
        <v>23</v>
      </c>
      <c r="N148" s="28" t="s">
        <v>24</v>
      </c>
      <c r="O148" s="58" t="s">
        <v>35</v>
      </c>
      <c r="P148" s="96"/>
    </row>
    <row r="149" spans="1:16" ht="12.75" x14ac:dyDescent="0.2">
      <c r="A149" s="23" t="s">
        <v>36</v>
      </c>
      <c r="B149" s="85" t="s">
        <v>37</v>
      </c>
      <c r="C149" s="85"/>
      <c r="D149" s="85"/>
      <c r="E149" s="85"/>
      <c r="F149" s="22"/>
      <c r="G149" s="86"/>
      <c r="H149" s="87"/>
      <c r="I149" s="87"/>
      <c r="J149" s="87"/>
      <c r="K149" s="88"/>
      <c r="L149" s="21"/>
      <c r="M149" s="21"/>
      <c r="N149" s="21"/>
      <c r="O149" s="57">
        <v>4</v>
      </c>
      <c r="P149" s="15">
        <f t="shared" ref="P149:P163" si="4">SUM(L149:N149)*O149</f>
        <v>0</v>
      </c>
    </row>
    <row r="150" spans="1:16" ht="12.75" x14ac:dyDescent="0.2">
      <c r="A150" s="23" t="s">
        <v>39</v>
      </c>
      <c r="B150" s="85" t="s">
        <v>40</v>
      </c>
      <c r="C150" s="85"/>
      <c r="D150" s="85"/>
      <c r="E150" s="85"/>
      <c r="F150" s="22"/>
      <c r="G150" s="86"/>
      <c r="H150" s="87"/>
      <c r="I150" s="87"/>
      <c r="J150" s="87"/>
      <c r="K150" s="88"/>
      <c r="L150" s="21"/>
      <c r="M150" s="21"/>
      <c r="N150" s="21"/>
      <c r="O150" s="57">
        <v>16</v>
      </c>
      <c r="P150" s="15">
        <f t="shared" si="4"/>
        <v>0</v>
      </c>
    </row>
    <row r="151" spans="1:16" ht="12.75" x14ac:dyDescent="0.2">
      <c r="A151" s="23" t="s">
        <v>41</v>
      </c>
      <c r="B151" s="85" t="s">
        <v>42</v>
      </c>
      <c r="C151" s="85"/>
      <c r="D151" s="85"/>
      <c r="E151" s="85"/>
      <c r="F151" s="22"/>
      <c r="G151" s="86"/>
      <c r="H151" s="87"/>
      <c r="I151" s="87"/>
      <c r="J151" s="87"/>
      <c r="K151" s="88"/>
      <c r="L151" s="21"/>
      <c r="M151" s="21"/>
      <c r="N151" s="21"/>
      <c r="O151" s="57">
        <v>3</v>
      </c>
      <c r="P151" s="15">
        <f t="shared" si="4"/>
        <v>0</v>
      </c>
    </row>
    <row r="152" spans="1:16" ht="12.75" x14ac:dyDescent="0.2">
      <c r="A152" s="23" t="s">
        <v>43</v>
      </c>
      <c r="B152" s="85" t="s">
        <v>44</v>
      </c>
      <c r="C152" s="85"/>
      <c r="D152" s="85"/>
      <c r="E152" s="85"/>
      <c r="F152" s="22"/>
      <c r="G152" s="86"/>
      <c r="H152" s="87"/>
      <c r="I152" s="87"/>
      <c r="J152" s="87"/>
      <c r="K152" s="88"/>
      <c r="L152" s="21"/>
      <c r="M152" s="21"/>
      <c r="N152" s="21"/>
      <c r="O152" s="57">
        <v>3</v>
      </c>
      <c r="P152" s="15">
        <f t="shared" si="4"/>
        <v>0</v>
      </c>
    </row>
    <row r="153" spans="1:16" ht="12.75" x14ac:dyDescent="0.2">
      <c r="A153" s="23" t="s">
        <v>45</v>
      </c>
      <c r="B153" s="85" t="s">
        <v>46</v>
      </c>
      <c r="C153" s="85"/>
      <c r="D153" s="85"/>
      <c r="E153" s="85"/>
      <c r="F153" s="22"/>
      <c r="G153" s="26"/>
      <c r="H153" s="25"/>
      <c r="I153" s="25"/>
      <c r="J153" s="25"/>
      <c r="K153" s="24"/>
      <c r="L153" s="21"/>
      <c r="M153" s="21"/>
      <c r="N153" s="21"/>
      <c r="O153" s="57">
        <v>12</v>
      </c>
      <c r="P153" s="15">
        <f t="shared" si="4"/>
        <v>0</v>
      </c>
    </row>
    <row r="154" spans="1:16" ht="12.75" x14ac:dyDescent="0.2">
      <c r="A154" s="23" t="s">
        <v>47</v>
      </c>
      <c r="B154" s="85" t="s">
        <v>48</v>
      </c>
      <c r="C154" s="85"/>
      <c r="D154" s="85"/>
      <c r="E154" s="85"/>
      <c r="F154" s="22"/>
      <c r="G154" s="86"/>
      <c r="H154" s="87"/>
      <c r="I154" s="87"/>
      <c r="J154" s="87"/>
      <c r="K154" s="88"/>
      <c r="L154" s="21"/>
      <c r="M154" s="21"/>
      <c r="N154" s="21"/>
      <c r="O154" s="57">
        <v>16</v>
      </c>
      <c r="P154" s="15">
        <f t="shared" si="4"/>
        <v>0</v>
      </c>
    </row>
    <row r="155" spans="1:16" ht="12.75" x14ac:dyDescent="0.2">
      <c r="A155" s="23" t="s">
        <v>49</v>
      </c>
      <c r="B155" s="85" t="s">
        <v>50</v>
      </c>
      <c r="C155" s="85"/>
      <c r="D155" s="85"/>
      <c r="E155" s="85"/>
      <c r="F155" s="22"/>
      <c r="G155" s="86"/>
      <c r="H155" s="87"/>
      <c r="I155" s="87"/>
      <c r="J155" s="87"/>
      <c r="K155" s="88"/>
      <c r="L155" s="21"/>
      <c r="M155" s="21"/>
      <c r="N155" s="21"/>
      <c r="O155" s="57">
        <v>4</v>
      </c>
      <c r="P155" s="15">
        <f t="shared" si="4"/>
        <v>0</v>
      </c>
    </row>
    <row r="156" spans="1:16" ht="12.75" x14ac:dyDescent="0.2">
      <c r="A156" s="23" t="s">
        <v>51</v>
      </c>
      <c r="B156" s="85" t="s">
        <v>52</v>
      </c>
      <c r="C156" s="85"/>
      <c r="D156" s="85"/>
      <c r="E156" s="85"/>
      <c r="F156" s="22"/>
      <c r="G156" s="86"/>
      <c r="H156" s="87"/>
      <c r="I156" s="87"/>
      <c r="J156" s="87"/>
      <c r="K156" s="88"/>
      <c r="L156" s="21"/>
      <c r="M156" s="21"/>
      <c r="N156" s="21"/>
      <c r="O156" s="57">
        <v>3</v>
      </c>
      <c r="P156" s="15">
        <f t="shared" si="4"/>
        <v>0</v>
      </c>
    </row>
    <row r="157" spans="1:16" ht="12.75" x14ac:dyDescent="0.2">
      <c r="A157" s="23" t="s">
        <v>53</v>
      </c>
      <c r="B157" s="85" t="s">
        <v>54</v>
      </c>
      <c r="C157" s="85"/>
      <c r="D157" s="85"/>
      <c r="E157" s="85"/>
      <c r="F157" s="22"/>
      <c r="G157" s="26"/>
      <c r="H157" s="25"/>
      <c r="I157" s="25"/>
      <c r="J157" s="25"/>
      <c r="K157" s="24"/>
      <c r="L157" s="21"/>
      <c r="M157" s="21"/>
      <c r="N157" s="21"/>
      <c r="O157" s="57">
        <v>14</v>
      </c>
      <c r="P157" s="15">
        <f t="shared" si="4"/>
        <v>0</v>
      </c>
    </row>
    <row r="158" spans="1:16" ht="12.75" x14ac:dyDescent="0.2">
      <c r="A158" s="23" t="s">
        <v>55</v>
      </c>
      <c r="B158" s="85" t="s">
        <v>56</v>
      </c>
      <c r="C158" s="85"/>
      <c r="D158" s="85"/>
      <c r="E158" s="85"/>
      <c r="F158" s="22"/>
      <c r="G158" s="26"/>
      <c r="H158" s="25"/>
      <c r="I158" s="25"/>
      <c r="J158" s="25"/>
      <c r="K158" s="24"/>
      <c r="L158" s="21"/>
      <c r="M158" s="21"/>
      <c r="N158" s="21"/>
      <c r="O158" s="57">
        <v>12</v>
      </c>
      <c r="P158" s="15">
        <f t="shared" si="4"/>
        <v>0</v>
      </c>
    </row>
    <row r="159" spans="1:16" ht="12.75" x14ac:dyDescent="0.2">
      <c r="A159" s="23" t="s">
        <v>57</v>
      </c>
      <c r="B159" s="89" t="s">
        <v>58</v>
      </c>
      <c r="C159" s="90"/>
      <c r="D159" s="90"/>
      <c r="E159" s="91"/>
      <c r="F159" s="22"/>
      <c r="G159" s="86"/>
      <c r="H159" s="92"/>
      <c r="I159" s="92"/>
      <c r="J159" s="92"/>
      <c r="K159" s="88"/>
      <c r="L159" s="21"/>
      <c r="M159" s="21"/>
      <c r="N159" s="21"/>
      <c r="O159" s="57">
        <v>3</v>
      </c>
      <c r="P159" s="15">
        <f t="shared" si="4"/>
        <v>0</v>
      </c>
    </row>
    <row r="160" spans="1:16" ht="12.75" x14ac:dyDescent="0.2">
      <c r="A160" s="23" t="s">
        <v>59</v>
      </c>
      <c r="B160" s="85" t="s">
        <v>60</v>
      </c>
      <c r="C160" s="85"/>
      <c r="D160" s="85"/>
      <c r="E160" s="85"/>
      <c r="F160" s="22"/>
      <c r="G160" s="86"/>
      <c r="H160" s="87"/>
      <c r="I160" s="87"/>
      <c r="J160" s="87"/>
      <c r="K160" s="88"/>
      <c r="L160" s="21"/>
      <c r="M160" s="21"/>
      <c r="N160" s="21"/>
      <c r="O160" s="57">
        <v>8</v>
      </c>
      <c r="P160" s="15">
        <f t="shared" si="4"/>
        <v>0</v>
      </c>
    </row>
    <row r="161" spans="1:16" ht="12.75" x14ac:dyDescent="0.2">
      <c r="A161" s="23" t="s">
        <v>59</v>
      </c>
      <c r="B161" s="85" t="s">
        <v>61</v>
      </c>
      <c r="C161" s="85"/>
      <c r="D161" s="85"/>
      <c r="E161" s="85"/>
      <c r="F161" s="22"/>
      <c r="G161" s="86"/>
      <c r="H161" s="87"/>
      <c r="I161" s="87"/>
      <c r="J161" s="87"/>
      <c r="K161" s="88"/>
      <c r="L161" s="21"/>
      <c r="M161" s="21"/>
      <c r="N161" s="21"/>
      <c r="O161" s="57">
        <v>2</v>
      </c>
      <c r="P161" s="15">
        <f t="shared" si="4"/>
        <v>0</v>
      </c>
    </row>
    <row r="162" spans="1:16" ht="12.75" x14ac:dyDescent="0.2">
      <c r="A162" s="23" t="s">
        <v>59</v>
      </c>
      <c r="B162" s="85" t="s">
        <v>62</v>
      </c>
      <c r="C162" s="85"/>
      <c r="D162" s="85"/>
      <c r="E162" s="85"/>
      <c r="F162" s="22"/>
      <c r="G162" s="86"/>
      <c r="H162" s="87"/>
      <c r="I162" s="87"/>
      <c r="J162" s="87"/>
      <c r="K162" s="88"/>
      <c r="L162" s="21"/>
      <c r="M162" s="21"/>
      <c r="N162" s="21"/>
      <c r="O162" s="57">
        <v>6</v>
      </c>
      <c r="P162" s="15">
        <f t="shared" si="4"/>
        <v>0</v>
      </c>
    </row>
    <row r="163" spans="1:16" ht="13.5" thickBot="1" x14ac:dyDescent="0.25">
      <c r="A163" s="19" t="s">
        <v>59</v>
      </c>
      <c r="B163" s="81" t="s">
        <v>63</v>
      </c>
      <c r="C163" s="81"/>
      <c r="D163" s="81"/>
      <c r="E163" s="81"/>
      <c r="F163" s="18"/>
      <c r="G163" s="82"/>
      <c r="H163" s="83"/>
      <c r="I163" s="83"/>
      <c r="J163" s="83"/>
      <c r="K163" s="84"/>
      <c r="L163" s="17"/>
      <c r="M163" s="17"/>
      <c r="N163" s="17"/>
      <c r="O163" s="56"/>
      <c r="P163" s="15">
        <f t="shared" si="4"/>
        <v>0</v>
      </c>
    </row>
    <row r="164" spans="1:16" ht="13.5" thickTop="1" thickBot="1" x14ac:dyDescent="0.25">
      <c r="J164" s="9" t="s">
        <v>64</v>
      </c>
      <c r="K164" s="9"/>
      <c r="L164" s="14">
        <f>SUM(L149:L163)</f>
        <v>0</v>
      </c>
      <c r="M164" s="13">
        <f>SUM(M149:M163)</f>
        <v>0</v>
      </c>
      <c r="N164" s="12">
        <f>SUM(N149:N163)</f>
        <v>0</v>
      </c>
      <c r="O164" s="55"/>
      <c r="P164" s="10">
        <f>SUM(P149:P163)</f>
        <v>0</v>
      </c>
    </row>
    <row r="165" spans="1:16" ht="12.75" thickTop="1" x14ac:dyDescent="0.2">
      <c r="J165" s="9"/>
      <c r="K165" s="9"/>
      <c r="L165" s="8"/>
      <c r="M165" s="8"/>
      <c r="N165" s="8"/>
      <c r="O165" s="6"/>
      <c r="P165" s="6"/>
    </row>
    <row r="166" spans="1:16" ht="15" x14ac:dyDescent="0.25">
      <c r="A166" s="37" t="s">
        <v>76</v>
      </c>
    </row>
    <row r="167" spans="1:16" ht="12.75" x14ac:dyDescent="0.2">
      <c r="A167" s="30" t="s">
        <v>27</v>
      </c>
      <c r="B167" s="93" t="s">
        <v>77</v>
      </c>
      <c r="C167" s="94"/>
      <c r="D167" s="94"/>
      <c r="E167" s="94"/>
      <c r="F167" s="94"/>
      <c r="G167" s="94"/>
      <c r="H167" s="94"/>
      <c r="I167" s="94"/>
      <c r="J167" s="94"/>
      <c r="K167" s="31"/>
    </row>
    <row r="169" spans="1:16" ht="12.75" thickBot="1" x14ac:dyDescent="0.25">
      <c r="A169" s="30" t="s">
        <v>29</v>
      </c>
    </row>
    <row r="170" spans="1:16" ht="12.75" customHeight="1" thickTop="1" x14ac:dyDescent="0.2">
      <c r="A170" s="97" t="s">
        <v>30</v>
      </c>
      <c r="B170" s="98"/>
      <c r="C170" s="98"/>
      <c r="D170" s="98"/>
      <c r="E170" s="98"/>
      <c r="F170" s="101" t="s">
        <v>31</v>
      </c>
      <c r="G170" s="103" t="s">
        <v>32</v>
      </c>
      <c r="H170" s="104"/>
      <c r="I170" s="104"/>
      <c r="J170" s="104"/>
      <c r="K170" s="105"/>
      <c r="L170" s="109" t="s">
        <v>20</v>
      </c>
      <c r="M170" s="109"/>
      <c r="N170" s="109"/>
      <c r="O170" s="59" t="s">
        <v>67</v>
      </c>
      <c r="P170" s="95" t="s">
        <v>34</v>
      </c>
    </row>
    <row r="171" spans="1:16" x14ac:dyDescent="0.2">
      <c r="A171" s="99"/>
      <c r="B171" s="100"/>
      <c r="C171" s="100"/>
      <c r="D171" s="100"/>
      <c r="E171" s="100"/>
      <c r="F171" s="102"/>
      <c r="G171" s="106"/>
      <c r="H171" s="107"/>
      <c r="I171" s="107"/>
      <c r="J171" s="107"/>
      <c r="K171" s="108"/>
      <c r="L171" s="28" t="s">
        <v>22</v>
      </c>
      <c r="M171" s="28" t="s">
        <v>23</v>
      </c>
      <c r="N171" s="28" t="s">
        <v>24</v>
      </c>
      <c r="O171" s="58" t="s">
        <v>35</v>
      </c>
      <c r="P171" s="96"/>
    </row>
    <row r="172" spans="1:16" ht="12.75" x14ac:dyDescent="0.2">
      <c r="A172" s="23" t="s">
        <v>36</v>
      </c>
      <c r="B172" s="85" t="s">
        <v>37</v>
      </c>
      <c r="C172" s="85"/>
      <c r="D172" s="85"/>
      <c r="E172" s="85"/>
      <c r="F172" s="22"/>
      <c r="G172" s="86"/>
      <c r="H172" s="87"/>
      <c r="I172" s="87"/>
      <c r="J172" s="87"/>
      <c r="K172" s="88"/>
      <c r="L172" s="21"/>
      <c r="M172" s="21"/>
      <c r="N172" s="21"/>
      <c r="O172" s="57">
        <v>4</v>
      </c>
      <c r="P172" s="15">
        <f t="shared" ref="P172:P186" si="5">SUM(L172:N172)*O172</f>
        <v>0</v>
      </c>
    </row>
    <row r="173" spans="1:16" ht="12.75" x14ac:dyDescent="0.2">
      <c r="A173" s="23" t="s">
        <v>39</v>
      </c>
      <c r="B173" s="85" t="s">
        <v>40</v>
      </c>
      <c r="C173" s="85"/>
      <c r="D173" s="85"/>
      <c r="E173" s="85"/>
      <c r="F173" s="22"/>
      <c r="G173" s="86"/>
      <c r="H173" s="87"/>
      <c r="I173" s="87"/>
      <c r="J173" s="87"/>
      <c r="K173" s="88"/>
      <c r="L173" s="21"/>
      <c r="M173" s="21"/>
      <c r="N173" s="21"/>
      <c r="O173" s="57">
        <v>16</v>
      </c>
      <c r="P173" s="15">
        <f t="shared" si="5"/>
        <v>0</v>
      </c>
    </row>
    <row r="174" spans="1:16" ht="12.75" x14ac:dyDescent="0.2">
      <c r="A174" s="23" t="s">
        <v>41</v>
      </c>
      <c r="B174" s="85" t="s">
        <v>42</v>
      </c>
      <c r="C174" s="85"/>
      <c r="D174" s="85"/>
      <c r="E174" s="85"/>
      <c r="F174" s="22" t="s">
        <v>38</v>
      </c>
      <c r="G174" s="86"/>
      <c r="H174" s="87"/>
      <c r="I174" s="87"/>
      <c r="J174" s="87"/>
      <c r="K174" s="88"/>
      <c r="L174" s="21"/>
      <c r="M174" s="21">
        <v>875</v>
      </c>
      <c r="N174" s="21"/>
      <c r="O174" s="57">
        <v>3</v>
      </c>
      <c r="P174" s="15">
        <f t="shared" si="5"/>
        <v>2625</v>
      </c>
    </row>
    <row r="175" spans="1:16" ht="12.75" x14ac:dyDescent="0.2">
      <c r="A175" s="23" t="s">
        <v>43</v>
      </c>
      <c r="B175" s="85" t="s">
        <v>44</v>
      </c>
      <c r="C175" s="85"/>
      <c r="D175" s="85"/>
      <c r="E175" s="85"/>
      <c r="F175" s="22"/>
      <c r="G175" s="86"/>
      <c r="H175" s="87"/>
      <c r="I175" s="87"/>
      <c r="J175" s="87"/>
      <c r="K175" s="88"/>
      <c r="L175" s="21"/>
      <c r="M175" s="21"/>
      <c r="N175" s="21"/>
      <c r="O175" s="57">
        <v>3</v>
      </c>
      <c r="P175" s="15">
        <f t="shared" si="5"/>
        <v>0</v>
      </c>
    </row>
    <row r="176" spans="1:16" ht="12.75" x14ac:dyDescent="0.2">
      <c r="A176" s="23" t="s">
        <v>45</v>
      </c>
      <c r="B176" s="85" t="s">
        <v>46</v>
      </c>
      <c r="C176" s="85"/>
      <c r="D176" s="85"/>
      <c r="E176" s="85"/>
      <c r="F176" s="22"/>
      <c r="G176" s="26"/>
      <c r="H176" s="25"/>
      <c r="I176" s="25"/>
      <c r="J176" s="25"/>
      <c r="K176" s="24"/>
      <c r="L176" s="21"/>
      <c r="M176" s="21"/>
      <c r="N176" s="21"/>
      <c r="O176" s="57">
        <v>12</v>
      </c>
      <c r="P176" s="15">
        <f t="shared" si="5"/>
        <v>0</v>
      </c>
    </row>
    <row r="177" spans="1:16" ht="12.75" x14ac:dyDescent="0.2">
      <c r="A177" s="23" t="s">
        <v>47</v>
      </c>
      <c r="B177" s="85" t="s">
        <v>48</v>
      </c>
      <c r="C177" s="85"/>
      <c r="D177" s="85"/>
      <c r="E177" s="85"/>
      <c r="F177" s="22"/>
      <c r="G177" s="86"/>
      <c r="H177" s="87"/>
      <c r="I177" s="87"/>
      <c r="J177" s="87"/>
      <c r="K177" s="88"/>
      <c r="L177" s="21"/>
      <c r="M177" s="21"/>
      <c r="N177" s="21"/>
      <c r="O177" s="57">
        <v>16</v>
      </c>
      <c r="P177" s="15">
        <f t="shared" si="5"/>
        <v>0</v>
      </c>
    </row>
    <row r="178" spans="1:16" ht="12.75" x14ac:dyDescent="0.2">
      <c r="A178" s="23" t="s">
        <v>49</v>
      </c>
      <c r="B178" s="85" t="s">
        <v>50</v>
      </c>
      <c r="C178" s="85"/>
      <c r="D178" s="85"/>
      <c r="E178" s="85"/>
      <c r="F178" s="22"/>
      <c r="G178" s="86"/>
      <c r="H178" s="87"/>
      <c r="I178" s="87"/>
      <c r="J178" s="87"/>
      <c r="K178" s="88"/>
      <c r="L178" s="21"/>
      <c r="M178" s="21"/>
      <c r="N178" s="21"/>
      <c r="O178" s="57">
        <v>4</v>
      </c>
      <c r="P178" s="15">
        <f t="shared" si="5"/>
        <v>0</v>
      </c>
    </row>
    <row r="179" spans="1:16" ht="12.75" x14ac:dyDescent="0.2">
      <c r="A179" s="23" t="s">
        <v>51</v>
      </c>
      <c r="B179" s="85" t="s">
        <v>52</v>
      </c>
      <c r="C179" s="85"/>
      <c r="D179" s="85"/>
      <c r="E179" s="85"/>
      <c r="F179" s="22"/>
      <c r="G179" s="86"/>
      <c r="H179" s="87"/>
      <c r="I179" s="87"/>
      <c r="J179" s="87"/>
      <c r="K179" s="88"/>
      <c r="L179" s="21"/>
      <c r="M179" s="21"/>
      <c r="N179" s="21"/>
      <c r="O179" s="57">
        <v>3</v>
      </c>
      <c r="P179" s="15">
        <f t="shared" si="5"/>
        <v>0</v>
      </c>
    </row>
    <row r="180" spans="1:16" ht="12.75" x14ac:dyDescent="0.2">
      <c r="A180" s="23" t="s">
        <v>53</v>
      </c>
      <c r="B180" s="85" t="s">
        <v>54</v>
      </c>
      <c r="C180" s="85"/>
      <c r="D180" s="85"/>
      <c r="E180" s="85"/>
      <c r="F180" s="22"/>
      <c r="G180" s="26"/>
      <c r="H180" s="25"/>
      <c r="I180" s="25"/>
      <c r="J180" s="25"/>
      <c r="K180" s="24"/>
      <c r="L180" s="21"/>
      <c r="M180" s="21"/>
      <c r="N180" s="21"/>
      <c r="O180" s="57">
        <v>14</v>
      </c>
      <c r="P180" s="15">
        <f t="shared" si="5"/>
        <v>0</v>
      </c>
    </row>
    <row r="181" spans="1:16" ht="12.75" x14ac:dyDescent="0.2">
      <c r="A181" s="23" t="s">
        <v>55</v>
      </c>
      <c r="B181" s="85" t="s">
        <v>56</v>
      </c>
      <c r="C181" s="85"/>
      <c r="D181" s="85"/>
      <c r="E181" s="85"/>
      <c r="F181" s="22"/>
      <c r="G181" s="26"/>
      <c r="H181" s="25"/>
      <c r="I181" s="25"/>
      <c r="J181" s="25"/>
      <c r="K181" s="24"/>
      <c r="L181" s="21"/>
      <c r="M181" s="21"/>
      <c r="N181" s="21"/>
      <c r="O181" s="57">
        <v>12</v>
      </c>
      <c r="P181" s="15">
        <f t="shared" si="5"/>
        <v>0</v>
      </c>
    </row>
    <row r="182" spans="1:16" ht="12.75" x14ac:dyDescent="0.2">
      <c r="A182" s="23" t="s">
        <v>57</v>
      </c>
      <c r="B182" s="89" t="s">
        <v>58</v>
      </c>
      <c r="C182" s="90"/>
      <c r="D182" s="90"/>
      <c r="E182" s="91"/>
      <c r="F182" s="22"/>
      <c r="G182" s="86"/>
      <c r="H182" s="92"/>
      <c r="I182" s="92"/>
      <c r="J182" s="92"/>
      <c r="K182" s="88"/>
      <c r="L182" s="21"/>
      <c r="M182" s="21"/>
      <c r="N182" s="21"/>
      <c r="O182" s="57">
        <v>3</v>
      </c>
      <c r="P182" s="15">
        <f t="shared" si="5"/>
        <v>0</v>
      </c>
    </row>
    <row r="183" spans="1:16" ht="12.75" x14ac:dyDescent="0.2">
      <c r="A183" s="23" t="s">
        <v>59</v>
      </c>
      <c r="B183" s="85" t="s">
        <v>60</v>
      </c>
      <c r="C183" s="85"/>
      <c r="D183" s="85"/>
      <c r="E183" s="85"/>
      <c r="F183" s="22"/>
      <c r="G183" s="86"/>
      <c r="H183" s="87"/>
      <c r="I183" s="87"/>
      <c r="J183" s="87"/>
      <c r="K183" s="88"/>
      <c r="L183" s="21"/>
      <c r="M183" s="21"/>
      <c r="N183" s="21"/>
      <c r="O183" s="57">
        <v>8</v>
      </c>
      <c r="P183" s="15">
        <f t="shared" si="5"/>
        <v>0</v>
      </c>
    </row>
    <row r="184" spans="1:16" ht="12.75" x14ac:dyDescent="0.2">
      <c r="A184" s="23" t="s">
        <v>59</v>
      </c>
      <c r="B184" s="85" t="s">
        <v>61</v>
      </c>
      <c r="C184" s="85"/>
      <c r="D184" s="85"/>
      <c r="E184" s="85"/>
      <c r="F184" s="22"/>
      <c r="G184" s="86"/>
      <c r="H184" s="87"/>
      <c r="I184" s="87"/>
      <c r="J184" s="87"/>
      <c r="K184" s="88"/>
      <c r="L184" s="21"/>
      <c r="M184" s="21"/>
      <c r="N184" s="21"/>
      <c r="O184" s="57">
        <v>2</v>
      </c>
      <c r="P184" s="15">
        <f t="shared" si="5"/>
        <v>0</v>
      </c>
    </row>
    <row r="185" spans="1:16" ht="12.75" x14ac:dyDescent="0.2">
      <c r="A185" s="23" t="s">
        <v>59</v>
      </c>
      <c r="B185" s="85" t="s">
        <v>62</v>
      </c>
      <c r="C185" s="85"/>
      <c r="D185" s="85"/>
      <c r="E185" s="85"/>
      <c r="F185" s="22"/>
      <c r="G185" s="86"/>
      <c r="H185" s="87"/>
      <c r="I185" s="87"/>
      <c r="J185" s="87"/>
      <c r="K185" s="88"/>
      <c r="L185" s="21"/>
      <c r="M185" s="21"/>
      <c r="N185" s="21"/>
      <c r="O185" s="57">
        <v>6</v>
      </c>
      <c r="P185" s="15">
        <f t="shared" si="5"/>
        <v>0</v>
      </c>
    </row>
    <row r="186" spans="1:16" ht="13.5" thickBot="1" x14ac:dyDescent="0.25">
      <c r="A186" s="19" t="s">
        <v>59</v>
      </c>
      <c r="B186" s="81" t="s">
        <v>63</v>
      </c>
      <c r="C186" s="81"/>
      <c r="D186" s="81"/>
      <c r="E186" s="81"/>
      <c r="F186" s="18"/>
      <c r="G186" s="82"/>
      <c r="H186" s="83"/>
      <c r="I186" s="83"/>
      <c r="J186" s="83"/>
      <c r="K186" s="84"/>
      <c r="L186" s="17"/>
      <c r="M186" s="17"/>
      <c r="N186" s="17"/>
      <c r="O186" s="56"/>
      <c r="P186" s="15">
        <f t="shared" si="5"/>
        <v>0</v>
      </c>
    </row>
    <row r="187" spans="1:16" ht="13.5" thickTop="1" thickBot="1" x14ac:dyDescent="0.25">
      <c r="J187" s="9" t="s">
        <v>64</v>
      </c>
      <c r="K187" s="9"/>
      <c r="L187" s="14">
        <f>SUM(L172:L186)</f>
        <v>0</v>
      </c>
      <c r="M187" s="13">
        <f>SUM(M172:M186)</f>
        <v>875</v>
      </c>
      <c r="N187" s="12">
        <f>SUM(N172:N186)</f>
        <v>0</v>
      </c>
      <c r="O187" s="55"/>
      <c r="P187" s="10">
        <f>SUM(P172:P186)</f>
        <v>2625</v>
      </c>
    </row>
    <row r="188" spans="1:16" ht="15.75" thickTop="1" x14ac:dyDescent="0.25">
      <c r="A188" s="37" t="s">
        <v>78</v>
      </c>
    </row>
    <row r="189" spans="1:16" ht="12.75" x14ac:dyDescent="0.2">
      <c r="A189" s="30" t="s">
        <v>27</v>
      </c>
      <c r="B189" s="93" t="s">
        <v>79</v>
      </c>
      <c r="C189" s="94"/>
      <c r="D189" s="94"/>
      <c r="E189" s="94"/>
      <c r="F189" s="94"/>
      <c r="G189" s="94"/>
      <c r="H189" s="94"/>
      <c r="I189" s="94"/>
      <c r="J189" s="94"/>
      <c r="K189" s="31"/>
    </row>
    <row r="191" spans="1:16" ht="12.75" thickBot="1" x14ac:dyDescent="0.25">
      <c r="A191" s="30" t="s">
        <v>29</v>
      </c>
    </row>
    <row r="192" spans="1:16" ht="12.75" customHeight="1" thickTop="1" x14ac:dyDescent="0.2">
      <c r="A192" s="97" t="s">
        <v>30</v>
      </c>
      <c r="B192" s="98"/>
      <c r="C192" s="98"/>
      <c r="D192" s="98"/>
      <c r="E192" s="98"/>
      <c r="F192" s="101" t="s">
        <v>31</v>
      </c>
      <c r="G192" s="103" t="s">
        <v>32</v>
      </c>
      <c r="H192" s="104"/>
      <c r="I192" s="104"/>
      <c r="J192" s="104"/>
      <c r="K192" s="105"/>
      <c r="L192" s="109" t="s">
        <v>20</v>
      </c>
      <c r="M192" s="109"/>
      <c r="N192" s="109"/>
      <c r="O192" s="59" t="s">
        <v>67</v>
      </c>
      <c r="P192" s="95" t="s">
        <v>34</v>
      </c>
    </row>
    <row r="193" spans="1:16" x14ac:dyDescent="0.2">
      <c r="A193" s="99"/>
      <c r="B193" s="100"/>
      <c r="C193" s="100"/>
      <c r="D193" s="100"/>
      <c r="E193" s="100"/>
      <c r="F193" s="102"/>
      <c r="G193" s="106"/>
      <c r="H193" s="107"/>
      <c r="I193" s="107"/>
      <c r="J193" s="107"/>
      <c r="K193" s="108"/>
      <c r="L193" s="28" t="s">
        <v>22</v>
      </c>
      <c r="M193" s="28" t="s">
        <v>23</v>
      </c>
      <c r="N193" s="28" t="s">
        <v>24</v>
      </c>
      <c r="O193" s="58" t="s">
        <v>35</v>
      </c>
      <c r="P193" s="96"/>
    </row>
    <row r="194" spans="1:16" ht="12.75" x14ac:dyDescent="0.2">
      <c r="A194" s="23" t="s">
        <v>36</v>
      </c>
      <c r="B194" s="85" t="s">
        <v>37</v>
      </c>
      <c r="C194" s="85"/>
      <c r="D194" s="85"/>
      <c r="E194" s="85"/>
      <c r="F194" s="22"/>
      <c r="G194" s="86"/>
      <c r="H194" s="87"/>
      <c r="I194" s="87"/>
      <c r="J194" s="87"/>
      <c r="K194" s="88"/>
      <c r="L194" s="21"/>
      <c r="M194" s="21"/>
      <c r="N194" s="21"/>
      <c r="O194" s="57">
        <v>4</v>
      </c>
      <c r="P194" s="15">
        <f t="shared" ref="P194:P208" si="6">SUM(L194:N194)*O194</f>
        <v>0</v>
      </c>
    </row>
    <row r="195" spans="1:16" ht="12.75" x14ac:dyDescent="0.2">
      <c r="A195" s="23" t="s">
        <v>39</v>
      </c>
      <c r="B195" s="85" t="s">
        <v>40</v>
      </c>
      <c r="C195" s="85"/>
      <c r="D195" s="85"/>
      <c r="E195" s="85"/>
      <c r="F195" s="22"/>
      <c r="G195" s="86"/>
      <c r="H195" s="87"/>
      <c r="I195" s="87"/>
      <c r="J195" s="87"/>
      <c r="K195" s="88"/>
      <c r="L195" s="21"/>
      <c r="M195" s="21"/>
      <c r="N195" s="21"/>
      <c r="O195" s="57">
        <v>16</v>
      </c>
      <c r="P195" s="15">
        <f t="shared" si="6"/>
        <v>0</v>
      </c>
    </row>
    <row r="196" spans="1:16" ht="12.75" x14ac:dyDescent="0.2">
      <c r="A196" s="23" t="s">
        <v>41</v>
      </c>
      <c r="B196" s="85" t="s">
        <v>42</v>
      </c>
      <c r="C196" s="85"/>
      <c r="D196" s="85"/>
      <c r="E196" s="85"/>
      <c r="F196" s="22"/>
      <c r="G196" s="86"/>
      <c r="H196" s="87"/>
      <c r="I196" s="87"/>
      <c r="J196" s="87"/>
      <c r="K196" s="88"/>
      <c r="L196" s="21"/>
      <c r="M196" s="21"/>
      <c r="N196" s="21"/>
      <c r="O196" s="57">
        <v>3</v>
      </c>
      <c r="P196" s="15">
        <f t="shared" si="6"/>
        <v>0</v>
      </c>
    </row>
    <row r="197" spans="1:16" ht="12.75" x14ac:dyDescent="0.2">
      <c r="A197" s="23" t="s">
        <v>43</v>
      </c>
      <c r="B197" s="85" t="s">
        <v>44</v>
      </c>
      <c r="C197" s="85"/>
      <c r="D197" s="85"/>
      <c r="E197" s="85"/>
      <c r="F197" s="22"/>
      <c r="G197" s="86"/>
      <c r="H197" s="87"/>
      <c r="I197" s="87"/>
      <c r="J197" s="87"/>
      <c r="K197" s="88"/>
      <c r="L197" s="21"/>
      <c r="M197" s="21"/>
      <c r="N197" s="21"/>
      <c r="O197" s="57">
        <v>3</v>
      </c>
      <c r="P197" s="15">
        <f t="shared" si="6"/>
        <v>0</v>
      </c>
    </row>
    <row r="198" spans="1:16" ht="12.75" x14ac:dyDescent="0.2">
      <c r="A198" s="23" t="s">
        <v>45</v>
      </c>
      <c r="B198" s="85" t="s">
        <v>46</v>
      </c>
      <c r="C198" s="85"/>
      <c r="D198" s="85"/>
      <c r="E198" s="85"/>
      <c r="F198" s="22"/>
      <c r="G198" s="26"/>
      <c r="H198" s="25"/>
      <c r="I198" s="25"/>
      <c r="J198" s="25"/>
      <c r="K198" s="24"/>
      <c r="L198" s="21"/>
      <c r="M198" s="21"/>
      <c r="N198" s="21"/>
      <c r="O198" s="57">
        <v>12</v>
      </c>
      <c r="P198" s="15">
        <f t="shared" si="6"/>
        <v>0</v>
      </c>
    </row>
    <row r="199" spans="1:16" ht="12.75" x14ac:dyDescent="0.2">
      <c r="A199" s="23" t="s">
        <v>47</v>
      </c>
      <c r="B199" s="85" t="s">
        <v>48</v>
      </c>
      <c r="C199" s="85"/>
      <c r="D199" s="85"/>
      <c r="E199" s="85"/>
      <c r="F199" s="22"/>
      <c r="G199" s="86"/>
      <c r="H199" s="87"/>
      <c r="I199" s="87"/>
      <c r="J199" s="87"/>
      <c r="K199" s="88"/>
      <c r="L199" s="21"/>
      <c r="M199" s="21"/>
      <c r="N199" s="21"/>
      <c r="O199" s="57">
        <v>16</v>
      </c>
      <c r="P199" s="15">
        <f t="shared" si="6"/>
        <v>0</v>
      </c>
    </row>
    <row r="200" spans="1:16" ht="12.75" x14ac:dyDescent="0.2">
      <c r="A200" s="23" t="s">
        <v>49</v>
      </c>
      <c r="B200" s="85" t="s">
        <v>50</v>
      </c>
      <c r="C200" s="85"/>
      <c r="D200" s="85"/>
      <c r="E200" s="85"/>
      <c r="F200" s="22"/>
      <c r="G200" s="86"/>
      <c r="H200" s="87"/>
      <c r="I200" s="87"/>
      <c r="J200" s="87"/>
      <c r="K200" s="88"/>
      <c r="L200" s="21"/>
      <c r="M200" s="21"/>
      <c r="N200" s="21"/>
      <c r="O200" s="57">
        <v>4</v>
      </c>
      <c r="P200" s="15">
        <f t="shared" si="6"/>
        <v>0</v>
      </c>
    </row>
    <row r="201" spans="1:16" ht="12.75" x14ac:dyDescent="0.2">
      <c r="A201" s="23" t="s">
        <v>51</v>
      </c>
      <c r="B201" s="85" t="s">
        <v>52</v>
      </c>
      <c r="C201" s="85"/>
      <c r="D201" s="85"/>
      <c r="E201" s="85"/>
      <c r="F201" s="22"/>
      <c r="G201" s="86"/>
      <c r="H201" s="87"/>
      <c r="I201" s="87"/>
      <c r="J201" s="87"/>
      <c r="K201" s="88"/>
      <c r="L201" s="21"/>
      <c r="M201" s="21"/>
      <c r="N201" s="21"/>
      <c r="O201" s="57">
        <v>3</v>
      </c>
      <c r="P201" s="15">
        <f t="shared" si="6"/>
        <v>0</v>
      </c>
    </row>
    <row r="202" spans="1:16" ht="12.75" x14ac:dyDescent="0.2">
      <c r="A202" s="23" t="s">
        <v>53</v>
      </c>
      <c r="B202" s="85" t="s">
        <v>54</v>
      </c>
      <c r="C202" s="85"/>
      <c r="D202" s="85"/>
      <c r="E202" s="85"/>
      <c r="F202" s="22"/>
      <c r="G202" s="26"/>
      <c r="H202" s="25"/>
      <c r="I202" s="25"/>
      <c r="J202" s="25"/>
      <c r="K202" s="24"/>
      <c r="L202" s="21"/>
      <c r="M202" s="21"/>
      <c r="N202" s="21"/>
      <c r="O202" s="57">
        <v>14</v>
      </c>
      <c r="P202" s="15">
        <f t="shared" si="6"/>
        <v>0</v>
      </c>
    </row>
    <row r="203" spans="1:16" ht="12.75" x14ac:dyDescent="0.2">
      <c r="A203" s="23" t="s">
        <v>55</v>
      </c>
      <c r="B203" s="85" t="s">
        <v>56</v>
      </c>
      <c r="C203" s="85"/>
      <c r="D203" s="85"/>
      <c r="E203" s="85"/>
      <c r="F203" s="22"/>
      <c r="G203" s="26"/>
      <c r="H203" s="25"/>
      <c r="I203" s="25"/>
      <c r="J203" s="25"/>
      <c r="K203" s="24"/>
      <c r="L203" s="21"/>
      <c r="M203" s="21"/>
      <c r="N203" s="21"/>
      <c r="O203" s="57">
        <v>12</v>
      </c>
      <c r="P203" s="15">
        <f t="shared" si="6"/>
        <v>0</v>
      </c>
    </row>
    <row r="204" spans="1:16" ht="12.75" x14ac:dyDescent="0.2">
      <c r="A204" s="23" t="s">
        <v>57</v>
      </c>
      <c r="B204" s="89" t="s">
        <v>58</v>
      </c>
      <c r="C204" s="90"/>
      <c r="D204" s="90"/>
      <c r="E204" s="91"/>
      <c r="F204" s="22"/>
      <c r="G204" s="86"/>
      <c r="H204" s="92"/>
      <c r="I204" s="92"/>
      <c r="J204" s="92"/>
      <c r="K204" s="88"/>
      <c r="L204" s="21"/>
      <c r="M204" s="21"/>
      <c r="N204" s="21"/>
      <c r="O204" s="57">
        <v>3</v>
      </c>
      <c r="P204" s="15">
        <f t="shared" si="6"/>
        <v>0</v>
      </c>
    </row>
    <row r="205" spans="1:16" ht="12.75" x14ac:dyDescent="0.2">
      <c r="A205" s="23" t="s">
        <v>59</v>
      </c>
      <c r="B205" s="85" t="s">
        <v>60</v>
      </c>
      <c r="C205" s="85"/>
      <c r="D205" s="85"/>
      <c r="E205" s="85"/>
      <c r="F205" s="22"/>
      <c r="G205" s="86"/>
      <c r="H205" s="87"/>
      <c r="I205" s="87"/>
      <c r="J205" s="87"/>
      <c r="K205" s="88"/>
      <c r="L205" s="21"/>
      <c r="M205" s="21"/>
      <c r="N205" s="21"/>
      <c r="O205" s="57">
        <v>8</v>
      </c>
      <c r="P205" s="15">
        <f t="shared" si="6"/>
        <v>0</v>
      </c>
    </row>
    <row r="206" spans="1:16" ht="12.75" x14ac:dyDescent="0.2">
      <c r="A206" s="23" t="s">
        <v>59</v>
      </c>
      <c r="B206" s="85" t="s">
        <v>61</v>
      </c>
      <c r="C206" s="85"/>
      <c r="D206" s="85"/>
      <c r="E206" s="85"/>
      <c r="F206" s="22"/>
      <c r="G206" s="86"/>
      <c r="H206" s="87"/>
      <c r="I206" s="87"/>
      <c r="J206" s="87"/>
      <c r="K206" s="88"/>
      <c r="L206" s="21"/>
      <c r="M206" s="21"/>
      <c r="N206" s="21"/>
      <c r="O206" s="57">
        <v>2</v>
      </c>
      <c r="P206" s="15">
        <f t="shared" si="6"/>
        <v>0</v>
      </c>
    </row>
    <row r="207" spans="1:16" ht="12.75" x14ac:dyDescent="0.2">
      <c r="A207" s="23" t="s">
        <v>59</v>
      </c>
      <c r="B207" s="85" t="s">
        <v>62</v>
      </c>
      <c r="C207" s="85"/>
      <c r="D207" s="85"/>
      <c r="E207" s="85"/>
      <c r="F207" s="22"/>
      <c r="G207" s="86"/>
      <c r="H207" s="87"/>
      <c r="I207" s="87"/>
      <c r="J207" s="87"/>
      <c r="K207" s="88"/>
      <c r="L207" s="21"/>
      <c r="M207" s="21"/>
      <c r="N207" s="21"/>
      <c r="O207" s="57">
        <v>6</v>
      </c>
      <c r="P207" s="15">
        <f t="shared" si="6"/>
        <v>0</v>
      </c>
    </row>
    <row r="208" spans="1:16" ht="13.5" thickBot="1" x14ac:dyDescent="0.25">
      <c r="A208" s="19" t="s">
        <v>59</v>
      </c>
      <c r="B208" s="81" t="s">
        <v>63</v>
      </c>
      <c r="C208" s="81"/>
      <c r="D208" s="81"/>
      <c r="E208" s="81"/>
      <c r="F208" s="18"/>
      <c r="G208" s="82"/>
      <c r="H208" s="83"/>
      <c r="I208" s="83"/>
      <c r="J208" s="83"/>
      <c r="K208" s="84"/>
      <c r="L208" s="17"/>
      <c r="M208" s="17"/>
      <c r="N208" s="17"/>
      <c r="O208" s="56"/>
      <c r="P208" s="15">
        <f t="shared" si="6"/>
        <v>0</v>
      </c>
    </row>
    <row r="209" spans="1:16" ht="13.5" thickTop="1" thickBot="1" x14ac:dyDescent="0.25">
      <c r="J209" s="9" t="s">
        <v>64</v>
      </c>
      <c r="K209" s="9"/>
      <c r="L209" s="14">
        <f>SUM(L194:L208)</f>
        <v>0</v>
      </c>
      <c r="M209" s="13">
        <f>SUM(M194:M208)</f>
        <v>0</v>
      </c>
      <c r="N209" s="12">
        <f>SUM(N194:N208)</f>
        <v>0</v>
      </c>
      <c r="O209" s="55"/>
      <c r="P209" s="10">
        <f>SUM(P194:P208)</f>
        <v>0</v>
      </c>
    </row>
    <row r="210" spans="1:16" ht="12.75" thickTop="1" x14ac:dyDescent="0.2">
      <c r="J210" s="9"/>
      <c r="K210" s="9"/>
      <c r="L210" s="8"/>
      <c r="M210" s="8"/>
      <c r="N210" s="8"/>
      <c r="O210" s="6"/>
      <c r="P210" s="6"/>
    </row>
    <row r="211" spans="1:16" ht="15" x14ac:dyDescent="0.25">
      <c r="A211" s="37" t="s">
        <v>80</v>
      </c>
    </row>
    <row r="212" spans="1:16" ht="12.75" x14ac:dyDescent="0.2">
      <c r="A212" s="30" t="s">
        <v>27</v>
      </c>
      <c r="B212" s="93" t="s">
        <v>81</v>
      </c>
      <c r="C212" s="94"/>
      <c r="D212" s="94"/>
      <c r="E212" s="94"/>
      <c r="F212" s="94"/>
      <c r="G212" s="94"/>
      <c r="H212" s="94"/>
      <c r="I212" s="94"/>
      <c r="J212" s="94"/>
      <c r="K212" s="31"/>
    </row>
    <row r="214" spans="1:16" ht="12.75" thickBot="1" x14ac:dyDescent="0.25">
      <c r="A214" s="30" t="s">
        <v>29</v>
      </c>
    </row>
    <row r="215" spans="1:16" ht="12.75" customHeight="1" thickTop="1" x14ac:dyDescent="0.2">
      <c r="A215" s="97" t="s">
        <v>30</v>
      </c>
      <c r="B215" s="98"/>
      <c r="C215" s="98"/>
      <c r="D215" s="98"/>
      <c r="E215" s="98"/>
      <c r="F215" s="101" t="s">
        <v>31</v>
      </c>
      <c r="G215" s="103" t="s">
        <v>32</v>
      </c>
      <c r="H215" s="104"/>
      <c r="I215" s="104"/>
      <c r="J215" s="104"/>
      <c r="K215" s="105"/>
      <c r="L215" s="109" t="s">
        <v>20</v>
      </c>
      <c r="M215" s="109"/>
      <c r="N215" s="109"/>
      <c r="O215" s="59" t="s">
        <v>67</v>
      </c>
      <c r="P215" s="95" t="s">
        <v>34</v>
      </c>
    </row>
    <row r="216" spans="1:16" x14ac:dyDescent="0.2">
      <c r="A216" s="99"/>
      <c r="B216" s="100"/>
      <c r="C216" s="100"/>
      <c r="D216" s="100"/>
      <c r="E216" s="100"/>
      <c r="F216" s="102"/>
      <c r="G216" s="106"/>
      <c r="H216" s="107"/>
      <c r="I216" s="107"/>
      <c r="J216" s="107"/>
      <c r="K216" s="108"/>
      <c r="L216" s="28" t="s">
        <v>22</v>
      </c>
      <c r="M216" s="28" t="s">
        <v>23</v>
      </c>
      <c r="N216" s="28" t="s">
        <v>24</v>
      </c>
      <c r="O216" s="58" t="s">
        <v>35</v>
      </c>
      <c r="P216" s="96"/>
    </row>
    <row r="217" spans="1:16" ht="12.75" x14ac:dyDescent="0.2">
      <c r="A217" s="23" t="s">
        <v>36</v>
      </c>
      <c r="B217" s="85" t="s">
        <v>37</v>
      </c>
      <c r="C217" s="85"/>
      <c r="D217" s="85"/>
      <c r="E217" s="85"/>
      <c r="F217" s="22"/>
      <c r="G217" s="86"/>
      <c r="H217" s="87"/>
      <c r="I217" s="87"/>
      <c r="J217" s="87"/>
      <c r="K217" s="88"/>
      <c r="L217" s="21"/>
      <c r="M217" s="21"/>
      <c r="N217" s="21"/>
      <c r="O217" s="57">
        <v>4</v>
      </c>
      <c r="P217" s="15">
        <f t="shared" ref="P217:P231" si="7">SUM(L217:N217)*O217</f>
        <v>0</v>
      </c>
    </row>
    <row r="218" spans="1:16" ht="12.75" x14ac:dyDescent="0.2">
      <c r="A218" s="23" t="s">
        <v>39</v>
      </c>
      <c r="B218" s="85" t="s">
        <v>40</v>
      </c>
      <c r="C218" s="85"/>
      <c r="D218" s="85"/>
      <c r="E218" s="85"/>
      <c r="F218" s="22"/>
      <c r="G218" s="86"/>
      <c r="H218" s="87"/>
      <c r="I218" s="87"/>
      <c r="J218" s="87"/>
      <c r="K218" s="88"/>
      <c r="L218" s="21"/>
      <c r="M218" s="21"/>
      <c r="N218" s="21"/>
      <c r="O218" s="57">
        <v>16</v>
      </c>
      <c r="P218" s="15">
        <f t="shared" si="7"/>
        <v>0</v>
      </c>
    </row>
    <row r="219" spans="1:16" ht="12.75" x14ac:dyDescent="0.2">
      <c r="A219" s="23" t="s">
        <v>41</v>
      </c>
      <c r="B219" s="85" t="s">
        <v>42</v>
      </c>
      <c r="C219" s="85"/>
      <c r="D219" s="85"/>
      <c r="E219" s="85"/>
      <c r="F219" s="22" t="s">
        <v>38</v>
      </c>
      <c r="G219" s="86"/>
      <c r="H219" s="87"/>
      <c r="I219" s="87"/>
      <c r="J219" s="87"/>
      <c r="K219" s="88"/>
      <c r="L219" s="21"/>
      <c r="M219" s="21">
        <v>300</v>
      </c>
      <c r="N219" s="21"/>
      <c r="O219" s="57">
        <v>3</v>
      </c>
      <c r="P219" s="15">
        <f t="shared" si="7"/>
        <v>900</v>
      </c>
    </row>
    <row r="220" spans="1:16" ht="12.75" x14ac:dyDescent="0.2">
      <c r="A220" s="23" t="s">
        <v>43</v>
      </c>
      <c r="B220" s="85" t="s">
        <v>44</v>
      </c>
      <c r="C220" s="85"/>
      <c r="D220" s="85"/>
      <c r="E220" s="85"/>
      <c r="F220" s="22"/>
      <c r="G220" s="86"/>
      <c r="H220" s="87"/>
      <c r="I220" s="87"/>
      <c r="J220" s="87"/>
      <c r="K220" s="88"/>
      <c r="L220" s="21"/>
      <c r="M220" s="21"/>
      <c r="N220" s="21"/>
      <c r="O220" s="57">
        <v>3</v>
      </c>
      <c r="P220" s="15">
        <f t="shared" si="7"/>
        <v>0</v>
      </c>
    </row>
    <row r="221" spans="1:16" ht="12.75" x14ac:dyDescent="0.2">
      <c r="A221" s="23" t="s">
        <v>45</v>
      </c>
      <c r="B221" s="85" t="s">
        <v>46</v>
      </c>
      <c r="C221" s="85"/>
      <c r="D221" s="85"/>
      <c r="E221" s="85"/>
      <c r="F221" s="22"/>
      <c r="G221" s="26"/>
      <c r="H221" s="25"/>
      <c r="I221" s="25"/>
      <c r="J221" s="25"/>
      <c r="K221" s="24"/>
      <c r="L221" s="21"/>
      <c r="M221" s="21"/>
      <c r="N221" s="21"/>
      <c r="O221" s="57">
        <v>12</v>
      </c>
      <c r="P221" s="15">
        <f t="shared" si="7"/>
        <v>0</v>
      </c>
    </row>
    <row r="222" spans="1:16" ht="12.75" x14ac:dyDescent="0.2">
      <c r="A222" s="23" t="s">
        <v>47</v>
      </c>
      <c r="B222" s="85" t="s">
        <v>48</v>
      </c>
      <c r="C222" s="85"/>
      <c r="D222" s="85"/>
      <c r="E222" s="85"/>
      <c r="F222" s="22"/>
      <c r="G222" s="86"/>
      <c r="H222" s="87"/>
      <c r="I222" s="87"/>
      <c r="J222" s="87"/>
      <c r="K222" s="88"/>
      <c r="L222" s="21"/>
      <c r="M222" s="21"/>
      <c r="N222" s="21"/>
      <c r="O222" s="57">
        <v>16</v>
      </c>
      <c r="P222" s="15">
        <f t="shared" si="7"/>
        <v>0</v>
      </c>
    </row>
    <row r="223" spans="1:16" ht="12.75" x14ac:dyDescent="0.2">
      <c r="A223" s="23" t="s">
        <v>49</v>
      </c>
      <c r="B223" s="85" t="s">
        <v>50</v>
      </c>
      <c r="C223" s="85"/>
      <c r="D223" s="85"/>
      <c r="E223" s="85"/>
      <c r="F223" s="22"/>
      <c r="G223" s="86"/>
      <c r="H223" s="87"/>
      <c r="I223" s="87"/>
      <c r="J223" s="87"/>
      <c r="K223" s="88"/>
      <c r="L223" s="21"/>
      <c r="M223" s="21"/>
      <c r="N223" s="21"/>
      <c r="O223" s="57">
        <v>4</v>
      </c>
      <c r="P223" s="15">
        <f t="shared" si="7"/>
        <v>0</v>
      </c>
    </row>
    <row r="224" spans="1:16" ht="12.75" x14ac:dyDescent="0.2">
      <c r="A224" s="23" t="s">
        <v>51</v>
      </c>
      <c r="B224" s="85" t="s">
        <v>52</v>
      </c>
      <c r="C224" s="85"/>
      <c r="D224" s="85"/>
      <c r="E224" s="85"/>
      <c r="F224" s="22"/>
      <c r="G224" s="86"/>
      <c r="H224" s="87"/>
      <c r="I224" s="87"/>
      <c r="J224" s="87"/>
      <c r="K224" s="88"/>
      <c r="L224" s="21"/>
      <c r="M224" s="21"/>
      <c r="N224" s="21"/>
      <c r="O224" s="57">
        <v>3</v>
      </c>
      <c r="P224" s="15">
        <f t="shared" si="7"/>
        <v>0</v>
      </c>
    </row>
    <row r="225" spans="1:16" ht="12.75" x14ac:dyDescent="0.2">
      <c r="A225" s="23" t="s">
        <v>53</v>
      </c>
      <c r="B225" s="85" t="s">
        <v>54</v>
      </c>
      <c r="C225" s="85"/>
      <c r="D225" s="85"/>
      <c r="E225" s="85"/>
      <c r="F225" s="22"/>
      <c r="G225" s="26"/>
      <c r="H225" s="25"/>
      <c r="I225" s="25"/>
      <c r="J225" s="25"/>
      <c r="K225" s="24"/>
      <c r="L225" s="21"/>
      <c r="M225" s="21"/>
      <c r="N225" s="21"/>
      <c r="O225" s="57">
        <v>14</v>
      </c>
      <c r="P225" s="15">
        <f t="shared" si="7"/>
        <v>0</v>
      </c>
    </row>
    <row r="226" spans="1:16" ht="12.75" x14ac:dyDescent="0.2">
      <c r="A226" s="23" t="s">
        <v>55</v>
      </c>
      <c r="B226" s="85" t="s">
        <v>56</v>
      </c>
      <c r="C226" s="85"/>
      <c r="D226" s="85"/>
      <c r="E226" s="85"/>
      <c r="F226" s="22"/>
      <c r="G226" s="26"/>
      <c r="H226" s="25"/>
      <c r="I226" s="25"/>
      <c r="J226" s="25"/>
      <c r="K226" s="24"/>
      <c r="L226" s="21"/>
      <c r="M226" s="21"/>
      <c r="N226" s="21"/>
      <c r="O226" s="57">
        <v>12</v>
      </c>
      <c r="P226" s="15">
        <f t="shared" si="7"/>
        <v>0</v>
      </c>
    </row>
    <row r="227" spans="1:16" ht="12.75" x14ac:dyDescent="0.2">
      <c r="A227" s="23" t="s">
        <v>57</v>
      </c>
      <c r="B227" s="89" t="s">
        <v>58</v>
      </c>
      <c r="C227" s="90"/>
      <c r="D227" s="90"/>
      <c r="E227" s="91"/>
      <c r="F227" s="22"/>
      <c r="G227" s="86"/>
      <c r="H227" s="92"/>
      <c r="I227" s="92"/>
      <c r="J227" s="92"/>
      <c r="K227" s="88"/>
      <c r="L227" s="21"/>
      <c r="M227" s="21"/>
      <c r="N227" s="21"/>
      <c r="O227" s="57">
        <v>3</v>
      </c>
      <c r="P227" s="15">
        <f t="shared" si="7"/>
        <v>0</v>
      </c>
    </row>
    <row r="228" spans="1:16" ht="12.75" x14ac:dyDescent="0.2">
      <c r="A228" s="23" t="s">
        <v>59</v>
      </c>
      <c r="B228" s="85" t="s">
        <v>60</v>
      </c>
      <c r="C228" s="85"/>
      <c r="D228" s="85"/>
      <c r="E228" s="85"/>
      <c r="F228" s="22"/>
      <c r="G228" s="86"/>
      <c r="H228" s="87"/>
      <c r="I228" s="87"/>
      <c r="J228" s="87"/>
      <c r="K228" s="88"/>
      <c r="L228" s="21"/>
      <c r="M228" s="21"/>
      <c r="N228" s="21"/>
      <c r="O228" s="57">
        <v>8</v>
      </c>
      <c r="P228" s="15">
        <f t="shared" si="7"/>
        <v>0</v>
      </c>
    </row>
    <row r="229" spans="1:16" ht="12.75" x14ac:dyDescent="0.2">
      <c r="A229" s="23" t="s">
        <v>59</v>
      </c>
      <c r="B229" s="85" t="s">
        <v>61</v>
      </c>
      <c r="C229" s="85"/>
      <c r="D229" s="85"/>
      <c r="E229" s="85"/>
      <c r="F229" s="22"/>
      <c r="G229" s="86"/>
      <c r="H229" s="87"/>
      <c r="I229" s="87"/>
      <c r="J229" s="87"/>
      <c r="K229" s="88"/>
      <c r="L229" s="21"/>
      <c r="M229" s="21"/>
      <c r="N229" s="21"/>
      <c r="O229" s="57">
        <v>2</v>
      </c>
      <c r="P229" s="15">
        <f t="shared" si="7"/>
        <v>0</v>
      </c>
    </row>
    <row r="230" spans="1:16" ht="12.75" x14ac:dyDescent="0.2">
      <c r="A230" s="23" t="s">
        <v>59</v>
      </c>
      <c r="B230" s="85" t="s">
        <v>62</v>
      </c>
      <c r="C230" s="85"/>
      <c r="D230" s="85"/>
      <c r="E230" s="85"/>
      <c r="F230" s="22"/>
      <c r="G230" s="86"/>
      <c r="H230" s="87"/>
      <c r="I230" s="87"/>
      <c r="J230" s="87"/>
      <c r="K230" s="88"/>
      <c r="L230" s="21"/>
      <c r="M230" s="21"/>
      <c r="N230" s="21"/>
      <c r="O230" s="57">
        <v>6</v>
      </c>
      <c r="P230" s="15">
        <f t="shared" si="7"/>
        <v>0</v>
      </c>
    </row>
    <row r="231" spans="1:16" ht="13.5" thickBot="1" x14ac:dyDescent="0.25">
      <c r="A231" s="19" t="s">
        <v>59</v>
      </c>
      <c r="B231" s="81" t="s">
        <v>63</v>
      </c>
      <c r="C231" s="81"/>
      <c r="D231" s="81"/>
      <c r="E231" s="81"/>
      <c r="F231" s="18"/>
      <c r="G231" s="82"/>
      <c r="H231" s="83"/>
      <c r="I231" s="83"/>
      <c r="J231" s="83"/>
      <c r="K231" s="84"/>
      <c r="L231" s="17"/>
      <c r="M231" s="17"/>
      <c r="N231" s="17"/>
      <c r="O231" s="56"/>
      <c r="P231" s="15">
        <f t="shared" si="7"/>
        <v>0</v>
      </c>
    </row>
    <row r="232" spans="1:16" ht="13.5" thickTop="1" thickBot="1" x14ac:dyDescent="0.25">
      <c r="J232" s="9" t="s">
        <v>64</v>
      </c>
      <c r="K232" s="9"/>
      <c r="L232" s="14">
        <f>SUM(L217:L231)</f>
        <v>0</v>
      </c>
      <c r="M232" s="13">
        <f>SUM(M217:M231)</f>
        <v>300</v>
      </c>
      <c r="N232" s="12">
        <f>SUM(N217:N231)</f>
        <v>0</v>
      </c>
      <c r="O232" s="55"/>
      <c r="P232" s="10">
        <f>SUM(P217:P231)</f>
        <v>900</v>
      </c>
    </row>
    <row r="233" spans="1:16" ht="15.75" thickTop="1" x14ac:dyDescent="0.25">
      <c r="A233" s="37" t="s">
        <v>82</v>
      </c>
      <c r="B233" s="35"/>
      <c r="C233" s="35"/>
      <c r="D233" s="36"/>
      <c r="E233" s="36"/>
      <c r="F233" s="36"/>
      <c r="G233" s="36"/>
      <c r="H233" s="35"/>
      <c r="I233" s="35"/>
      <c r="J233" s="35"/>
      <c r="K233" s="35"/>
    </row>
    <row r="234" spans="1:16" ht="12.75" x14ac:dyDescent="0.2">
      <c r="A234" s="34" t="s">
        <v>27</v>
      </c>
      <c r="B234" s="93" t="s">
        <v>83</v>
      </c>
      <c r="C234" s="94"/>
      <c r="D234" s="94"/>
      <c r="E234" s="94"/>
      <c r="F234" s="94"/>
      <c r="G234" s="94"/>
      <c r="H234" s="94"/>
      <c r="I234" s="94"/>
      <c r="J234" s="94"/>
      <c r="K234" s="31"/>
    </row>
    <row r="235" spans="1:16" ht="12.75" x14ac:dyDescent="0.2">
      <c r="A235" s="34"/>
      <c r="B235" s="33"/>
      <c r="C235" s="31"/>
      <c r="D235" s="32"/>
      <c r="E235" s="32"/>
      <c r="F235" s="32"/>
      <c r="G235" s="32"/>
      <c r="H235" s="31"/>
      <c r="I235" s="31"/>
      <c r="J235" s="31"/>
      <c r="K235" s="31"/>
    </row>
    <row r="236" spans="1:16" ht="12.75" thickBot="1" x14ac:dyDescent="0.25">
      <c r="A236" s="30" t="s">
        <v>29</v>
      </c>
    </row>
    <row r="237" spans="1:16" ht="12.75" customHeight="1" thickTop="1" x14ac:dyDescent="0.2">
      <c r="A237" s="97" t="s">
        <v>30</v>
      </c>
      <c r="B237" s="98"/>
      <c r="C237" s="98"/>
      <c r="D237" s="98"/>
      <c r="E237" s="98"/>
      <c r="F237" s="101" t="s">
        <v>31</v>
      </c>
      <c r="G237" s="103" t="s">
        <v>32</v>
      </c>
      <c r="H237" s="104"/>
      <c r="I237" s="104"/>
      <c r="J237" s="104"/>
      <c r="K237" s="105"/>
      <c r="L237" s="109" t="s">
        <v>20</v>
      </c>
      <c r="M237" s="109"/>
      <c r="N237" s="109"/>
      <c r="O237" s="60" t="s">
        <v>67</v>
      </c>
      <c r="P237" s="95" t="s">
        <v>34</v>
      </c>
    </row>
    <row r="238" spans="1:16" x14ac:dyDescent="0.2">
      <c r="A238" s="99"/>
      <c r="B238" s="100"/>
      <c r="C238" s="100"/>
      <c r="D238" s="100"/>
      <c r="E238" s="100"/>
      <c r="F238" s="102"/>
      <c r="G238" s="106"/>
      <c r="H238" s="107"/>
      <c r="I238" s="107"/>
      <c r="J238" s="107"/>
      <c r="K238" s="108"/>
      <c r="L238" s="28" t="s">
        <v>22</v>
      </c>
      <c r="M238" s="28" t="s">
        <v>23</v>
      </c>
      <c r="N238" s="28" t="s">
        <v>24</v>
      </c>
      <c r="O238" s="58" t="s">
        <v>35</v>
      </c>
      <c r="P238" s="96"/>
    </row>
    <row r="239" spans="1:16" ht="12.75" x14ac:dyDescent="0.2">
      <c r="A239" s="23" t="s">
        <v>36</v>
      </c>
      <c r="B239" s="85" t="s">
        <v>37</v>
      </c>
      <c r="C239" s="85"/>
      <c r="D239" s="85"/>
      <c r="E239" s="85"/>
      <c r="F239" s="22"/>
      <c r="G239" s="86"/>
      <c r="H239" s="87"/>
      <c r="I239" s="87"/>
      <c r="J239" s="87"/>
      <c r="K239" s="88"/>
      <c r="L239" s="21"/>
      <c r="M239" s="21"/>
      <c r="N239" s="21"/>
      <c r="O239" s="57">
        <v>4</v>
      </c>
      <c r="P239" s="15">
        <f t="shared" ref="P239:P253" si="8">SUM(L239:N239)*O239</f>
        <v>0</v>
      </c>
    </row>
    <row r="240" spans="1:16" ht="12.75" x14ac:dyDescent="0.2">
      <c r="A240" s="23" t="s">
        <v>39</v>
      </c>
      <c r="B240" s="85" t="s">
        <v>40</v>
      </c>
      <c r="C240" s="85"/>
      <c r="D240" s="85"/>
      <c r="E240" s="85"/>
      <c r="F240" s="22"/>
      <c r="G240" s="86"/>
      <c r="H240" s="87"/>
      <c r="I240" s="87"/>
      <c r="J240" s="87"/>
      <c r="K240" s="88"/>
      <c r="L240" s="21"/>
      <c r="M240" s="21"/>
      <c r="N240" s="21"/>
      <c r="O240" s="57">
        <v>16</v>
      </c>
      <c r="P240" s="15">
        <f t="shared" si="8"/>
        <v>0</v>
      </c>
    </row>
    <row r="241" spans="1:16" ht="12.75" x14ac:dyDescent="0.2">
      <c r="A241" s="23" t="s">
        <v>41</v>
      </c>
      <c r="B241" s="85" t="s">
        <v>42</v>
      </c>
      <c r="C241" s="85"/>
      <c r="D241" s="85"/>
      <c r="E241" s="85"/>
      <c r="F241" s="22"/>
      <c r="G241" s="86"/>
      <c r="H241" s="87"/>
      <c r="I241" s="87"/>
      <c r="J241" s="87"/>
      <c r="K241" s="88"/>
      <c r="L241" s="21"/>
      <c r="M241" s="21"/>
      <c r="N241" s="21"/>
      <c r="O241" s="57">
        <v>3</v>
      </c>
      <c r="P241" s="15">
        <f t="shared" si="8"/>
        <v>0</v>
      </c>
    </row>
    <row r="242" spans="1:16" ht="12.75" x14ac:dyDescent="0.2">
      <c r="A242" s="23" t="s">
        <v>43</v>
      </c>
      <c r="B242" s="85" t="s">
        <v>44</v>
      </c>
      <c r="C242" s="85"/>
      <c r="D242" s="85"/>
      <c r="E242" s="85"/>
      <c r="F242" s="22"/>
      <c r="G242" s="86"/>
      <c r="H242" s="87"/>
      <c r="I242" s="87"/>
      <c r="J242" s="87"/>
      <c r="K242" s="88"/>
      <c r="L242" s="21"/>
      <c r="M242" s="21"/>
      <c r="N242" s="21"/>
      <c r="O242" s="57">
        <v>3</v>
      </c>
      <c r="P242" s="15">
        <f t="shared" si="8"/>
        <v>0</v>
      </c>
    </row>
    <row r="243" spans="1:16" ht="12.75" x14ac:dyDescent="0.2">
      <c r="A243" s="23" t="s">
        <v>45</v>
      </c>
      <c r="B243" s="85" t="s">
        <v>46</v>
      </c>
      <c r="C243" s="85"/>
      <c r="D243" s="85"/>
      <c r="E243" s="85"/>
      <c r="F243" s="22"/>
      <c r="G243" s="26"/>
      <c r="H243" s="25"/>
      <c r="I243" s="25"/>
      <c r="J243" s="25"/>
      <c r="K243" s="24"/>
      <c r="L243" s="21"/>
      <c r="M243" s="21"/>
      <c r="N243" s="21"/>
      <c r="O243" s="57">
        <v>12</v>
      </c>
      <c r="P243" s="15">
        <f t="shared" si="8"/>
        <v>0</v>
      </c>
    </row>
    <row r="244" spans="1:16" ht="12.75" x14ac:dyDescent="0.2">
      <c r="A244" s="23" t="s">
        <v>47</v>
      </c>
      <c r="B244" s="85" t="s">
        <v>48</v>
      </c>
      <c r="C244" s="85"/>
      <c r="D244" s="85"/>
      <c r="E244" s="85"/>
      <c r="F244" s="22"/>
      <c r="G244" s="86"/>
      <c r="H244" s="87"/>
      <c r="I244" s="87"/>
      <c r="J244" s="87"/>
      <c r="K244" s="88"/>
      <c r="L244" s="21"/>
      <c r="M244" s="21"/>
      <c r="N244" s="21"/>
      <c r="O244" s="57">
        <v>16</v>
      </c>
      <c r="P244" s="15">
        <f t="shared" si="8"/>
        <v>0</v>
      </c>
    </row>
    <row r="245" spans="1:16" ht="12.75" x14ac:dyDescent="0.2">
      <c r="A245" s="23" t="s">
        <v>49</v>
      </c>
      <c r="B245" s="85" t="s">
        <v>50</v>
      </c>
      <c r="C245" s="85"/>
      <c r="D245" s="85"/>
      <c r="E245" s="85"/>
      <c r="F245" s="22"/>
      <c r="G245" s="86"/>
      <c r="H245" s="87"/>
      <c r="I245" s="87"/>
      <c r="J245" s="87"/>
      <c r="K245" s="88"/>
      <c r="L245" s="21"/>
      <c r="M245" s="21"/>
      <c r="N245" s="21"/>
      <c r="O245" s="57">
        <v>4</v>
      </c>
      <c r="P245" s="15">
        <f t="shared" si="8"/>
        <v>0</v>
      </c>
    </row>
    <row r="246" spans="1:16" ht="12.75" x14ac:dyDescent="0.2">
      <c r="A246" s="23" t="s">
        <v>51</v>
      </c>
      <c r="B246" s="85" t="s">
        <v>52</v>
      </c>
      <c r="C246" s="85"/>
      <c r="D246" s="85"/>
      <c r="E246" s="85"/>
      <c r="F246" s="22" t="s">
        <v>38</v>
      </c>
      <c r="G246" s="86"/>
      <c r="H246" s="87"/>
      <c r="I246" s="87"/>
      <c r="J246" s="87"/>
      <c r="K246" s="88"/>
      <c r="L246" s="21"/>
      <c r="M246" s="21">
        <v>15360</v>
      </c>
      <c r="N246" s="21"/>
      <c r="O246" s="57">
        <v>3</v>
      </c>
      <c r="P246" s="15">
        <f t="shared" si="8"/>
        <v>46080</v>
      </c>
    </row>
    <row r="247" spans="1:16" ht="12.75" x14ac:dyDescent="0.2">
      <c r="A247" s="23" t="s">
        <v>53</v>
      </c>
      <c r="B247" s="85" t="s">
        <v>54</v>
      </c>
      <c r="C247" s="85"/>
      <c r="D247" s="85"/>
      <c r="E247" s="85"/>
      <c r="F247" s="22" t="s">
        <v>38</v>
      </c>
      <c r="G247" s="26"/>
      <c r="H247" s="25"/>
      <c r="I247" s="25"/>
      <c r="J247" s="25"/>
      <c r="K247" s="24"/>
      <c r="L247" s="21"/>
      <c r="M247" s="21">
        <v>1256</v>
      </c>
      <c r="N247" s="21"/>
      <c r="O247" s="57">
        <v>14</v>
      </c>
      <c r="P247" s="15">
        <f t="shared" si="8"/>
        <v>17584</v>
      </c>
    </row>
    <row r="248" spans="1:16" ht="12.75" x14ac:dyDescent="0.2">
      <c r="A248" s="23" t="s">
        <v>55</v>
      </c>
      <c r="B248" s="85" t="s">
        <v>56</v>
      </c>
      <c r="C248" s="85"/>
      <c r="D248" s="85"/>
      <c r="E248" s="85"/>
      <c r="F248" s="22"/>
      <c r="G248" s="26"/>
      <c r="H248" s="25"/>
      <c r="I248" s="25"/>
      <c r="J248" s="25"/>
      <c r="K248" s="24"/>
      <c r="L248" s="21"/>
      <c r="M248" s="21"/>
      <c r="N248" s="21"/>
      <c r="O248" s="57">
        <v>12</v>
      </c>
      <c r="P248" s="15">
        <f t="shared" si="8"/>
        <v>0</v>
      </c>
    </row>
    <row r="249" spans="1:16" ht="12.75" x14ac:dyDescent="0.2">
      <c r="A249" s="23" t="s">
        <v>57</v>
      </c>
      <c r="B249" s="89" t="s">
        <v>58</v>
      </c>
      <c r="C249" s="90"/>
      <c r="D249" s="90"/>
      <c r="E249" s="91"/>
      <c r="F249" s="22" t="s">
        <v>38</v>
      </c>
      <c r="G249" s="86"/>
      <c r="H249" s="92"/>
      <c r="I249" s="92"/>
      <c r="J249" s="92"/>
      <c r="K249" s="88"/>
      <c r="L249" s="21"/>
      <c r="M249" s="21">
        <v>3000</v>
      </c>
      <c r="N249" s="21"/>
      <c r="O249" s="57">
        <v>3</v>
      </c>
      <c r="P249" s="15">
        <f t="shared" si="8"/>
        <v>9000</v>
      </c>
    </row>
    <row r="250" spans="1:16" ht="12.75" x14ac:dyDescent="0.2">
      <c r="A250" s="23" t="s">
        <v>59</v>
      </c>
      <c r="B250" s="85" t="s">
        <v>60</v>
      </c>
      <c r="C250" s="85"/>
      <c r="D250" s="85"/>
      <c r="E250" s="85"/>
      <c r="F250" s="22"/>
      <c r="G250" s="86"/>
      <c r="H250" s="87"/>
      <c r="I250" s="87"/>
      <c r="J250" s="87"/>
      <c r="K250" s="88"/>
      <c r="L250" s="21"/>
      <c r="M250" s="21"/>
      <c r="N250" s="21"/>
      <c r="O250" s="57">
        <v>8</v>
      </c>
      <c r="P250" s="15">
        <f t="shared" si="8"/>
        <v>0</v>
      </c>
    </row>
    <row r="251" spans="1:16" ht="12.75" x14ac:dyDescent="0.2">
      <c r="A251" s="23" t="s">
        <v>59</v>
      </c>
      <c r="B251" s="85" t="s">
        <v>61</v>
      </c>
      <c r="C251" s="85"/>
      <c r="D251" s="85"/>
      <c r="E251" s="85"/>
      <c r="F251" s="22"/>
      <c r="G251" s="86"/>
      <c r="H251" s="87"/>
      <c r="I251" s="87"/>
      <c r="J251" s="87"/>
      <c r="K251" s="88"/>
      <c r="L251" s="21"/>
      <c r="M251" s="21"/>
      <c r="N251" s="21"/>
      <c r="O251" s="57">
        <v>2</v>
      </c>
      <c r="P251" s="15">
        <f t="shared" si="8"/>
        <v>0</v>
      </c>
    </row>
    <row r="252" spans="1:16" ht="12.75" x14ac:dyDescent="0.2">
      <c r="A252" s="23" t="s">
        <v>59</v>
      </c>
      <c r="B252" s="85" t="s">
        <v>62</v>
      </c>
      <c r="C252" s="85"/>
      <c r="D252" s="85"/>
      <c r="E252" s="85"/>
      <c r="F252" s="22"/>
      <c r="G252" s="86"/>
      <c r="H252" s="87"/>
      <c r="I252" s="87"/>
      <c r="J252" s="87"/>
      <c r="K252" s="88"/>
      <c r="L252" s="21"/>
      <c r="M252" s="21"/>
      <c r="N252" s="21"/>
      <c r="O252" s="57">
        <v>6</v>
      </c>
      <c r="P252" s="15">
        <f t="shared" si="8"/>
        <v>0</v>
      </c>
    </row>
    <row r="253" spans="1:16" ht="13.5" thickBot="1" x14ac:dyDescent="0.25">
      <c r="A253" s="19" t="s">
        <v>59</v>
      </c>
      <c r="B253" s="81" t="s">
        <v>63</v>
      </c>
      <c r="C253" s="81"/>
      <c r="D253" s="81"/>
      <c r="E253" s="81"/>
      <c r="F253" s="18"/>
      <c r="G253" s="82"/>
      <c r="H253" s="83"/>
      <c r="I253" s="83"/>
      <c r="J253" s="83"/>
      <c r="K253" s="84"/>
      <c r="L253" s="17"/>
      <c r="M253" s="17"/>
      <c r="N253" s="17"/>
      <c r="O253" s="56"/>
      <c r="P253" s="15">
        <f t="shared" si="8"/>
        <v>0</v>
      </c>
    </row>
    <row r="254" spans="1:16" ht="13.5" thickTop="1" thickBot="1" x14ac:dyDescent="0.25">
      <c r="J254" s="9" t="s">
        <v>64</v>
      </c>
      <c r="K254" s="9"/>
      <c r="L254" s="14">
        <f>SUM(L239:L253)</f>
        <v>0</v>
      </c>
      <c r="M254" s="13">
        <f>SUM(M239:M253)</f>
        <v>19616</v>
      </c>
      <c r="N254" s="12">
        <f>SUM(N239:N253)</f>
        <v>0</v>
      </c>
      <c r="O254" s="55"/>
      <c r="P254" s="10">
        <f>SUM(P239:P253)</f>
        <v>72664</v>
      </c>
    </row>
    <row r="255" spans="1:16" ht="12.75" thickTop="1" x14ac:dyDescent="0.2">
      <c r="J255" s="9"/>
      <c r="K255" s="9"/>
      <c r="L255" s="8"/>
      <c r="M255" s="8"/>
      <c r="N255" s="8"/>
      <c r="O255" s="6"/>
      <c r="P255" s="6"/>
    </row>
    <row r="256" spans="1:16" ht="15" x14ac:dyDescent="0.25">
      <c r="A256" s="37" t="s">
        <v>84</v>
      </c>
    </row>
    <row r="257" spans="1:16" ht="12.75" x14ac:dyDescent="0.2">
      <c r="A257" s="30" t="s">
        <v>27</v>
      </c>
      <c r="B257" s="93" t="s">
        <v>85</v>
      </c>
      <c r="C257" s="94"/>
      <c r="D257" s="94"/>
      <c r="E257" s="94"/>
      <c r="F257" s="94"/>
      <c r="G257" s="94"/>
      <c r="H257" s="94"/>
      <c r="I257" s="94"/>
      <c r="J257" s="94"/>
      <c r="K257" s="31"/>
    </row>
    <row r="259" spans="1:16" ht="12.75" thickBot="1" x14ac:dyDescent="0.25">
      <c r="A259" s="30" t="s">
        <v>29</v>
      </c>
    </row>
    <row r="260" spans="1:16" ht="12.75" customHeight="1" thickTop="1" x14ac:dyDescent="0.2">
      <c r="A260" s="97" t="s">
        <v>30</v>
      </c>
      <c r="B260" s="98"/>
      <c r="C260" s="98"/>
      <c r="D260" s="98"/>
      <c r="E260" s="98"/>
      <c r="F260" s="101" t="s">
        <v>31</v>
      </c>
      <c r="G260" s="103" t="s">
        <v>32</v>
      </c>
      <c r="H260" s="104"/>
      <c r="I260" s="104"/>
      <c r="J260" s="104"/>
      <c r="K260" s="105"/>
      <c r="L260" s="109" t="s">
        <v>20</v>
      </c>
      <c r="M260" s="109"/>
      <c r="N260" s="109"/>
      <c r="O260" s="59" t="s">
        <v>67</v>
      </c>
      <c r="P260" s="95" t="s">
        <v>34</v>
      </c>
    </row>
    <row r="261" spans="1:16" x14ac:dyDescent="0.2">
      <c r="A261" s="99"/>
      <c r="B261" s="100"/>
      <c r="C261" s="100"/>
      <c r="D261" s="100"/>
      <c r="E261" s="100"/>
      <c r="F261" s="102"/>
      <c r="G261" s="106"/>
      <c r="H261" s="107"/>
      <c r="I261" s="107"/>
      <c r="J261" s="107"/>
      <c r="K261" s="108"/>
      <c r="L261" s="28" t="s">
        <v>22</v>
      </c>
      <c r="M261" s="28" t="s">
        <v>23</v>
      </c>
      <c r="N261" s="28" t="s">
        <v>24</v>
      </c>
      <c r="O261" s="58" t="s">
        <v>35</v>
      </c>
      <c r="P261" s="96"/>
    </row>
    <row r="262" spans="1:16" ht="12.75" x14ac:dyDescent="0.2">
      <c r="A262" s="23" t="s">
        <v>36</v>
      </c>
      <c r="B262" s="85" t="s">
        <v>37</v>
      </c>
      <c r="C262" s="85"/>
      <c r="D262" s="85"/>
      <c r="E262" s="85"/>
      <c r="F262" s="22"/>
      <c r="G262" s="86"/>
      <c r="H262" s="87"/>
      <c r="I262" s="87"/>
      <c r="J262" s="87"/>
      <c r="K262" s="88"/>
      <c r="L262" s="21"/>
      <c r="M262" s="21"/>
      <c r="N262" s="21"/>
      <c r="O262" s="57">
        <v>4</v>
      </c>
      <c r="P262" s="15">
        <f t="shared" ref="P262:P276" si="9">SUM(L262:N262)*O262</f>
        <v>0</v>
      </c>
    </row>
    <row r="263" spans="1:16" ht="12.75" x14ac:dyDescent="0.2">
      <c r="A263" s="23" t="s">
        <v>39</v>
      </c>
      <c r="B263" s="85" t="s">
        <v>40</v>
      </c>
      <c r="C263" s="85"/>
      <c r="D263" s="85"/>
      <c r="E263" s="85"/>
      <c r="F263" s="22"/>
      <c r="G263" s="86"/>
      <c r="H263" s="87"/>
      <c r="I263" s="87"/>
      <c r="J263" s="87"/>
      <c r="K263" s="88"/>
      <c r="L263" s="21"/>
      <c r="M263" s="21"/>
      <c r="N263" s="21"/>
      <c r="O263" s="57">
        <v>16</v>
      </c>
      <c r="P263" s="15">
        <f t="shared" si="9"/>
        <v>0</v>
      </c>
    </row>
    <row r="264" spans="1:16" ht="12.75" x14ac:dyDescent="0.2">
      <c r="A264" s="23" t="s">
        <v>41</v>
      </c>
      <c r="B264" s="85" t="s">
        <v>42</v>
      </c>
      <c r="C264" s="85"/>
      <c r="D264" s="85"/>
      <c r="E264" s="85"/>
      <c r="F264" s="22"/>
      <c r="G264" s="86"/>
      <c r="H264" s="87"/>
      <c r="I264" s="87"/>
      <c r="J264" s="87"/>
      <c r="K264" s="88"/>
      <c r="L264" s="21"/>
      <c r="M264" s="21"/>
      <c r="N264" s="21"/>
      <c r="O264" s="57">
        <v>3</v>
      </c>
      <c r="P264" s="15">
        <f t="shared" si="9"/>
        <v>0</v>
      </c>
    </row>
    <row r="265" spans="1:16" ht="12.75" x14ac:dyDescent="0.2">
      <c r="A265" s="23" t="s">
        <v>43</v>
      </c>
      <c r="B265" s="85" t="s">
        <v>44</v>
      </c>
      <c r="C265" s="85"/>
      <c r="D265" s="85"/>
      <c r="E265" s="85"/>
      <c r="F265" s="22"/>
      <c r="G265" s="86"/>
      <c r="H265" s="87"/>
      <c r="I265" s="87"/>
      <c r="J265" s="87"/>
      <c r="K265" s="88"/>
      <c r="L265" s="21"/>
      <c r="M265" s="21"/>
      <c r="N265" s="21"/>
      <c r="O265" s="57">
        <v>3</v>
      </c>
      <c r="P265" s="15">
        <f t="shared" si="9"/>
        <v>0</v>
      </c>
    </row>
    <row r="266" spans="1:16" ht="12.75" x14ac:dyDescent="0.2">
      <c r="A266" s="23" t="s">
        <v>45</v>
      </c>
      <c r="B266" s="85" t="s">
        <v>46</v>
      </c>
      <c r="C266" s="85"/>
      <c r="D266" s="85"/>
      <c r="E266" s="85"/>
      <c r="F266" s="22"/>
      <c r="G266" s="26"/>
      <c r="H266" s="25"/>
      <c r="I266" s="25"/>
      <c r="J266" s="25"/>
      <c r="K266" s="24"/>
      <c r="L266" s="21"/>
      <c r="M266" s="21"/>
      <c r="N266" s="21"/>
      <c r="O266" s="57">
        <v>12</v>
      </c>
      <c r="P266" s="15">
        <f t="shared" si="9"/>
        <v>0</v>
      </c>
    </row>
    <row r="267" spans="1:16" ht="12.75" x14ac:dyDescent="0.2">
      <c r="A267" s="23" t="s">
        <v>47</v>
      </c>
      <c r="B267" s="85" t="s">
        <v>48</v>
      </c>
      <c r="C267" s="85"/>
      <c r="D267" s="85"/>
      <c r="E267" s="85"/>
      <c r="F267" s="22"/>
      <c r="G267" s="86"/>
      <c r="H267" s="87"/>
      <c r="I267" s="87"/>
      <c r="J267" s="87"/>
      <c r="K267" s="88"/>
      <c r="L267" s="21"/>
      <c r="M267" s="21"/>
      <c r="N267" s="21"/>
      <c r="O267" s="57">
        <v>16</v>
      </c>
      <c r="P267" s="15">
        <f t="shared" si="9"/>
        <v>0</v>
      </c>
    </row>
    <row r="268" spans="1:16" ht="12.75" x14ac:dyDescent="0.2">
      <c r="A268" s="23" t="s">
        <v>49</v>
      </c>
      <c r="B268" s="85" t="s">
        <v>50</v>
      </c>
      <c r="C268" s="85"/>
      <c r="D268" s="85"/>
      <c r="E268" s="85"/>
      <c r="F268" s="22"/>
      <c r="G268" s="86"/>
      <c r="H268" s="87"/>
      <c r="I268" s="87"/>
      <c r="J268" s="87"/>
      <c r="K268" s="88"/>
      <c r="L268" s="21"/>
      <c r="M268" s="21"/>
      <c r="N268" s="21"/>
      <c r="O268" s="57">
        <v>4</v>
      </c>
      <c r="P268" s="15">
        <f t="shared" si="9"/>
        <v>0</v>
      </c>
    </row>
    <row r="269" spans="1:16" ht="12.75" x14ac:dyDescent="0.2">
      <c r="A269" s="23" t="s">
        <v>51</v>
      </c>
      <c r="B269" s="85" t="s">
        <v>52</v>
      </c>
      <c r="C269" s="85"/>
      <c r="D269" s="85"/>
      <c r="E269" s="85"/>
      <c r="F269" s="22"/>
      <c r="G269" s="86"/>
      <c r="H269" s="87"/>
      <c r="I269" s="87"/>
      <c r="J269" s="87"/>
      <c r="K269" s="88"/>
      <c r="L269" s="21"/>
      <c r="M269" s="21"/>
      <c r="N269" s="21"/>
      <c r="O269" s="57">
        <v>3</v>
      </c>
      <c r="P269" s="15">
        <f t="shared" si="9"/>
        <v>0</v>
      </c>
    </row>
    <row r="270" spans="1:16" ht="12.75" x14ac:dyDescent="0.2">
      <c r="A270" s="23" t="s">
        <v>53</v>
      </c>
      <c r="B270" s="85" t="s">
        <v>54</v>
      </c>
      <c r="C270" s="85"/>
      <c r="D270" s="85"/>
      <c r="E270" s="85"/>
      <c r="F270" s="22"/>
      <c r="G270" s="26"/>
      <c r="H270" s="25"/>
      <c r="I270" s="25"/>
      <c r="J270" s="25"/>
      <c r="K270" s="24"/>
      <c r="L270" s="21"/>
      <c r="M270" s="21"/>
      <c r="N270" s="21"/>
      <c r="O270" s="57">
        <v>14</v>
      </c>
      <c r="P270" s="15">
        <f t="shared" si="9"/>
        <v>0</v>
      </c>
    </row>
    <row r="271" spans="1:16" ht="12.75" x14ac:dyDescent="0.2">
      <c r="A271" s="23" t="s">
        <v>55</v>
      </c>
      <c r="B271" s="85" t="s">
        <v>56</v>
      </c>
      <c r="C271" s="85"/>
      <c r="D271" s="85"/>
      <c r="E271" s="85"/>
      <c r="F271" s="22"/>
      <c r="G271" s="26"/>
      <c r="H271" s="25"/>
      <c r="I271" s="25"/>
      <c r="J271" s="25"/>
      <c r="K271" s="24"/>
      <c r="L271" s="21"/>
      <c r="M271" s="21"/>
      <c r="N271" s="21"/>
      <c r="O271" s="57">
        <v>12</v>
      </c>
      <c r="P271" s="15">
        <f t="shared" si="9"/>
        <v>0</v>
      </c>
    </row>
    <row r="272" spans="1:16" ht="12.75" x14ac:dyDescent="0.2">
      <c r="A272" s="23" t="s">
        <v>57</v>
      </c>
      <c r="B272" s="89" t="s">
        <v>58</v>
      </c>
      <c r="C272" s="90"/>
      <c r="D272" s="90"/>
      <c r="E272" s="91"/>
      <c r="F272" s="22"/>
      <c r="G272" s="86"/>
      <c r="H272" s="92"/>
      <c r="I272" s="92"/>
      <c r="J272" s="92"/>
      <c r="K272" s="88"/>
      <c r="L272" s="21"/>
      <c r="M272" s="21"/>
      <c r="N272" s="21"/>
      <c r="O272" s="57">
        <v>3</v>
      </c>
      <c r="P272" s="15">
        <f t="shared" si="9"/>
        <v>0</v>
      </c>
    </row>
    <row r="273" spans="1:16" ht="12.75" x14ac:dyDescent="0.2">
      <c r="A273" s="23" t="s">
        <v>59</v>
      </c>
      <c r="B273" s="85" t="s">
        <v>60</v>
      </c>
      <c r="C273" s="85"/>
      <c r="D273" s="85"/>
      <c r="E273" s="85"/>
      <c r="F273" s="22"/>
      <c r="G273" s="86"/>
      <c r="H273" s="87"/>
      <c r="I273" s="87"/>
      <c r="J273" s="87"/>
      <c r="K273" s="88"/>
      <c r="L273" s="21"/>
      <c r="M273" s="21"/>
      <c r="N273" s="21"/>
      <c r="O273" s="57">
        <v>8</v>
      </c>
      <c r="P273" s="15">
        <f t="shared" si="9"/>
        <v>0</v>
      </c>
    </row>
    <row r="274" spans="1:16" ht="12.75" x14ac:dyDescent="0.2">
      <c r="A274" s="23" t="s">
        <v>59</v>
      </c>
      <c r="B274" s="85" t="s">
        <v>61</v>
      </c>
      <c r="C274" s="85"/>
      <c r="D274" s="85"/>
      <c r="E274" s="85"/>
      <c r="F274" s="22"/>
      <c r="G274" s="86"/>
      <c r="H274" s="87"/>
      <c r="I274" s="87"/>
      <c r="J274" s="87"/>
      <c r="K274" s="88"/>
      <c r="L274" s="21"/>
      <c r="M274" s="21"/>
      <c r="N274" s="21"/>
      <c r="O274" s="57">
        <v>2</v>
      </c>
      <c r="P274" s="15">
        <f t="shared" si="9"/>
        <v>0</v>
      </c>
    </row>
    <row r="275" spans="1:16" ht="12.75" x14ac:dyDescent="0.2">
      <c r="A275" s="23" t="s">
        <v>59</v>
      </c>
      <c r="B275" s="85" t="s">
        <v>62</v>
      </c>
      <c r="C275" s="85"/>
      <c r="D275" s="85"/>
      <c r="E275" s="85"/>
      <c r="F275" s="22"/>
      <c r="G275" s="86"/>
      <c r="H275" s="87"/>
      <c r="I275" s="87"/>
      <c r="J275" s="87"/>
      <c r="K275" s="88"/>
      <c r="L275" s="21"/>
      <c r="M275" s="21"/>
      <c r="N275" s="21"/>
      <c r="O275" s="57">
        <v>6</v>
      </c>
      <c r="P275" s="15">
        <f t="shared" si="9"/>
        <v>0</v>
      </c>
    </row>
    <row r="276" spans="1:16" ht="13.5" thickBot="1" x14ac:dyDescent="0.25">
      <c r="A276" s="19" t="s">
        <v>59</v>
      </c>
      <c r="B276" s="81" t="s">
        <v>63</v>
      </c>
      <c r="C276" s="81"/>
      <c r="D276" s="81"/>
      <c r="E276" s="81"/>
      <c r="F276" s="18"/>
      <c r="G276" s="82"/>
      <c r="H276" s="83"/>
      <c r="I276" s="83"/>
      <c r="J276" s="83"/>
      <c r="K276" s="84"/>
      <c r="L276" s="17"/>
      <c r="M276" s="17"/>
      <c r="N276" s="17"/>
      <c r="O276" s="56"/>
      <c r="P276" s="15">
        <f t="shared" si="9"/>
        <v>0</v>
      </c>
    </row>
    <row r="277" spans="1:16" ht="13.5" thickTop="1" thickBot="1" x14ac:dyDescent="0.25">
      <c r="J277" s="9" t="s">
        <v>64</v>
      </c>
      <c r="K277" s="9"/>
      <c r="L277" s="14">
        <f>SUM(L262:L276)</f>
        <v>0</v>
      </c>
      <c r="M277" s="13">
        <f>SUM(M262:M276)</f>
        <v>0</v>
      </c>
      <c r="N277" s="12">
        <f>SUM(N262:N276)</f>
        <v>0</v>
      </c>
      <c r="O277" s="55"/>
      <c r="P277" s="10">
        <f>SUM(P262:P276)</f>
        <v>0</v>
      </c>
    </row>
    <row r="278" spans="1:16" ht="15.75" thickTop="1" x14ac:dyDescent="0.25">
      <c r="A278" s="37" t="s">
        <v>86</v>
      </c>
    </row>
    <row r="279" spans="1:16" ht="12.75" x14ac:dyDescent="0.2">
      <c r="A279" s="30" t="s">
        <v>27</v>
      </c>
      <c r="B279" s="93" t="s">
        <v>87</v>
      </c>
      <c r="C279" s="94"/>
      <c r="D279" s="94"/>
      <c r="E279" s="94"/>
      <c r="F279" s="94"/>
      <c r="G279" s="94"/>
      <c r="H279" s="94"/>
      <c r="I279" s="94"/>
      <c r="J279" s="94"/>
      <c r="K279" s="31"/>
    </row>
    <row r="281" spans="1:16" ht="12.75" thickBot="1" x14ac:dyDescent="0.25">
      <c r="A281" s="30" t="s">
        <v>29</v>
      </c>
    </row>
    <row r="282" spans="1:16" ht="12.75" customHeight="1" thickTop="1" x14ac:dyDescent="0.2">
      <c r="A282" s="97" t="s">
        <v>30</v>
      </c>
      <c r="B282" s="98"/>
      <c r="C282" s="98"/>
      <c r="D282" s="98"/>
      <c r="E282" s="98"/>
      <c r="F282" s="101" t="s">
        <v>31</v>
      </c>
      <c r="G282" s="103" t="s">
        <v>32</v>
      </c>
      <c r="H282" s="104"/>
      <c r="I282" s="104"/>
      <c r="J282" s="104"/>
      <c r="K282" s="105"/>
      <c r="L282" s="109" t="s">
        <v>20</v>
      </c>
      <c r="M282" s="109"/>
      <c r="N282" s="109"/>
      <c r="O282" s="59" t="s">
        <v>67</v>
      </c>
      <c r="P282" s="95" t="s">
        <v>34</v>
      </c>
    </row>
    <row r="283" spans="1:16" x14ac:dyDescent="0.2">
      <c r="A283" s="99"/>
      <c r="B283" s="100"/>
      <c r="C283" s="100"/>
      <c r="D283" s="100"/>
      <c r="E283" s="100"/>
      <c r="F283" s="102"/>
      <c r="G283" s="106"/>
      <c r="H283" s="107"/>
      <c r="I283" s="107"/>
      <c r="J283" s="107"/>
      <c r="K283" s="108"/>
      <c r="L283" s="28" t="s">
        <v>22</v>
      </c>
      <c r="M283" s="28" t="s">
        <v>23</v>
      </c>
      <c r="N283" s="28" t="s">
        <v>24</v>
      </c>
      <c r="O283" s="58" t="s">
        <v>35</v>
      </c>
      <c r="P283" s="96"/>
    </row>
    <row r="284" spans="1:16" ht="12.75" x14ac:dyDescent="0.2">
      <c r="A284" s="23" t="s">
        <v>36</v>
      </c>
      <c r="B284" s="85" t="s">
        <v>37</v>
      </c>
      <c r="C284" s="85"/>
      <c r="D284" s="85"/>
      <c r="E284" s="85"/>
      <c r="F284" s="22"/>
      <c r="G284" s="86"/>
      <c r="H284" s="87"/>
      <c r="I284" s="87"/>
      <c r="J284" s="87"/>
      <c r="K284" s="88"/>
      <c r="L284" s="21"/>
      <c r="M284" s="21"/>
      <c r="N284" s="21"/>
      <c r="O284" s="57">
        <v>4</v>
      </c>
      <c r="P284" s="15">
        <f t="shared" ref="P284:P298" si="10">SUM(L284:N284)*O284</f>
        <v>0</v>
      </c>
    </row>
    <row r="285" spans="1:16" ht="12.75" x14ac:dyDescent="0.2">
      <c r="A285" s="23" t="s">
        <v>39</v>
      </c>
      <c r="B285" s="85" t="s">
        <v>40</v>
      </c>
      <c r="C285" s="85"/>
      <c r="D285" s="85"/>
      <c r="E285" s="85"/>
      <c r="F285" s="22"/>
      <c r="G285" s="86"/>
      <c r="H285" s="87"/>
      <c r="I285" s="87"/>
      <c r="J285" s="87"/>
      <c r="K285" s="88"/>
      <c r="L285" s="21"/>
      <c r="M285" s="21"/>
      <c r="N285" s="21"/>
      <c r="O285" s="57">
        <v>16</v>
      </c>
      <c r="P285" s="15">
        <f t="shared" si="10"/>
        <v>0</v>
      </c>
    </row>
    <row r="286" spans="1:16" ht="12.75" x14ac:dyDescent="0.2">
      <c r="A286" s="23" t="s">
        <v>41</v>
      </c>
      <c r="B286" s="85" t="s">
        <v>42</v>
      </c>
      <c r="C286" s="85"/>
      <c r="D286" s="85"/>
      <c r="E286" s="85"/>
      <c r="F286" s="22"/>
      <c r="G286" s="86"/>
      <c r="H286" s="87"/>
      <c r="I286" s="87"/>
      <c r="J286" s="87"/>
      <c r="K286" s="88"/>
      <c r="L286" s="21"/>
      <c r="M286" s="21"/>
      <c r="N286" s="21"/>
      <c r="O286" s="57">
        <v>3</v>
      </c>
      <c r="P286" s="15">
        <f t="shared" si="10"/>
        <v>0</v>
      </c>
    </row>
    <row r="287" spans="1:16" ht="12.75" x14ac:dyDescent="0.2">
      <c r="A287" s="23" t="s">
        <v>43</v>
      </c>
      <c r="B287" s="85" t="s">
        <v>44</v>
      </c>
      <c r="C287" s="85"/>
      <c r="D287" s="85"/>
      <c r="E287" s="85"/>
      <c r="F287" s="22"/>
      <c r="G287" s="86"/>
      <c r="H287" s="87"/>
      <c r="I287" s="87"/>
      <c r="J287" s="87"/>
      <c r="K287" s="88"/>
      <c r="L287" s="21"/>
      <c r="M287" s="21"/>
      <c r="N287" s="21"/>
      <c r="O287" s="57">
        <v>3</v>
      </c>
      <c r="P287" s="15">
        <f t="shared" si="10"/>
        <v>0</v>
      </c>
    </row>
    <row r="288" spans="1:16" ht="12.75" x14ac:dyDescent="0.2">
      <c r="A288" s="23" t="s">
        <v>45</v>
      </c>
      <c r="B288" s="85" t="s">
        <v>46</v>
      </c>
      <c r="C288" s="85"/>
      <c r="D288" s="85"/>
      <c r="E288" s="85"/>
      <c r="F288" s="22"/>
      <c r="G288" s="26"/>
      <c r="H288" s="25"/>
      <c r="I288" s="25"/>
      <c r="J288" s="25"/>
      <c r="K288" s="24"/>
      <c r="L288" s="21"/>
      <c r="M288" s="21"/>
      <c r="N288" s="21"/>
      <c r="O288" s="57">
        <v>12</v>
      </c>
      <c r="P288" s="15">
        <f t="shared" si="10"/>
        <v>0</v>
      </c>
    </row>
    <row r="289" spans="1:16" ht="12.75" x14ac:dyDescent="0.2">
      <c r="A289" s="23" t="s">
        <v>47</v>
      </c>
      <c r="B289" s="85" t="s">
        <v>48</v>
      </c>
      <c r="C289" s="85"/>
      <c r="D289" s="85"/>
      <c r="E289" s="85"/>
      <c r="F289" s="22"/>
      <c r="G289" s="86"/>
      <c r="H289" s="87"/>
      <c r="I289" s="87"/>
      <c r="J289" s="87"/>
      <c r="K289" s="88"/>
      <c r="L289" s="21"/>
      <c r="M289" s="21"/>
      <c r="N289" s="21"/>
      <c r="O289" s="57">
        <v>16</v>
      </c>
      <c r="P289" s="15">
        <f t="shared" si="10"/>
        <v>0</v>
      </c>
    </row>
    <row r="290" spans="1:16" ht="12.75" x14ac:dyDescent="0.2">
      <c r="A290" s="23" t="s">
        <v>49</v>
      </c>
      <c r="B290" s="85" t="s">
        <v>50</v>
      </c>
      <c r="C290" s="85"/>
      <c r="D290" s="85"/>
      <c r="E290" s="85"/>
      <c r="F290" s="22"/>
      <c r="G290" s="86"/>
      <c r="H290" s="87"/>
      <c r="I290" s="87"/>
      <c r="J290" s="87"/>
      <c r="K290" s="88"/>
      <c r="L290" s="21"/>
      <c r="M290" s="21"/>
      <c r="N290" s="21"/>
      <c r="O290" s="57">
        <v>4</v>
      </c>
      <c r="P290" s="15">
        <f t="shared" si="10"/>
        <v>0</v>
      </c>
    </row>
    <row r="291" spans="1:16" ht="12.75" x14ac:dyDescent="0.2">
      <c r="A291" s="23" t="s">
        <v>51</v>
      </c>
      <c r="B291" s="85" t="s">
        <v>52</v>
      </c>
      <c r="C291" s="85"/>
      <c r="D291" s="85"/>
      <c r="E291" s="85"/>
      <c r="F291" s="22"/>
      <c r="G291" s="86"/>
      <c r="H291" s="87"/>
      <c r="I291" s="87"/>
      <c r="J291" s="87"/>
      <c r="K291" s="88"/>
      <c r="L291" s="21"/>
      <c r="M291" s="21"/>
      <c r="N291" s="21"/>
      <c r="O291" s="57">
        <v>3</v>
      </c>
      <c r="P291" s="15">
        <f t="shared" si="10"/>
        <v>0</v>
      </c>
    </row>
    <row r="292" spans="1:16" ht="12.75" x14ac:dyDescent="0.2">
      <c r="A292" s="23" t="s">
        <v>53</v>
      </c>
      <c r="B292" s="85" t="s">
        <v>54</v>
      </c>
      <c r="C292" s="85"/>
      <c r="D292" s="85"/>
      <c r="E292" s="85"/>
      <c r="F292" s="22"/>
      <c r="G292" s="26"/>
      <c r="H292" s="25"/>
      <c r="I292" s="25"/>
      <c r="J292" s="25"/>
      <c r="K292" s="24"/>
      <c r="L292" s="21"/>
      <c r="M292" s="21"/>
      <c r="N292" s="21"/>
      <c r="O292" s="57">
        <v>14</v>
      </c>
      <c r="P292" s="15">
        <f t="shared" si="10"/>
        <v>0</v>
      </c>
    </row>
    <row r="293" spans="1:16" ht="12.75" x14ac:dyDescent="0.2">
      <c r="A293" s="23" t="s">
        <v>55</v>
      </c>
      <c r="B293" s="85" t="s">
        <v>56</v>
      </c>
      <c r="C293" s="85"/>
      <c r="D293" s="85"/>
      <c r="E293" s="85"/>
      <c r="F293" s="22"/>
      <c r="G293" s="26"/>
      <c r="H293" s="25"/>
      <c r="I293" s="25"/>
      <c r="J293" s="25"/>
      <c r="K293" s="24"/>
      <c r="L293" s="21"/>
      <c r="M293" s="21"/>
      <c r="N293" s="21"/>
      <c r="O293" s="57">
        <v>12</v>
      </c>
      <c r="P293" s="15">
        <f t="shared" si="10"/>
        <v>0</v>
      </c>
    </row>
    <row r="294" spans="1:16" ht="12.75" x14ac:dyDescent="0.2">
      <c r="A294" s="23" t="s">
        <v>57</v>
      </c>
      <c r="B294" s="89" t="s">
        <v>58</v>
      </c>
      <c r="C294" s="90"/>
      <c r="D294" s="90"/>
      <c r="E294" s="91"/>
      <c r="F294" s="22"/>
      <c r="G294" s="86"/>
      <c r="H294" s="92"/>
      <c r="I294" s="92"/>
      <c r="J294" s="92"/>
      <c r="K294" s="88"/>
      <c r="L294" s="21"/>
      <c r="M294" s="21"/>
      <c r="N294" s="21"/>
      <c r="O294" s="57">
        <v>3</v>
      </c>
      <c r="P294" s="15">
        <f t="shared" si="10"/>
        <v>0</v>
      </c>
    </row>
    <row r="295" spans="1:16" ht="12.75" x14ac:dyDescent="0.2">
      <c r="A295" s="23" t="s">
        <v>59</v>
      </c>
      <c r="B295" s="85" t="s">
        <v>60</v>
      </c>
      <c r="C295" s="85"/>
      <c r="D295" s="85"/>
      <c r="E295" s="85"/>
      <c r="F295" s="22"/>
      <c r="G295" s="86"/>
      <c r="H295" s="87"/>
      <c r="I295" s="87"/>
      <c r="J295" s="87"/>
      <c r="K295" s="88"/>
      <c r="L295" s="21"/>
      <c r="M295" s="21"/>
      <c r="N295" s="21"/>
      <c r="O295" s="57">
        <v>8</v>
      </c>
      <c r="P295" s="15">
        <f t="shared" si="10"/>
        <v>0</v>
      </c>
    </row>
    <row r="296" spans="1:16" ht="12.75" x14ac:dyDescent="0.2">
      <c r="A296" s="23" t="s">
        <v>59</v>
      </c>
      <c r="B296" s="85" t="s">
        <v>61</v>
      </c>
      <c r="C296" s="85"/>
      <c r="D296" s="85"/>
      <c r="E296" s="85"/>
      <c r="F296" s="22"/>
      <c r="G296" s="86"/>
      <c r="H296" s="87"/>
      <c r="I296" s="87"/>
      <c r="J296" s="87"/>
      <c r="K296" s="88"/>
      <c r="L296" s="21"/>
      <c r="M296" s="21"/>
      <c r="N296" s="21"/>
      <c r="O296" s="57">
        <v>2</v>
      </c>
      <c r="P296" s="15">
        <f t="shared" si="10"/>
        <v>0</v>
      </c>
    </row>
    <row r="297" spans="1:16" ht="12.75" x14ac:dyDescent="0.2">
      <c r="A297" s="23" t="s">
        <v>59</v>
      </c>
      <c r="B297" s="85" t="s">
        <v>62</v>
      </c>
      <c r="C297" s="85"/>
      <c r="D297" s="85"/>
      <c r="E297" s="85"/>
      <c r="F297" s="22"/>
      <c r="G297" s="86"/>
      <c r="H297" s="87"/>
      <c r="I297" s="87"/>
      <c r="J297" s="87"/>
      <c r="K297" s="88"/>
      <c r="L297" s="21"/>
      <c r="M297" s="21"/>
      <c r="N297" s="21"/>
      <c r="O297" s="57">
        <v>6</v>
      </c>
      <c r="P297" s="15">
        <f t="shared" si="10"/>
        <v>0</v>
      </c>
    </row>
    <row r="298" spans="1:16" ht="13.5" thickBot="1" x14ac:dyDescent="0.25">
      <c r="A298" s="19" t="s">
        <v>59</v>
      </c>
      <c r="B298" s="81" t="s">
        <v>63</v>
      </c>
      <c r="C298" s="81"/>
      <c r="D298" s="81"/>
      <c r="E298" s="81"/>
      <c r="F298" s="18"/>
      <c r="G298" s="82"/>
      <c r="H298" s="83"/>
      <c r="I298" s="83"/>
      <c r="J298" s="83"/>
      <c r="K298" s="84"/>
      <c r="L298" s="17"/>
      <c r="M298" s="17"/>
      <c r="N298" s="17"/>
      <c r="O298" s="56"/>
      <c r="P298" s="15">
        <f t="shared" si="10"/>
        <v>0</v>
      </c>
    </row>
    <row r="299" spans="1:16" ht="13.5" thickTop="1" thickBot="1" x14ac:dyDescent="0.25">
      <c r="J299" s="9" t="s">
        <v>64</v>
      </c>
      <c r="K299" s="9"/>
      <c r="L299" s="14">
        <f>SUM(L284:L298)</f>
        <v>0</v>
      </c>
      <c r="M299" s="13">
        <f>SUM(M284:M298)</f>
        <v>0</v>
      </c>
      <c r="N299" s="12">
        <f>SUM(N284:N298)</f>
        <v>0</v>
      </c>
      <c r="O299" s="55"/>
      <c r="P299" s="10">
        <f>SUM(P284:P298)</f>
        <v>0</v>
      </c>
    </row>
    <row r="300" spans="1:16" ht="12.75" thickTop="1" x14ac:dyDescent="0.2">
      <c r="J300" s="9"/>
      <c r="K300" s="9"/>
      <c r="L300" s="8"/>
      <c r="M300" s="8"/>
      <c r="N300" s="8"/>
      <c r="O300" s="6"/>
      <c r="P300" s="6"/>
    </row>
    <row r="301" spans="1:16" ht="15" x14ac:dyDescent="0.25">
      <c r="A301" s="37" t="s">
        <v>88</v>
      </c>
    </row>
    <row r="302" spans="1:16" ht="12.75" x14ac:dyDescent="0.2">
      <c r="A302" s="30" t="s">
        <v>27</v>
      </c>
      <c r="B302" s="93" t="s">
        <v>89</v>
      </c>
      <c r="C302" s="94"/>
      <c r="D302" s="94"/>
      <c r="E302" s="94"/>
      <c r="F302" s="94"/>
      <c r="G302" s="94"/>
      <c r="H302" s="94"/>
      <c r="I302" s="94"/>
      <c r="J302" s="94"/>
      <c r="K302" s="31"/>
    </row>
    <row r="304" spans="1:16" ht="12.75" thickBot="1" x14ac:dyDescent="0.25">
      <c r="A304" s="30" t="s">
        <v>29</v>
      </c>
    </row>
    <row r="305" spans="1:16" ht="12.75" customHeight="1" thickTop="1" x14ac:dyDescent="0.2">
      <c r="A305" s="97" t="s">
        <v>30</v>
      </c>
      <c r="B305" s="98"/>
      <c r="C305" s="98"/>
      <c r="D305" s="98"/>
      <c r="E305" s="98"/>
      <c r="F305" s="101" t="s">
        <v>31</v>
      </c>
      <c r="G305" s="103" t="s">
        <v>32</v>
      </c>
      <c r="H305" s="104"/>
      <c r="I305" s="104"/>
      <c r="J305" s="104"/>
      <c r="K305" s="105"/>
      <c r="L305" s="109" t="s">
        <v>20</v>
      </c>
      <c r="M305" s="109"/>
      <c r="N305" s="109"/>
      <c r="O305" s="59" t="s">
        <v>67</v>
      </c>
      <c r="P305" s="95" t="s">
        <v>34</v>
      </c>
    </row>
    <row r="306" spans="1:16" x14ac:dyDescent="0.2">
      <c r="A306" s="99"/>
      <c r="B306" s="100"/>
      <c r="C306" s="100"/>
      <c r="D306" s="100"/>
      <c r="E306" s="100"/>
      <c r="F306" s="102"/>
      <c r="G306" s="106"/>
      <c r="H306" s="107"/>
      <c r="I306" s="107"/>
      <c r="J306" s="107"/>
      <c r="K306" s="108"/>
      <c r="L306" s="28" t="s">
        <v>22</v>
      </c>
      <c r="M306" s="28" t="s">
        <v>23</v>
      </c>
      <c r="N306" s="28" t="s">
        <v>24</v>
      </c>
      <c r="O306" s="58" t="s">
        <v>35</v>
      </c>
      <c r="P306" s="96"/>
    </row>
    <row r="307" spans="1:16" ht="12.75" x14ac:dyDescent="0.2">
      <c r="A307" s="23" t="s">
        <v>36</v>
      </c>
      <c r="B307" s="85" t="s">
        <v>37</v>
      </c>
      <c r="C307" s="85"/>
      <c r="D307" s="85"/>
      <c r="E307" s="85"/>
      <c r="F307" s="22"/>
      <c r="G307" s="86"/>
      <c r="H307" s="87"/>
      <c r="I307" s="87"/>
      <c r="J307" s="87"/>
      <c r="K307" s="88"/>
      <c r="L307" s="21"/>
      <c r="M307" s="21"/>
      <c r="N307" s="21"/>
      <c r="O307" s="57">
        <v>4</v>
      </c>
      <c r="P307" s="15">
        <f t="shared" ref="P307:P321" si="11">SUM(L307:N307)*O307</f>
        <v>0</v>
      </c>
    </row>
    <row r="308" spans="1:16" ht="12.75" x14ac:dyDescent="0.2">
      <c r="A308" s="23" t="s">
        <v>39</v>
      </c>
      <c r="B308" s="85" t="s">
        <v>40</v>
      </c>
      <c r="C308" s="85"/>
      <c r="D308" s="85"/>
      <c r="E308" s="85"/>
      <c r="F308" s="22"/>
      <c r="G308" s="86"/>
      <c r="H308" s="87"/>
      <c r="I308" s="87"/>
      <c r="J308" s="87"/>
      <c r="K308" s="88"/>
      <c r="L308" s="21"/>
      <c r="M308" s="21"/>
      <c r="N308" s="21"/>
      <c r="O308" s="57">
        <v>16</v>
      </c>
      <c r="P308" s="15">
        <f t="shared" si="11"/>
        <v>0</v>
      </c>
    </row>
    <row r="309" spans="1:16" ht="12.75" x14ac:dyDescent="0.2">
      <c r="A309" s="23" t="s">
        <v>41</v>
      </c>
      <c r="B309" s="85" t="s">
        <v>42</v>
      </c>
      <c r="C309" s="85"/>
      <c r="D309" s="85"/>
      <c r="E309" s="85"/>
      <c r="F309" s="22"/>
      <c r="G309" s="86"/>
      <c r="H309" s="87"/>
      <c r="I309" s="87"/>
      <c r="J309" s="87"/>
      <c r="K309" s="88"/>
      <c r="L309" s="21"/>
      <c r="M309" s="21"/>
      <c r="N309" s="21"/>
      <c r="O309" s="57">
        <v>3</v>
      </c>
      <c r="P309" s="15">
        <f t="shared" si="11"/>
        <v>0</v>
      </c>
    </row>
    <row r="310" spans="1:16" ht="12.75" x14ac:dyDescent="0.2">
      <c r="A310" s="23" t="s">
        <v>43</v>
      </c>
      <c r="B310" s="85" t="s">
        <v>44</v>
      </c>
      <c r="C310" s="85"/>
      <c r="D310" s="85"/>
      <c r="E310" s="85"/>
      <c r="F310" s="22" t="s">
        <v>38</v>
      </c>
      <c r="G310" s="86"/>
      <c r="H310" s="87"/>
      <c r="I310" s="87"/>
      <c r="J310" s="87"/>
      <c r="K310" s="88"/>
      <c r="L310" s="21"/>
      <c r="M310" s="21">
        <v>1848</v>
      </c>
      <c r="N310" s="21"/>
      <c r="O310" s="57">
        <v>3</v>
      </c>
      <c r="P310" s="15">
        <f t="shared" si="11"/>
        <v>5544</v>
      </c>
    </row>
    <row r="311" spans="1:16" ht="12.75" x14ac:dyDescent="0.2">
      <c r="A311" s="23" t="s">
        <v>45</v>
      </c>
      <c r="B311" s="85" t="s">
        <v>46</v>
      </c>
      <c r="C311" s="85"/>
      <c r="D311" s="85"/>
      <c r="E311" s="85"/>
      <c r="F311" s="22"/>
      <c r="G311" s="26"/>
      <c r="H311" s="25"/>
      <c r="I311" s="25"/>
      <c r="J311" s="25"/>
      <c r="K311" s="24"/>
      <c r="L311" s="21"/>
      <c r="M311" s="21"/>
      <c r="N311" s="21"/>
      <c r="O311" s="57">
        <v>12</v>
      </c>
      <c r="P311" s="15">
        <f t="shared" si="11"/>
        <v>0</v>
      </c>
    </row>
    <row r="312" spans="1:16" ht="12.75" x14ac:dyDescent="0.2">
      <c r="A312" s="23" t="s">
        <v>47</v>
      </c>
      <c r="B312" s="85" t="s">
        <v>48</v>
      </c>
      <c r="C312" s="85"/>
      <c r="D312" s="85"/>
      <c r="E312" s="85"/>
      <c r="F312" s="22"/>
      <c r="G312" s="86"/>
      <c r="H312" s="87"/>
      <c r="I312" s="87"/>
      <c r="J312" s="87"/>
      <c r="K312" s="88"/>
      <c r="L312" s="21"/>
      <c r="M312" s="21"/>
      <c r="N312" s="21"/>
      <c r="O312" s="57">
        <v>16</v>
      </c>
      <c r="P312" s="15">
        <f t="shared" si="11"/>
        <v>0</v>
      </c>
    </row>
    <row r="313" spans="1:16" ht="12.75" x14ac:dyDescent="0.2">
      <c r="A313" s="23" t="s">
        <v>49</v>
      </c>
      <c r="B313" s="85" t="s">
        <v>50</v>
      </c>
      <c r="C313" s="85"/>
      <c r="D313" s="85"/>
      <c r="E313" s="85"/>
      <c r="F313" s="22"/>
      <c r="G313" s="86"/>
      <c r="H313" s="87"/>
      <c r="I313" s="87"/>
      <c r="J313" s="87"/>
      <c r="K313" s="88"/>
      <c r="L313" s="21"/>
      <c r="M313" s="21"/>
      <c r="N313" s="21"/>
      <c r="O313" s="57">
        <v>4</v>
      </c>
      <c r="P313" s="15">
        <f t="shared" si="11"/>
        <v>0</v>
      </c>
    </row>
    <row r="314" spans="1:16" ht="12.75" x14ac:dyDescent="0.2">
      <c r="A314" s="23" t="s">
        <v>51</v>
      </c>
      <c r="B314" s="85" t="s">
        <v>52</v>
      </c>
      <c r="C314" s="85"/>
      <c r="D314" s="85"/>
      <c r="E314" s="85"/>
      <c r="F314" s="22"/>
      <c r="G314" s="86"/>
      <c r="H314" s="87"/>
      <c r="I314" s="87"/>
      <c r="J314" s="87"/>
      <c r="K314" s="88"/>
      <c r="L314" s="21"/>
      <c r="M314" s="21"/>
      <c r="N314" s="21"/>
      <c r="O314" s="57">
        <v>3</v>
      </c>
      <c r="P314" s="15">
        <f t="shared" si="11"/>
        <v>0</v>
      </c>
    </row>
    <row r="315" spans="1:16" ht="12.75" x14ac:dyDescent="0.2">
      <c r="A315" s="23" t="s">
        <v>53</v>
      </c>
      <c r="B315" s="85" t="s">
        <v>54</v>
      </c>
      <c r="C315" s="85"/>
      <c r="D315" s="85"/>
      <c r="E315" s="85"/>
      <c r="F315" s="22"/>
      <c r="G315" s="26"/>
      <c r="H315" s="25"/>
      <c r="I315" s="25"/>
      <c r="J315" s="25"/>
      <c r="K315" s="24"/>
      <c r="L315" s="21"/>
      <c r="M315" s="21"/>
      <c r="N315" s="21"/>
      <c r="O315" s="57">
        <v>14</v>
      </c>
      <c r="P315" s="15">
        <f t="shared" si="11"/>
        <v>0</v>
      </c>
    </row>
    <row r="316" spans="1:16" ht="12.75" x14ac:dyDescent="0.2">
      <c r="A316" s="23" t="s">
        <v>55</v>
      </c>
      <c r="B316" s="85" t="s">
        <v>56</v>
      </c>
      <c r="C316" s="85"/>
      <c r="D316" s="85"/>
      <c r="E316" s="85"/>
      <c r="F316" s="22"/>
      <c r="G316" s="26"/>
      <c r="H316" s="25"/>
      <c r="I316" s="25"/>
      <c r="J316" s="25"/>
      <c r="K316" s="24"/>
      <c r="L316" s="21"/>
      <c r="M316" s="21"/>
      <c r="N316" s="21"/>
      <c r="O316" s="57">
        <v>12</v>
      </c>
      <c r="P316" s="15">
        <f t="shared" si="11"/>
        <v>0</v>
      </c>
    </row>
    <row r="317" spans="1:16" ht="12.75" x14ac:dyDescent="0.2">
      <c r="A317" s="23" t="s">
        <v>57</v>
      </c>
      <c r="B317" s="89" t="s">
        <v>58</v>
      </c>
      <c r="C317" s="90"/>
      <c r="D317" s="90"/>
      <c r="E317" s="91"/>
      <c r="F317" s="22" t="s">
        <v>38</v>
      </c>
      <c r="G317" s="86"/>
      <c r="H317" s="92"/>
      <c r="I317" s="92"/>
      <c r="J317" s="92"/>
      <c r="K317" s="88"/>
      <c r="L317" s="21"/>
      <c r="M317" s="21">
        <v>2600</v>
      </c>
      <c r="N317" s="21"/>
      <c r="O317" s="57">
        <v>3</v>
      </c>
      <c r="P317" s="15">
        <f t="shared" si="11"/>
        <v>7800</v>
      </c>
    </row>
    <row r="318" spans="1:16" ht="12.75" x14ac:dyDescent="0.2">
      <c r="A318" s="23" t="s">
        <v>59</v>
      </c>
      <c r="B318" s="85" t="s">
        <v>60</v>
      </c>
      <c r="C318" s="85"/>
      <c r="D318" s="85"/>
      <c r="E318" s="85"/>
      <c r="F318" s="22"/>
      <c r="G318" s="86"/>
      <c r="H318" s="87"/>
      <c r="I318" s="87"/>
      <c r="J318" s="87"/>
      <c r="K318" s="88"/>
      <c r="L318" s="21"/>
      <c r="M318" s="21"/>
      <c r="N318" s="21"/>
      <c r="O318" s="57">
        <v>8</v>
      </c>
      <c r="P318" s="15">
        <f t="shared" si="11"/>
        <v>0</v>
      </c>
    </row>
    <row r="319" spans="1:16" ht="12.75" x14ac:dyDescent="0.2">
      <c r="A319" s="23" t="s">
        <v>59</v>
      </c>
      <c r="B319" s="85" t="s">
        <v>61</v>
      </c>
      <c r="C319" s="85"/>
      <c r="D319" s="85"/>
      <c r="E319" s="85"/>
      <c r="F319" s="22"/>
      <c r="G319" s="86"/>
      <c r="H319" s="87"/>
      <c r="I319" s="87"/>
      <c r="J319" s="87"/>
      <c r="K319" s="88"/>
      <c r="L319" s="21"/>
      <c r="M319" s="21"/>
      <c r="N319" s="21"/>
      <c r="O319" s="57">
        <v>2</v>
      </c>
      <c r="P319" s="15">
        <f t="shared" si="11"/>
        <v>0</v>
      </c>
    </row>
    <row r="320" spans="1:16" ht="12.75" x14ac:dyDescent="0.2">
      <c r="A320" s="23" t="s">
        <v>59</v>
      </c>
      <c r="B320" s="85" t="s">
        <v>62</v>
      </c>
      <c r="C320" s="85"/>
      <c r="D320" s="85"/>
      <c r="E320" s="85"/>
      <c r="F320" s="22"/>
      <c r="G320" s="86"/>
      <c r="H320" s="87"/>
      <c r="I320" s="87"/>
      <c r="J320" s="87"/>
      <c r="K320" s="88"/>
      <c r="L320" s="21"/>
      <c r="M320" s="21"/>
      <c r="N320" s="21"/>
      <c r="O320" s="57">
        <v>6</v>
      </c>
      <c r="P320" s="15">
        <f t="shared" si="11"/>
        <v>0</v>
      </c>
    </row>
    <row r="321" spans="1:16" ht="13.5" thickBot="1" x14ac:dyDescent="0.25">
      <c r="A321" s="19" t="s">
        <v>59</v>
      </c>
      <c r="B321" s="81" t="s">
        <v>63</v>
      </c>
      <c r="C321" s="81"/>
      <c r="D321" s="81"/>
      <c r="E321" s="81"/>
      <c r="F321" s="18"/>
      <c r="G321" s="82"/>
      <c r="H321" s="83"/>
      <c r="I321" s="83"/>
      <c r="J321" s="83"/>
      <c r="K321" s="84"/>
      <c r="L321" s="17"/>
      <c r="M321" s="17"/>
      <c r="N321" s="17"/>
      <c r="O321" s="56"/>
      <c r="P321" s="15">
        <f t="shared" si="11"/>
        <v>0</v>
      </c>
    </row>
    <row r="322" spans="1:16" ht="13.5" thickTop="1" thickBot="1" x14ac:dyDescent="0.25">
      <c r="J322" s="9" t="s">
        <v>64</v>
      </c>
      <c r="K322" s="9"/>
      <c r="L322" s="14">
        <f>SUM(L307:L321)</f>
        <v>0</v>
      </c>
      <c r="M322" s="13">
        <f>SUM(M307:M321)</f>
        <v>4448</v>
      </c>
      <c r="N322" s="12">
        <f>SUM(N307:N321)</f>
        <v>0</v>
      </c>
      <c r="O322" s="55"/>
      <c r="P322" s="10">
        <f>SUM(P307:P321)</f>
        <v>13344</v>
      </c>
    </row>
    <row r="323" spans="1:16" ht="15.75" thickTop="1" x14ac:dyDescent="0.25">
      <c r="A323" s="37" t="s">
        <v>90</v>
      </c>
      <c r="B323" s="35"/>
      <c r="C323" s="35"/>
      <c r="D323" s="36"/>
      <c r="E323" s="36"/>
      <c r="F323" s="36"/>
      <c r="G323" s="36"/>
      <c r="H323" s="35"/>
      <c r="I323" s="35"/>
      <c r="J323" s="35"/>
      <c r="K323" s="35"/>
    </row>
    <row r="324" spans="1:16" ht="12.75" x14ac:dyDescent="0.2">
      <c r="A324" s="34" t="s">
        <v>27</v>
      </c>
      <c r="B324" s="93" t="s">
        <v>91</v>
      </c>
      <c r="C324" s="94"/>
      <c r="D324" s="94"/>
      <c r="E324" s="94"/>
      <c r="F324" s="94"/>
      <c r="G324" s="94"/>
      <c r="H324" s="94"/>
      <c r="I324" s="94"/>
      <c r="J324" s="94"/>
      <c r="K324" s="31"/>
    </row>
    <row r="325" spans="1:16" ht="12.75" x14ac:dyDescent="0.2">
      <c r="A325" s="34"/>
      <c r="B325" s="33"/>
      <c r="C325" s="31"/>
      <c r="D325" s="32"/>
      <c r="E325" s="32"/>
      <c r="F325" s="32"/>
      <c r="G325" s="32"/>
      <c r="H325" s="31"/>
      <c r="I325" s="31"/>
      <c r="J325" s="31"/>
      <c r="K325" s="31"/>
    </row>
    <row r="326" spans="1:16" ht="12.75" thickBot="1" x14ac:dyDescent="0.25">
      <c r="A326" s="61" t="s">
        <v>29</v>
      </c>
    </row>
    <row r="327" spans="1:16" ht="12.75" customHeight="1" thickTop="1" x14ac:dyDescent="0.2">
      <c r="A327" s="97" t="s">
        <v>30</v>
      </c>
      <c r="B327" s="98"/>
      <c r="C327" s="98"/>
      <c r="D327" s="98"/>
      <c r="E327" s="98"/>
      <c r="F327" s="101" t="s">
        <v>31</v>
      </c>
      <c r="G327" s="103" t="s">
        <v>32</v>
      </c>
      <c r="H327" s="104"/>
      <c r="I327" s="104"/>
      <c r="J327" s="104"/>
      <c r="K327" s="105"/>
      <c r="L327" s="109" t="s">
        <v>20</v>
      </c>
      <c r="M327" s="109"/>
      <c r="N327" s="109"/>
      <c r="O327" s="60" t="s">
        <v>67</v>
      </c>
      <c r="P327" s="95" t="s">
        <v>34</v>
      </c>
    </row>
    <row r="328" spans="1:16" x14ac:dyDescent="0.2">
      <c r="A328" s="99"/>
      <c r="B328" s="100"/>
      <c r="C328" s="100"/>
      <c r="D328" s="100"/>
      <c r="E328" s="100"/>
      <c r="F328" s="102"/>
      <c r="G328" s="106"/>
      <c r="H328" s="107"/>
      <c r="I328" s="107"/>
      <c r="J328" s="107"/>
      <c r="K328" s="108"/>
      <c r="L328" s="28" t="s">
        <v>22</v>
      </c>
      <c r="M328" s="28" t="s">
        <v>23</v>
      </c>
      <c r="N328" s="28" t="s">
        <v>24</v>
      </c>
      <c r="O328" s="58" t="s">
        <v>35</v>
      </c>
      <c r="P328" s="96"/>
    </row>
    <row r="329" spans="1:16" ht="12.75" x14ac:dyDescent="0.2">
      <c r="A329" s="23" t="s">
        <v>36</v>
      </c>
      <c r="B329" s="85" t="s">
        <v>37</v>
      </c>
      <c r="C329" s="85"/>
      <c r="D329" s="85"/>
      <c r="E329" s="85"/>
      <c r="F329" s="22"/>
      <c r="G329" s="86"/>
      <c r="H329" s="87"/>
      <c r="I329" s="87"/>
      <c r="J329" s="87"/>
      <c r="K329" s="88"/>
      <c r="L329" s="21"/>
      <c r="M329" s="21"/>
      <c r="N329" s="21"/>
      <c r="O329" s="57">
        <v>4</v>
      </c>
      <c r="P329" s="15">
        <f t="shared" ref="P329:P343" si="12">SUM(L329:N329)*O329</f>
        <v>0</v>
      </c>
    </row>
    <row r="330" spans="1:16" ht="12.75" x14ac:dyDescent="0.2">
      <c r="A330" s="23" t="s">
        <v>39</v>
      </c>
      <c r="B330" s="85" t="s">
        <v>40</v>
      </c>
      <c r="C330" s="85"/>
      <c r="D330" s="85"/>
      <c r="E330" s="85"/>
      <c r="F330" s="22"/>
      <c r="G330" s="86"/>
      <c r="H330" s="87"/>
      <c r="I330" s="87"/>
      <c r="J330" s="87"/>
      <c r="K330" s="88"/>
      <c r="L330" s="21"/>
      <c r="M330" s="21"/>
      <c r="N330" s="21"/>
      <c r="O330" s="57">
        <v>16</v>
      </c>
      <c r="P330" s="15">
        <f t="shared" si="12"/>
        <v>0</v>
      </c>
    </row>
    <row r="331" spans="1:16" ht="12.75" x14ac:dyDescent="0.2">
      <c r="A331" s="23" t="s">
        <v>41</v>
      </c>
      <c r="B331" s="85" t="s">
        <v>42</v>
      </c>
      <c r="C331" s="85"/>
      <c r="D331" s="85"/>
      <c r="E331" s="85"/>
      <c r="F331" s="22"/>
      <c r="G331" s="86"/>
      <c r="H331" s="87"/>
      <c r="I331" s="87"/>
      <c r="J331" s="87"/>
      <c r="K331" s="88"/>
      <c r="L331" s="21"/>
      <c r="M331" s="21"/>
      <c r="N331" s="21"/>
      <c r="O331" s="57">
        <v>3</v>
      </c>
      <c r="P331" s="15">
        <f t="shared" si="12"/>
        <v>0</v>
      </c>
    </row>
    <row r="332" spans="1:16" ht="12.75" x14ac:dyDescent="0.2">
      <c r="A332" s="23" t="s">
        <v>43</v>
      </c>
      <c r="B332" s="85" t="s">
        <v>44</v>
      </c>
      <c r="C332" s="85"/>
      <c r="D332" s="85"/>
      <c r="E332" s="85"/>
      <c r="F332" s="22" t="s">
        <v>38</v>
      </c>
      <c r="G332" s="86"/>
      <c r="H332" s="87"/>
      <c r="I332" s="87"/>
      <c r="J332" s="87"/>
      <c r="K332" s="88"/>
      <c r="L332" s="21"/>
      <c r="M332" s="21">
        <f>320+1260</f>
        <v>1580</v>
      </c>
      <c r="N332" s="21"/>
      <c r="O332" s="57">
        <v>3</v>
      </c>
      <c r="P332" s="15">
        <f t="shared" si="12"/>
        <v>4740</v>
      </c>
    </row>
    <row r="333" spans="1:16" ht="12.75" x14ac:dyDescent="0.2">
      <c r="A333" s="23" t="s">
        <v>45</v>
      </c>
      <c r="B333" s="85" t="s">
        <v>46</v>
      </c>
      <c r="C333" s="85"/>
      <c r="D333" s="85"/>
      <c r="E333" s="85"/>
      <c r="F333" s="22"/>
      <c r="G333" s="26"/>
      <c r="H333" s="25"/>
      <c r="I333" s="25"/>
      <c r="J333" s="25"/>
      <c r="K333" s="24"/>
      <c r="L333" s="21"/>
      <c r="M333" s="21"/>
      <c r="N333" s="21"/>
      <c r="O333" s="57">
        <v>12</v>
      </c>
      <c r="P333" s="15">
        <f t="shared" si="12"/>
        <v>0</v>
      </c>
    </row>
    <row r="334" spans="1:16" ht="12.75" x14ac:dyDescent="0.2">
      <c r="A334" s="23" t="s">
        <v>47</v>
      </c>
      <c r="B334" s="85" t="s">
        <v>48</v>
      </c>
      <c r="C334" s="85"/>
      <c r="D334" s="85"/>
      <c r="E334" s="85"/>
      <c r="F334" s="22" t="s">
        <v>38</v>
      </c>
      <c r="G334" s="86"/>
      <c r="H334" s="87"/>
      <c r="I334" s="87"/>
      <c r="J334" s="87"/>
      <c r="K334" s="88"/>
      <c r="L334" s="21"/>
      <c r="M334" s="21">
        <v>315</v>
      </c>
      <c r="N334" s="21"/>
      <c r="O334" s="57">
        <v>16</v>
      </c>
      <c r="P334" s="15">
        <f t="shared" si="12"/>
        <v>5040</v>
      </c>
    </row>
    <row r="335" spans="1:16" ht="12.75" x14ac:dyDescent="0.2">
      <c r="A335" s="23" t="s">
        <v>49</v>
      </c>
      <c r="B335" s="85" t="s">
        <v>50</v>
      </c>
      <c r="C335" s="85"/>
      <c r="D335" s="85"/>
      <c r="E335" s="85"/>
      <c r="F335" s="22"/>
      <c r="G335" s="86"/>
      <c r="H335" s="87"/>
      <c r="I335" s="87"/>
      <c r="J335" s="87"/>
      <c r="K335" s="88"/>
      <c r="L335" s="21"/>
      <c r="M335" s="21"/>
      <c r="N335" s="21"/>
      <c r="O335" s="57">
        <v>4</v>
      </c>
      <c r="P335" s="15">
        <f t="shared" si="12"/>
        <v>0</v>
      </c>
    </row>
    <row r="336" spans="1:16" ht="12.75" x14ac:dyDescent="0.2">
      <c r="A336" s="23" t="s">
        <v>51</v>
      </c>
      <c r="B336" s="85" t="s">
        <v>52</v>
      </c>
      <c r="C336" s="85"/>
      <c r="D336" s="85"/>
      <c r="E336" s="85"/>
      <c r="F336" s="22"/>
      <c r="G336" s="86"/>
      <c r="H336" s="87"/>
      <c r="I336" s="87"/>
      <c r="J336" s="87"/>
      <c r="K336" s="88"/>
      <c r="L336" s="21"/>
      <c r="M336" s="21"/>
      <c r="N336" s="21"/>
      <c r="O336" s="57">
        <v>3</v>
      </c>
      <c r="P336" s="15">
        <f t="shared" si="12"/>
        <v>0</v>
      </c>
    </row>
    <row r="337" spans="1:16" ht="12.75" x14ac:dyDescent="0.2">
      <c r="A337" s="23" t="s">
        <v>53</v>
      </c>
      <c r="B337" s="85" t="s">
        <v>54</v>
      </c>
      <c r="C337" s="85"/>
      <c r="D337" s="85"/>
      <c r="E337" s="85"/>
      <c r="F337" s="22"/>
      <c r="G337" s="26"/>
      <c r="H337" s="25"/>
      <c r="I337" s="25"/>
      <c r="J337" s="25"/>
      <c r="K337" s="24"/>
      <c r="L337" s="21"/>
      <c r="M337" s="21"/>
      <c r="N337" s="21"/>
      <c r="O337" s="57">
        <v>14</v>
      </c>
      <c r="P337" s="15">
        <f t="shared" si="12"/>
        <v>0</v>
      </c>
    </row>
    <row r="338" spans="1:16" ht="12.75" x14ac:dyDescent="0.2">
      <c r="A338" s="23" t="s">
        <v>55</v>
      </c>
      <c r="B338" s="85" t="s">
        <v>56</v>
      </c>
      <c r="C338" s="85"/>
      <c r="D338" s="85"/>
      <c r="E338" s="85"/>
      <c r="F338" s="22"/>
      <c r="G338" s="26"/>
      <c r="H338" s="25"/>
      <c r="I338" s="25"/>
      <c r="J338" s="25"/>
      <c r="K338" s="24"/>
      <c r="L338" s="21"/>
      <c r="M338" s="21"/>
      <c r="N338" s="21"/>
      <c r="O338" s="57">
        <v>12</v>
      </c>
      <c r="P338" s="15">
        <f t="shared" si="12"/>
        <v>0</v>
      </c>
    </row>
    <row r="339" spans="1:16" ht="12.75" x14ac:dyDescent="0.2">
      <c r="A339" s="23" t="s">
        <v>57</v>
      </c>
      <c r="B339" s="89" t="s">
        <v>58</v>
      </c>
      <c r="C339" s="90"/>
      <c r="D339" s="90"/>
      <c r="E339" s="91"/>
      <c r="F339" s="22"/>
      <c r="G339" s="86"/>
      <c r="H339" s="92"/>
      <c r="I339" s="92"/>
      <c r="J339" s="92"/>
      <c r="K339" s="88"/>
      <c r="L339" s="21"/>
      <c r="M339" s="21"/>
      <c r="N339" s="21"/>
      <c r="O339" s="57">
        <v>3</v>
      </c>
      <c r="P339" s="15">
        <f t="shared" si="12"/>
        <v>0</v>
      </c>
    </row>
    <row r="340" spans="1:16" ht="12.75" x14ac:dyDescent="0.2">
      <c r="A340" s="23" t="s">
        <v>59</v>
      </c>
      <c r="B340" s="85" t="s">
        <v>60</v>
      </c>
      <c r="C340" s="85"/>
      <c r="D340" s="85"/>
      <c r="E340" s="85"/>
      <c r="F340" s="22"/>
      <c r="G340" s="86"/>
      <c r="H340" s="87"/>
      <c r="I340" s="87"/>
      <c r="J340" s="87"/>
      <c r="K340" s="88"/>
      <c r="L340" s="21"/>
      <c r="M340" s="21"/>
      <c r="N340" s="21"/>
      <c r="O340" s="57">
        <v>8</v>
      </c>
      <c r="P340" s="15">
        <f t="shared" si="12"/>
        <v>0</v>
      </c>
    </row>
    <row r="341" spans="1:16" ht="12.75" x14ac:dyDescent="0.2">
      <c r="A341" s="23" t="s">
        <v>59</v>
      </c>
      <c r="B341" s="85" t="s">
        <v>61</v>
      </c>
      <c r="C341" s="85"/>
      <c r="D341" s="85"/>
      <c r="E341" s="85"/>
      <c r="F341" s="22"/>
      <c r="G341" s="86"/>
      <c r="H341" s="87"/>
      <c r="I341" s="87"/>
      <c r="J341" s="87"/>
      <c r="K341" s="88"/>
      <c r="L341" s="21"/>
      <c r="M341" s="21"/>
      <c r="N341" s="21"/>
      <c r="O341" s="57">
        <v>2</v>
      </c>
      <c r="P341" s="15">
        <f t="shared" si="12"/>
        <v>0</v>
      </c>
    </row>
    <row r="342" spans="1:16" ht="12.75" x14ac:dyDescent="0.2">
      <c r="A342" s="23" t="s">
        <v>59</v>
      </c>
      <c r="B342" s="85" t="s">
        <v>62</v>
      </c>
      <c r="C342" s="85"/>
      <c r="D342" s="85"/>
      <c r="E342" s="85"/>
      <c r="F342" s="22"/>
      <c r="G342" s="86"/>
      <c r="H342" s="87"/>
      <c r="I342" s="87"/>
      <c r="J342" s="87"/>
      <c r="K342" s="88"/>
      <c r="L342" s="21"/>
      <c r="M342" s="21"/>
      <c r="N342" s="21"/>
      <c r="O342" s="57">
        <v>6</v>
      </c>
      <c r="P342" s="15">
        <f t="shared" si="12"/>
        <v>0</v>
      </c>
    </row>
    <row r="343" spans="1:16" ht="13.5" thickBot="1" x14ac:dyDescent="0.25">
      <c r="A343" s="19" t="s">
        <v>59</v>
      </c>
      <c r="B343" s="81" t="s">
        <v>63</v>
      </c>
      <c r="C343" s="81"/>
      <c r="D343" s="81"/>
      <c r="E343" s="81"/>
      <c r="F343" s="18"/>
      <c r="G343" s="82"/>
      <c r="H343" s="83"/>
      <c r="I343" s="83"/>
      <c r="J343" s="83"/>
      <c r="K343" s="84"/>
      <c r="L343" s="17"/>
      <c r="M343" s="17"/>
      <c r="N343" s="17"/>
      <c r="O343" s="56"/>
      <c r="P343" s="15">
        <f t="shared" si="12"/>
        <v>0</v>
      </c>
    </row>
    <row r="344" spans="1:16" ht="13.5" thickTop="1" thickBot="1" x14ac:dyDescent="0.25">
      <c r="J344" s="9" t="s">
        <v>64</v>
      </c>
      <c r="K344" s="9"/>
      <c r="L344" s="14">
        <f>SUM(L329:L343)</f>
        <v>0</v>
      </c>
      <c r="M344" s="13">
        <f>SUM(M329:M343)</f>
        <v>1895</v>
      </c>
      <c r="N344" s="12">
        <f>SUM(N329:N343)</f>
        <v>0</v>
      </c>
      <c r="O344" s="55"/>
      <c r="P344" s="10">
        <f>SUM(P329:P343)</f>
        <v>9780</v>
      </c>
    </row>
    <row r="345" spans="1:16" ht="12.75" thickTop="1" x14ac:dyDescent="0.2">
      <c r="J345" s="9"/>
      <c r="K345" s="9"/>
      <c r="L345" s="8"/>
      <c r="M345" s="8"/>
      <c r="N345" s="8"/>
      <c r="O345" s="6"/>
      <c r="P345" s="6"/>
    </row>
    <row r="346" spans="1:16" ht="15" x14ac:dyDescent="0.25">
      <c r="A346" s="37" t="s">
        <v>92</v>
      </c>
    </row>
    <row r="347" spans="1:16" ht="12.75" x14ac:dyDescent="0.2">
      <c r="A347" s="30" t="s">
        <v>27</v>
      </c>
      <c r="B347" s="93" t="s">
        <v>93</v>
      </c>
      <c r="C347" s="94"/>
      <c r="D347" s="94"/>
      <c r="E347" s="94"/>
      <c r="F347" s="94"/>
      <c r="G347" s="94"/>
      <c r="H347" s="94"/>
      <c r="I347" s="94"/>
      <c r="J347" s="94"/>
      <c r="K347" s="31"/>
    </row>
    <row r="349" spans="1:16" ht="12.75" thickBot="1" x14ac:dyDescent="0.25">
      <c r="A349" s="30" t="s">
        <v>29</v>
      </c>
    </row>
    <row r="350" spans="1:16" ht="12.75" customHeight="1" thickTop="1" x14ac:dyDescent="0.2">
      <c r="A350" s="97" t="s">
        <v>30</v>
      </c>
      <c r="B350" s="98"/>
      <c r="C350" s="98"/>
      <c r="D350" s="98"/>
      <c r="E350" s="98"/>
      <c r="F350" s="101" t="s">
        <v>31</v>
      </c>
      <c r="G350" s="103" t="s">
        <v>32</v>
      </c>
      <c r="H350" s="104"/>
      <c r="I350" s="104"/>
      <c r="J350" s="104"/>
      <c r="K350" s="105"/>
      <c r="L350" s="109" t="s">
        <v>20</v>
      </c>
      <c r="M350" s="109"/>
      <c r="N350" s="109"/>
      <c r="O350" s="59" t="s">
        <v>67</v>
      </c>
      <c r="P350" s="95" t="s">
        <v>34</v>
      </c>
    </row>
    <row r="351" spans="1:16" x14ac:dyDescent="0.2">
      <c r="A351" s="99"/>
      <c r="B351" s="100"/>
      <c r="C351" s="100"/>
      <c r="D351" s="100"/>
      <c r="E351" s="100"/>
      <c r="F351" s="102"/>
      <c r="G351" s="106"/>
      <c r="H351" s="107"/>
      <c r="I351" s="107"/>
      <c r="J351" s="107"/>
      <c r="K351" s="108"/>
      <c r="L351" s="28" t="s">
        <v>22</v>
      </c>
      <c r="M351" s="28" t="s">
        <v>23</v>
      </c>
      <c r="N351" s="28" t="s">
        <v>24</v>
      </c>
      <c r="O351" s="58" t="s">
        <v>35</v>
      </c>
      <c r="P351" s="96"/>
    </row>
    <row r="352" spans="1:16" ht="12.75" x14ac:dyDescent="0.2">
      <c r="A352" s="23" t="s">
        <v>36</v>
      </c>
      <c r="B352" s="85" t="s">
        <v>37</v>
      </c>
      <c r="C352" s="85"/>
      <c r="D352" s="85"/>
      <c r="E352" s="85"/>
      <c r="F352" s="22"/>
      <c r="G352" s="86"/>
      <c r="H352" s="87"/>
      <c r="I352" s="87"/>
      <c r="J352" s="87"/>
      <c r="K352" s="88"/>
      <c r="L352" s="21"/>
      <c r="M352" s="21"/>
      <c r="N352" s="21"/>
      <c r="O352" s="57">
        <v>4</v>
      </c>
      <c r="P352" s="15">
        <f t="shared" ref="P352:P366" si="13">SUM(L352:N352)*O352</f>
        <v>0</v>
      </c>
    </row>
    <row r="353" spans="1:16" ht="12.75" x14ac:dyDescent="0.2">
      <c r="A353" s="23" t="s">
        <v>39</v>
      </c>
      <c r="B353" s="85" t="s">
        <v>40</v>
      </c>
      <c r="C353" s="85"/>
      <c r="D353" s="85"/>
      <c r="E353" s="85"/>
      <c r="F353" s="22"/>
      <c r="G353" s="86"/>
      <c r="H353" s="87"/>
      <c r="I353" s="87"/>
      <c r="J353" s="87"/>
      <c r="K353" s="88"/>
      <c r="L353" s="21"/>
      <c r="M353" s="21"/>
      <c r="N353" s="21"/>
      <c r="O353" s="57">
        <v>16</v>
      </c>
      <c r="P353" s="15">
        <f t="shared" si="13"/>
        <v>0</v>
      </c>
    </row>
    <row r="354" spans="1:16" ht="12.75" x14ac:dyDescent="0.2">
      <c r="A354" s="23" t="s">
        <v>41</v>
      </c>
      <c r="B354" s="85" t="s">
        <v>42</v>
      </c>
      <c r="C354" s="85"/>
      <c r="D354" s="85"/>
      <c r="E354" s="85"/>
      <c r="F354" s="22"/>
      <c r="G354" s="86"/>
      <c r="H354" s="87"/>
      <c r="I354" s="87"/>
      <c r="J354" s="87"/>
      <c r="K354" s="88"/>
      <c r="L354" s="21"/>
      <c r="M354" s="21"/>
      <c r="N354" s="21"/>
      <c r="O354" s="57">
        <v>3</v>
      </c>
      <c r="P354" s="15">
        <f t="shared" si="13"/>
        <v>0</v>
      </c>
    </row>
    <row r="355" spans="1:16" ht="12.75" x14ac:dyDescent="0.2">
      <c r="A355" s="23" t="s">
        <v>43</v>
      </c>
      <c r="B355" s="85" t="s">
        <v>44</v>
      </c>
      <c r="C355" s="85"/>
      <c r="D355" s="85"/>
      <c r="E355" s="85"/>
      <c r="F355" s="22"/>
      <c r="G355" s="86"/>
      <c r="H355" s="87"/>
      <c r="I355" s="87"/>
      <c r="J355" s="87"/>
      <c r="K355" s="88"/>
      <c r="L355" s="21"/>
      <c r="M355" s="21"/>
      <c r="N355" s="21"/>
      <c r="O355" s="57">
        <v>3</v>
      </c>
      <c r="P355" s="15">
        <f t="shared" si="13"/>
        <v>0</v>
      </c>
    </row>
    <row r="356" spans="1:16" ht="12.75" x14ac:dyDescent="0.2">
      <c r="A356" s="23" t="s">
        <v>45</v>
      </c>
      <c r="B356" s="85" t="s">
        <v>46</v>
      </c>
      <c r="C356" s="85"/>
      <c r="D356" s="85"/>
      <c r="E356" s="85"/>
      <c r="F356" s="22"/>
      <c r="G356" s="26"/>
      <c r="H356" s="25"/>
      <c r="I356" s="25"/>
      <c r="J356" s="25"/>
      <c r="K356" s="24"/>
      <c r="L356" s="21"/>
      <c r="M356" s="21"/>
      <c r="N356" s="21"/>
      <c r="O356" s="57">
        <v>12</v>
      </c>
      <c r="P356" s="15">
        <f t="shared" si="13"/>
        <v>0</v>
      </c>
    </row>
    <row r="357" spans="1:16" ht="12.75" x14ac:dyDescent="0.2">
      <c r="A357" s="23" t="s">
        <v>47</v>
      </c>
      <c r="B357" s="85" t="s">
        <v>48</v>
      </c>
      <c r="C357" s="85"/>
      <c r="D357" s="85"/>
      <c r="E357" s="85"/>
      <c r="F357" s="22"/>
      <c r="G357" s="86"/>
      <c r="H357" s="87"/>
      <c r="I357" s="87"/>
      <c r="J357" s="87"/>
      <c r="K357" s="88"/>
      <c r="L357" s="21"/>
      <c r="M357" s="21"/>
      <c r="N357" s="21"/>
      <c r="O357" s="57">
        <v>16</v>
      </c>
      <c r="P357" s="15">
        <f t="shared" si="13"/>
        <v>0</v>
      </c>
    </row>
    <row r="358" spans="1:16" ht="12.75" x14ac:dyDescent="0.2">
      <c r="A358" s="23" t="s">
        <v>49</v>
      </c>
      <c r="B358" s="85" t="s">
        <v>50</v>
      </c>
      <c r="C358" s="85"/>
      <c r="D358" s="85"/>
      <c r="E358" s="85"/>
      <c r="F358" s="22"/>
      <c r="G358" s="86"/>
      <c r="H358" s="87"/>
      <c r="I358" s="87"/>
      <c r="J358" s="87"/>
      <c r="K358" s="88"/>
      <c r="L358" s="21"/>
      <c r="M358" s="21"/>
      <c r="N358" s="21"/>
      <c r="O358" s="57">
        <v>4</v>
      </c>
      <c r="P358" s="15">
        <f t="shared" si="13"/>
        <v>0</v>
      </c>
    </row>
    <row r="359" spans="1:16" ht="12.75" x14ac:dyDescent="0.2">
      <c r="A359" s="23" t="s">
        <v>51</v>
      </c>
      <c r="B359" s="85" t="s">
        <v>52</v>
      </c>
      <c r="C359" s="85"/>
      <c r="D359" s="85"/>
      <c r="E359" s="85"/>
      <c r="F359" s="22"/>
      <c r="G359" s="86"/>
      <c r="H359" s="87"/>
      <c r="I359" s="87"/>
      <c r="J359" s="87"/>
      <c r="K359" s="88"/>
      <c r="L359" s="21"/>
      <c r="M359" s="21"/>
      <c r="N359" s="21"/>
      <c r="O359" s="57">
        <v>3</v>
      </c>
      <c r="P359" s="15">
        <f t="shared" si="13"/>
        <v>0</v>
      </c>
    </row>
    <row r="360" spans="1:16" ht="12.75" x14ac:dyDescent="0.2">
      <c r="A360" s="23" t="s">
        <v>53</v>
      </c>
      <c r="B360" s="85" t="s">
        <v>54</v>
      </c>
      <c r="C360" s="85"/>
      <c r="D360" s="85"/>
      <c r="E360" s="85"/>
      <c r="F360" s="22"/>
      <c r="G360" s="26"/>
      <c r="H360" s="25"/>
      <c r="I360" s="25"/>
      <c r="J360" s="25"/>
      <c r="K360" s="24"/>
      <c r="L360" s="21"/>
      <c r="M360" s="21"/>
      <c r="N360" s="21"/>
      <c r="O360" s="57">
        <v>14</v>
      </c>
      <c r="P360" s="15">
        <f t="shared" si="13"/>
        <v>0</v>
      </c>
    </row>
    <row r="361" spans="1:16" ht="12.75" x14ac:dyDescent="0.2">
      <c r="A361" s="23" t="s">
        <v>55</v>
      </c>
      <c r="B361" s="85" t="s">
        <v>56</v>
      </c>
      <c r="C361" s="85"/>
      <c r="D361" s="85"/>
      <c r="E361" s="85"/>
      <c r="F361" s="22"/>
      <c r="G361" s="26"/>
      <c r="H361" s="25"/>
      <c r="I361" s="25"/>
      <c r="J361" s="25"/>
      <c r="K361" s="24"/>
      <c r="L361" s="21"/>
      <c r="M361" s="21"/>
      <c r="N361" s="21"/>
      <c r="O361" s="57">
        <v>12</v>
      </c>
      <c r="P361" s="15">
        <f t="shared" si="13"/>
        <v>0</v>
      </c>
    </row>
    <row r="362" spans="1:16" ht="12.75" x14ac:dyDescent="0.2">
      <c r="A362" s="23" t="s">
        <v>57</v>
      </c>
      <c r="B362" s="89" t="s">
        <v>58</v>
      </c>
      <c r="C362" s="90"/>
      <c r="D362" s="90"/>
      <c r="E362" s="91"/>
      <c r="F362" s="22"/>
      <c r="G362" s="86"/>
      <c r="H362" s="92"/>
      <c r="I362" s="92"/>
      <c r="J362" s="92"/>
      <c r="K362" s="88"/>
      <c r="L362" s="21"/>
      <c r="M362" s="21"/>
      <c r="N362" s="21"/>
      <c r="O362" s="57">
        <v>3</v>
      </c>
      <c r="P362" s="15">
        <f t="shared" si="13"/>
        <v>0</v>
      </c>
    </row>
    <row r="363" spans="1:16" ht="12.75" x14ac:dyDescent="0.2">
      <c r="A363" s="23" t="s">
        <v>59</v>
      </c>
      <c r="B363" s="85" t="s">
        <v>60</v>
      </c>
      <c r="C363" s="85"/>
      <c r="D363" s="85"/>
      <c r="E363" s="85"/>
      <c r="F363" s="22"/>
      <c r="G363" s="86"/>
      <c r="H363" s="87"/>
      <c r="I363" s="87"/>
      <c r="J363" s="87"/>
      <c r="K363" s="88"/>
      <c r="L363" s="21"/>
      <c r="M363" s="21"/>
      <c r="N363" s="21"/>
      <c r="O363" s="57">
        <v>8</v>
      </c>
      <c r="P363" s="15">
        <f t="shared" si="13"/>
        <v>0</v>
      </c>
    </row>
    <row r="364" spans="1:16" ht="12.75" x14ac:dyDescent="0.2">
      <c r="A364" s="23" t="s">
        <v>59</v>
      </c>
      <c r="B364" s="85" t="s">
        <v>61</v>
      </c>
      <c r="C364" s="85"/>
      <c r="D364" s="85"/>
      <c r="E364" s="85"/>
      <c r="F364" s="22"/>
      <c r="G364" s="86"/>
      <c r="H364" s="87"/>
      <c r="I364" s="87"/>
      <c r="J364" s="87"/>
      <c r="K364" s="88"/>
      <c r="L364" s="21"/>
      <c r="M364" s="21"/>
      <c r="N364" s="21"/>
      <c r="O364" s="57">
        <v>2</v>
      </c>
      <c r="P364" s="15">
        <f t="shared" si="13"/>
        <v>0</v>
      </c>
    </row>
    <row r="365" spans="1:16" ht="12.75" x14ac:dyDescent="0.2">
      <c r="A365" s="23" t="s">
        <v>59</v>
      </c>
      <c r="B365" s="85" t="s">
        <v>62</v>
      </c>
      <c r="C365" s="85"/>
      <c r="D365" s="85"/>
      <c r="E365" s="85"/>
      <c r="F365" s="22"/>
      <c r="G365" s="86"/>
      <c r="H365" s="87"/>
      <c r="I365" s="87"/>
      <c r="J365" s="87"/>
      <c r="K365" s="88"/>
      <c r="L365" s="21"/>
      <c r="M365" s="21"/>
      <c r="N365" s="21"/>
      <c r="O365" s="57">
        <v>6</v>
      </c>
      <c r="P365" s="15">
        <f t="shared" si="13"/>
        <v>0</v>
      </c>
    </row>
    <row r="366" spans="1:16" ht="13.5" thickBot="1" x14ac:dyDescent="0.25">
      <c r="A366" s="19" t="s">
        <v>59</v>
      </c>
      <c r="B366" s="81" t="s">
        <v>63</v>
      </c>
      <c r="C366" s="81"/>
      <c r="D366" s="81"/>
      <c r="E366" s="81"/>
      <c r="F366" s="18"/>
      <c r="G366" s="82"/>
      <c r="H366" s="83"/>
      <c r="I366" s="83"/>
      <c r="J366" s="83"/>
      <c r="K366" s="84"/>
      <c r="L366" s="17"/>
      <c r="M366" s="17"/>
      <c r="N366" s="17"/>
      <c r="O366" s="56">
        <v>5</v>
      </c>
      <c r="P366" s="15">
        <f t="shared" si="13"/>
        <v>0</v>
      </c>
    </row>
    <row r="367" spans="1:16" ht="13.5" thickTop="1" thickBot="1" x14ac:dyDescent="0.25">
      <c r="J367" s="9" t="s">
        <v>64</v>
      </c>
      <c r="K367" s="9"/>
      <c r="L367" s="14">
        <f>SUM(L352:L366)</f>
        <v>0</v>
      </c>
      <c r="M367" s="13">
        <f>SUM(M352:M366)</f>
        <v>0</v>
      </c>
      <c r="N367" s="12">
        <f>SUM(N352:N366)</f>
        <v>0</v>
      </c>
      <c r="O367" s="55"/>
      <c r="P367" s="10">
        <f>SUM(P352:P366)</f>
        <v>0</v>
      </c>
    </row>
    <row r="368" spans="1:16" ht="15.75" thickTop="1" x14ac:dyDescent="0.25">
      <c r="A368" s="37" t="s">
        <v>94</v>
      </c>
    </row>
    <row r="369" spans="1:16" ht="12.75" x14ac:dyDescent="0.2">
      <c r="A369" s="30" t="s">
        <v>27</v>
      </c>
      <c r="B369" s="93" t="s">
        <v>95</v>
      </c>
      <c r="C369" s="94"/>
      <c r="D369" s="94"/>
      <c r="E369" s="94"/>
      <c r="F369" s="94"/>
      <c r="G369" s="94"/>
      <c r="H369" s="94"/>
      <c r="I369" s="94"/>
      <c r="J369" s="94"/>
      <c r="K369" s="31"/>
    </row>
    <row r="371" spans="1:16" ht="12.75" thickBot="1" x14ac:dyDescent="0.25">
      <c r="A371" s="30" t="s">
        <v>29</v>
      </c>
    </row>
    <row r="372" spans="1:16" ht="12.75" customHeight="1" thickTop="1" x14ac:dyDescent="0.2">
      <c r="A372" s="97" t="s">
        <v>30</v>
      </c>
      <c r="B372" s="98"/>
      <c r="C372" s="98"/>
      <c r="D372" s="98"/>
      <c r="E372" s="98"/>
      <c r="F372" s="101" t="s">
        <v>31</v>
      </c>
      <c r="G372" s="103" t="s">
        <v>32</v>
      </c>
      <c r="H372" s="104"/>
      <c r="I372" s="104"/>
      <c r="J372" s="104"/>
      <c r="K372" s="105"/>
      <c r="L372" s="109" t="s">
        <v>20</v>
      </c>
      <c r="M372" s="109"/>
      <c r="N372" s="109"/>
      <c r="O372" s="59" t="s">
        <v>67</v>
      </c>
      <c r="P372" s="95" t="s">
        <v>34</v>
      </c>
    </row>
    <row r="373" spans="1:16" x14ac:dyDescent="0.2">
      <c r="A373" s="99"/>
      <c r="B373" s="100"/>
      <c r="C373" s="100"/>
      <c r="D373" s="100"/>
      <c r="E373" s="100"/>
      <c r="F373" s="102"/>
      <c r="G373" s="106"/>
      <c r="H373" s="107"/>
      <c r="I373" s="107"/>
      <c r="J373" s="107"/>
      <c r="K373" s="108"/>
      <c r="L373" s="28" t="s">
        <v>22</v>
      </c>
      <c r="M373" s="28" t="s">
        <v>23</v>
      </c>
      <c r="N373" s="28" t="s">
        <v>24</v>
      </c>
      <c r="O373" s="58" t="s">
        <v>35</v>
      </c>
      <c r="P373" s="96"/>
    </row>
    <row r="374" spans="1:16" ht="12.75" x14ac:dyDescent="0.2">
      <c r="A374" s="23" t="s">
        <v>36</v>
      </c>
      <c r="B374" s="85" t="s">
        <v>37</v>
      </c>
      <c r="C374" s="85"/>
      <c r="D374" s="85"/>
      <c r="E374" s="85"/>
      <c r="F374" s="22" t="s">
        <v>38</v>
      </c>
      <c r="G374" s="86"/>
      <c r="H374" s="87"/>
      <c r="I374" s="87"/>
      <c r="J374" s="87"/>
      <c r="K374" s="88"/>
      <c r="L374" s="21"/>
      <c r="M374" s="21">
        <v>7800</v>
      </c>
      <c r="N374" s="21"/>
      <c r="O374" s="57">
        <v>4</v>
      </c>
      <c r="P374" s="15">
        <f t="shared" ref="P374:P388" si="14">SUM(L374:N374)*O374</f>
        <v>31200</v>
      </c>
    </row>
    <row r="375" spans="1:16" ht="12.75" x14ac:dyDescent="0.2">
      <c r="A375" s="23" t="s">
        <v>39</v>
      </c>
      <c r="B375" s="85" t="s">
        <v>40</v>
      </c>
      <c r="C375" s="85"/>
      <c r="D375" s="85"/>
      <c r="E375" s="85"/>
      <c r="F375" s="22"/>
      <c r="G375" s="86"/>
      <c r="H375" s="87"/>
      <c r="I375" s="87"/>
      <c r="J375" s="87"/>
      <c r="K375" s="88"/>
      <c r="L375" s="21"/>
      <c r="M375" s="21"/>
      <c r="N375" s="21"/>
      <c r="O375" s="57">
        <v>16</v>
      </c>
      <c r="P375" s="15">
        <f t="shared" si="14"/>
        <v>0</v>
      </c>
    </row>
    <row r="376" spans="1:16" ht="12.75" x14ac:dyDescent="0.2">
      <c r="A376" s="23" t="s">
        <v>41</v>
      </c>
      <c r="B376" s="85" t="s">
        <v>42</v>
      </c>
      <c r="C376" s="85"/>
      <c r="D376" s="85"/>
      <c r="E376" s="85"/>
      <c r="F376" s="22"/>
      <c r="G376" s="86"/>
      <c r="H376" s="87"/>
      <c r="I376" s="87"/>
      <c r="J376" s="87"/>
      <c r="K376" s="88"/>
      <c r="L376" s="21"/>
      <c r="M376" s="21"/>
      <c r="N376" s="21"/>
      <c r="O376" s="57">
        <v>3</v>
      </c>
      <c r="P376" s="15">
        <f t="shared" si="14"/>
        <v>0</v>
      </c>
    </row>
    <row r="377" spans="1:16" ht="12.75" x14ac:dyDescent="0.2">
      <c r="A377" s="23" t="s">
        <v>43</v>
      </c>
      <c r="B377" s="85" t="s">
        <v>44</v>
      </c>
      <c r="C377" s="85"/>
      <c r="D377" s="85"/>
      <c r="E377" s="85"/>
      <c r="F377" s="22"/>
      <c r="G377" s="86"/>
      <c r="H377" s="87"/>
      <c r="I377" s="87"/>
      <c r="J377" s="87"/>
      <c r="K377" s="88"/>
      <c r="L377" s="21"/>
      <c r="M377" s="21"/>
      <c r="N377" s="21"/>
      <c r="O377" s="57">
        <v>3</v>
      </c>
      <c r="P377" s="15">
        <f t="shared" si="14"/>
        <v>0</v>
      </c>
    </row>
    <row r="378" spans="1:16" ht="12.75" x14ac:dyDescent="0.2">
      <c r="A378" s="23" t="s">
        <v>45</v>
      </c>
      <c r="B378" s="85" t="s">
        <v>46</v>
      </c>
      <c r="C378" s="85"/>
      <c r="D378" s="85"/>
      <c r="E378" s="85"/>
      <c r="F378" s="22"/>
      <c r="G378" s="26"/>
      <c r="H378" s="25"/>
      <c r="I378" s="25"/>
      <c r="J378" s="25"/>
      <c r="K378" s="24"/>
      <c r="L378" s="21"/>
      <c r="M378" s="21"/>
      <c r="N378" s="21"/>
      <c r="O378" s="57">
        <v>12</v>
      </c>
      <c r="P378" s="15">
        <f t="shared" si="14"/>
        <v>0</v>
      </c>
    </row>
    <row r="379" spans="1:16" ht="12.75" x14ac:dyDescent="0.2">
      <c r="A379" s="23" t="s">
        <v>47</v>
      </c>
      <c r="B379" s="85" t="s">
        <v>48</v>
      </c>
      <c r="C379" s="85"/>
      <c r="D379" s="85"/>
      <c r="E379" s="85"/>
      <c r="F379" s="22"/>
      <c r="G379" s="86"/>
      <c r="H379" s="87"/>
      <c r="I379" s="87"/>
      <c r="J379" s="87"/>
      <c r="K379" s="88"/>
      <c r="L379" s="21"/>
      <c r="M379" s="21"/>
      <c r="N379" s="21"/>
      <c r="O379" s="57">
        <v>16</v>
      </c>
      <c r="P379" s="15">
        <f t="shared" si="14"/>
        <v>0</v>
      </c>
    </row>
    <row r="380" spans="1:16" ht="12.75" x14ac:dyDescent="0.2">
      <c r="A380" s="23" t="s">
        <v>49</v>
      </c>
      <c r="B380" s="85" t="s">
        <v>50</v>
      </c>
      <c r="C380" s="85"/>
      <c r="D380" s="85"/>
      <c r="E380" s="85"/>
      <c r="F380" s="22"/>
      <c r="G380" s="86"/>
      <c r="H380" s="87"/>
      <c r="I380" s="87"/>
      <c r="J380" s="87"/>
      <c r="K380" s="88"/>
      <c r="L380" s="21"/>
      <c r="M380" s="21"/>
      <c r="N380" s="21"/>
      <c r="O380" s="57">
        <v>4</v>
      </c>
      <c r="P380" s="15">
        <f t="shared" si="14"/>
        <v>0</v>
      </c>
    </row>
    <row r="381" spans="1:16" ht="12.75" x14ac:dyDescent="0.2">
      <c r="A381" s="23" t="s">
        <v>51</v>
      </c>
      <c r="B381" s="85" t="s">
        <v>52</v>
      </c>
      <c r="C381" s="85"/>
      <c r="D381" s="85"/>
      <c r="E381" s="85"/>
      <c r="F381" s="22"/>
      <c r="G381" s="86"/>
      <c r="H381" s="87"/>
      <c r="I381" s="87"/>
      <c r="J381" s="87"/>
      <c r="K381" s="88"/>
      <c r="L381" s="21"/>
      <c r="M381" s="21"/>
      <c r="N381" s="21"/>
      <c r="O381" s="57">
        <v>3</v>
      </c>
      <c r="P381" s="15">
        <f t="shared" si="14"/>
        <v>0</v>
      </c>
    </row>
    <row r="382" spans="1:16" ht="12.75" x14ac:dyDescent="0.2">
      <c r="A382" s="23" t="s">
        <v>53</v>
      </c>
      <c r="B382" s="85" t="s">
        <v>54</v>
      </c>
      <c r="C382" s="85"/>
      <c r="D382" s="85"/>
      <c r="E382" s="85"/>
      <c r="F382" s="22"/>
      <c r="G382" s="26"/>
      <c r="H382" s="25"/>
      <c r="I382" s="25"/>
      <c r="J382" s="25"/>
      <c r="K382" s="24"/>
      <c r="L382" s="21"/>
      <c r="M382" s="21"/>
      <c r="N382" s="21"/>
      <c r="O382" s="57">
        <v>14</v>
      </c>
      <c r="P382" s="15">
        <f t="shared" si="14"/>
        <v>0</v>
      </c>
    </row>
    <row r="383" spans="1:16" ht="12.75" x14ac:dyDescent="0.2">
      <c r="A383" s="23" t="s">
        <v>55</v>
      </c>
      <c r="B383" s="85" t="s">
        <v>56</v>
      </c>
      <c r="C383" s="85"/>
      <c r="D383" s="85"/>
      <c r="E383" s="85"/>
      <c r="F383" s="22"/>
      <c r="G383" s="26"/>
      <c r="H383" s="25"/>
      <c r="I383" s="25"/>
      <c r="J383" s="25"/>
      <c r="K383" s="24"/>
      <c r="L383" s="21"/>
      <c r="M383" s="21"/>
      <c r="N383" s="21"/>
      <c r="O383" s="57">
        <v>12</v>
      </c>
      <c r="P383" s="15">
        <f t="shared" si="14"/>
        <v>0</v>
      </c>
    </row>
    <row r="384" spans="1:16" ht="12.75" x14ac:dyDescent="0.2">
      <c r="A384" s="23" t="s">
        <v>57</v>
      </c>
      <c r="B384" s="89" t="s">
        <v>58</v>
      </c>
      <c r="C384" s="90"/>
      <c r="D384" s="90"/>
      <c r="E384" s="91"/>
      <c r="F384" s="22"/>
      <c r="G384" s="86"/>
      <c r="H384" s="92"/>
      <c r="I384" s="92"/>
      <c r="J384" s="92"/>
      <c r="K384" s="88"/>
      <c r="L384" s="21"/>
      <c r="M384" s="21"/>
      <c r="N384" s="21"/>
      <c r="O384" s="57">
        <v>3</v>
      </c>
      <c r="P384" s="15">
        <f t="shared" si="14"/>
        <v>0</v>
      </c>
    </row>
    <row r="385" spans="1:16" ht="12.75" x14ac:dyDescent="0.2">
      <c r="A385" s="23" t="s">
        <v>59</v>
      </c>
      <c r="B385" s="85" t="s">
        <v>60</v>
      </c>
      <c r="C385" s="85"/>
      <c r="D385" s="85"/>
      <c r="E385" s="85"/>
      <c r="F385" s="22"/>
      <c r="G385" s="86"/>
      <c r="H385" s="87"/>
      <c r="I385" s="87"/>
      <c r="J385" s="87"/>
      <c r="K385" s="88"/>
      <c r="L385" s="21"/>
      <c r="M385" s="21"/>
      <c r="N385" s="21"/>
      <c r="O385" s="57">
        <v>8</v>
      </c>
      <c r="P385" s="15">
        <f t="shared" si="14"/>
        <v>0</v>
      </c>
    </row>
    <row r="386" spans="1:16" ht="12.75" x14ac:dyDescent="0.2">
      <c r="A386" s="23" t="s">
        <v>59</v>
      </c>
      <c r="B386" s="85" t="s">
        <v>61</v>
      </c>
      <c r="C386" s="85"/>
      <c r="D386" s="85"/>
      <c r="E386" s="85"/>
      <c r="F386" s="22"/>
      <c r="G386" s="86"/>
      <c r="H386" s="87"/>
      <c r="I386" s="87"/>
      <c r="J386" s="87"/>
      <c r="K386" s="88"/>
      <c r="L386" s="21"/>
      <c r="M386" s="21"/>
      <c r="N386" s="21"/>
      <c r="O386" s="57">
        <v>2</v>
      </c>
      <c r="P386" s="15">
        <f t="shared" si="14"/>
        <v>0</v>
      </c>
    </row>
    <row r="387" spans="1:16" ht="12.75" x14ac:dyDescent="0.2">
      <c r="A387" s="23" t="s">
        <v>59</v>
      </c>
      <c r="B387" s="85" t="s">
        <v>62</v>
      </c>
      <c r="C387" s="85"/>
      <c r="D387" s="85"/>
      <c r="E387" s="85"/>
      <c r="F387" s="22"/>
      <c r="G387" s="86"/>
      <c r="H387" s="87"/>
      <c r="I387" s="87"/>
      <c r="J387" s="87"/>
      <c r="K387" s="88"/>
      <c r="L387" s="21"/>
      <c r="M387" s="21"/>
      <c r="N387" s="21"/>
      <c r="O387" s="57">
        <v>6</v>
      </c>
      <c r="P387" s="15">
        <f t="shared" si="14"/>
        <v>0</v>
      </c>
    </row>
    <row r="388" spans="1:16" ht="13.5" thickBot="1" x14ac:dyDescent="0.25">
      <c r="A388" s="19" t="s">
        <v>59</v>
      </c>
      <c r="B388" s="81" t="s">
        <v>63</v>
      </c>
      <c r="C388" s="81"/>
      <c r="D388" s="81"/>
      <c r="E388" s="81"/>
      <c r="F388" s="18"/>
      <c r="G388" s="82"/>
      <c r="H388" s="83"/>
      <c r="I388" s="83"/>
      <c r="J388" s="83"/>
      <c r="K388" s="84"/>
      <c r="L388" s="17"/>
      <c r="M388" s="17"/>
      <c r="N388" s="17"/>
      <c r="O388" s="56"/>
      <c r="P388" s="15">
        <f t="shared" si="14"/>
        <v>0</v>
      </c>
    </row>
    <row r="389" spans="1:16" ht="13.5" thickTop="1" thickBot="1" x14ac:dyDescent="0.25">
      <c r="J389" s="9" t="s">
        <v>64</v>
      </c>
      <c r="K389" s="9"/>
      <c r="L389" s="14">
        <f>SUM(L374:L388)</f>
        <v>0</v>
      </c>
      <c r="M389" s="13">
        <f>SUM(M374:M388)</f>
        <v>7800</v>
      </c>
      <c r="N389" s="12">
        <f>SUM(N374:N388)</f>
        <v>0</v>
      </c>
      <c r="O389" s="55"/>
      <c r="P389" s="10">
        <f>SUM(P374:P388)</f>
        <v>31200</v>
      </c>
    </row>
    <row r="390" spans="1:16" ht="12.75" thickTop="1" x14ac:dyDescent="0.2">
      <c r="J390" s="9"/>
      <c r="K390" s="9"/>
      <c r="L390" s="8"/>
      <c r="M390" s="8"/>
      <c r="N390" s="8"/>
      <c r="O390" s="6"/>
      <c r="P390" s="6"/>
    </row>
    <row r="391" spans="1:16" ht="15" x14ac:dyDescent="0.25">
      <c r="A391" s="37" t="s">
        <v>96</v>
      </c>
    </row>
    <row r="392" spans="1:16" ht="12.75" x14ac:dyDescent="0.2">
      <c r="A392" s="30" t="s">
        <v>27</v>
      </c>
      <c r="B392" s="93" t="s">
        <v>97</v>
      </c>
      <c r="C392" s="94"/>
      <c r="D392" s="94"/>
      <c r="E392" s="94"/>
      <c r="F392" s="94"/>
      <c r="G392" s="94"/>
      <c r="H392" s="94"/>
      <c r="I392" s="94"/>
      <c r="J392" s="94"/>
      <c r="K392" s="31"/>
    </row>
    <row r="394" spans="1:16" ht="12.75" thickBot="1" x14ac:dyDescent="0.25">
      <c r="A394" s="30" t="s">
        <v>29</v>
      </c>
    </row>
    <row r="395" spans="1:16" ht="12.75" customHeight="1" thickTop="1" x14ac:dyDescent="0.2">
      <c r="A395" s="97" t="s">
        <v>30</v>
      </c>
      <c r="B395" s="98"/>
      <c r="C395" s="98"/>
      <c r="D395" s="98"/>
      <c r="E395" s="98"/>
      <c r="F395" s="101" t="s">
        <v>31</v>
      </c>
      <c r="G395" s="103" t="s">
        <v>32</v>
      </c>
      <c r="H395" s="104"/>
      <c r="I395" s="104"/>
      <c r="J395" s="104"/>
      <c r="K395" s="105"/>
      <c r="L395" s="109" t="s">
        <v>20</v>
      </c>
      <c r="M395" s="109"/>
      <c r="N395" s="109"/>
      <c r="O395" s="59" t="s">
        <v>67</v>
      </c>
      <c r="P395" s="95" t="s">
        <v>34</v>
      </c>
    </row>
    <row r="396" spans="1:16" x14ac:dyDescent="0.2">
      <c r="A396" s="99"/>
      <c r="B396" s="100"/>
      <c r="C396" s="100"/>
      <c r="D396" s="100"/>
      <c r="E396" s="100"/>
      <c r="F396" s="102"/>
      <c r="G396" s="106"/>
      <c r="H396" s="107"/>
      <c r="I396" s="107"/>
      <c r="J396" s="107"/>
      <c r="K396" s="108"/>
      <c r="L396" s="28" t="s">
        <v>22</v>
      </c>
      <c r="M396" s="28" t="s">
        <v>23</v>
      </c>
      <c r="N396" s="28" t="s">
        <v>24</v>
      </c>
      <c r="O396" s="58" t="s">
        <v>35</v>
      </c>
      <c r="P396" s="96"/>
    </row>
    <row r="397" spans="1:16" ht="12.75" x14ac:dyDescent="0.2">
      <c r="A397" s="23" t="s">
        <v>36</v>
      </c>
      <c r="B397" s="85" t="s">
        <v>37</v>
      </c>
      <c r="C397" s="85"/>
      <c r="D397" s="85"/>
      <c r="E397" s="85"/>
      <c r="F397" s="22" t="s">
        <v>38</v>
      </c>
      <c r="G397" s="86" t="s">
        <v>98</v>
      </c>
      <c r="H397" s="87"/>
      <c r="I397" s="87"/>
      <c r="J397" s="87"/>
      <c r="K397" s="88"/>
      <c r="L397" s="21"/>
      <c r="M397" s="21">
        <f>1402*2</f>
        <v>2804</v>
      </c>
      <c r="N397" s="21"/>
      <c r="O397" s="57">
        <v>4</v>
      </c>
      <c r="P397" s="15">
        <f t="shared" ref="P397:P411" si="15">SUM(L397:N397)*O397</f>
        <v>11216</v>
      </c>
    </row>
    <row r="398" spans="1:16" ht="12.75" x14ac:dyDescent="0.2">
      <c r="A398" s="23" t="s">
        <v>39</v>
      </c>
      <c r="B398" s="85" t="s">
        <v>40</v>
      </c>
      <c r="C398" s="85"/>
      <c r="D398" s="85"/>
      <c r="E398" s="85"/>
      <c r="F398" s="22"/>
      <c r="G398" s="86"/>
      <c r="H398" s="87"/>
      <c r="I398" s="87"/>
      <c r="J398" s="87"/>
      <c r="K398" s="88"/>
      <c r="L398" s="21"/>
      <c r="M398" s="21"/>
      <c r="N398" s="21"/>
      <c r="O398" s="57">
        <v>16</v>
      </c>
      <c r="P398" s="15">
        <f t="shared" si="15"/>
        <v>0</v>
      </c>
    </row>
    <row r="399" spans="1:16" ht="12.75" x14ac:dyDescent="0.2">
      <c r="A399" s="23" t="s">
        <v>41</v>
      </c>
      <c r="B399" s="85" t="s">
        <v>42</v>
      </c>
      <c r="C399" s="85"/>
      <c r="D399" s="85"/>
      <c r="E399" s="85"/>
      <c r="F399" s="22"/>
      <c r="G399" s="86"/>
      <c r="H399" s="87"/>
      <c r="I399" s="87"/>
      <c r="J399" s="87"/>
      <c r="K399" s="88"/>
      <c r="L399" s="21"/>
      <c r="M399" s="21"/>
      <c r="N399" s="21"/>
      <c r="O399" s="57">
        <v>3</v>
      </c>
      <c r="P399" s="15">
        <f t="shared" si="15"/>
        <v>0</v>
      </c>
    </row>
    <row r="400" spans="1:16" ht="12.75" x14ac:dyDescent="0.2">
      <c r="A400" s="23" t="s">
        <v>43</v>
      </c>
      <c r="B400" s="85" t="s">
        <v>44</v>
      </c>
      <c r="C400" s="85"/>
      <c r="D400" s="85"/>
      <c r="E400" s="85"/>
      <c r="F400" s="22"/>
      <c r="G400" s="86"/>
      <c r="H400" s="87"/>
      <c r="I400" s="87"/>
      <c r="J400" s="87"/>
      <c r="K400" s="88"/>
      <c r="L400" s="21"/>
      <c r="M400" s="21"/>
      <c r="N400" s="21"/>
      <c r="O400" s="57">
        <v>3</v>
      </c>
      <c r="P400" s="15">
        <f t="shared" si="15"/>
        <v>0</v>
      </c>
    </row>
    <row r="401" spans="1:16" ht="12.75" x14ac:dyDescent="0.2">
      <c r="A401" s="23" t="s">
        <v>45</v>
      </c>
      <c r="B401" s="85" t="s">
        <v>46</v>
      </c>
      <c r="C401" s="85"/>
      <c r="D401" s="85"/>
      <c r="E401" s="85"/>
      <c r="F401" s="22"/>
      <c r="G401" s="26"/>
      <c r="H401" s="25"/>
      <c r="I401" s="25"/>
      <c r="J401" s="25"/>
      <c r="K401" s="24"/>
      <c r="L401" s="21"/>
      <c r="M401" s="21"/>
      <c r="N401" s="21"/>
      <c r="O401" s="57">
        <v>12</v>
      </c>
      <c r="P401" s="15">
        <f t="shared" si="15"/>
        <v>0</v>
      </c>
    </row>
    <row r="402" spans="1:16" ht="12.75" x14ac:dyDescent="0.2">
      <c r="A402" s="23" t="s">
        <v>47</v>
      </c>
      <c r="B402" s="85" t="s">
        <v>48</v>
      </c>
      <c r="C402" s="85"/>
      <c r="D402" s="85"/>
      <c r="E402" s="85"/>
      <c r="F402" s="22"/>
      <c r="G402" s="86"/>
      <c r="H402" s="87"/>
      <c r="I402" s="87"/>
      <c r="J402" s="87"/>
      <c r="K402" s="88"/>
      <c r="L402" s="21"/>
      <c r="M402" s="21"/>
      <c r="N402" s="21"/>
      <c r="O402" s="57">
        <v>16</v>
      </c>
      <c r="P402" s="15">
        <f t="shared" si="15"/>
        <v>0</v>
      </c>
    </row>
    <row r="403" spans="1:16" ht="12.75" x14ac:dyDescent="0.2">
      <c r="A403" s="23" t="s">
        <v>49</v>
      </c>
      <c r="B403" s="85" t="s">
        <v>50</v>
      </c>
      <c r="C403" s="85"/>
      <c r="D403" s="85"/>
      <c r="E403" s="85"/>
      <c r="F403" s="22"/>
      <c r="G403" s="86"/>
      <c r="H403" s="87"/>
      <c r="I403" s="87"/>
      <c r="J403" s="87"/>
      <c r="K403" s="88"/>
      <c r="L403" s="21"/>
      <c r="M403" s="21"/>
      <c r="N403" s="21"/>
      <c r="O403" s="57">
        <v>4</v>
      </c>
      <c r="P403" s="15">
        <f t="shared" si="15"/>
        <v>0</v>
      </c>
    </row>
    <row r="404" spans="1:16" ht="12.75" x14ac:dyDescent="0.2">
      <c r="A404" s="23" t="s">
        <v>51</v>
      </c>
      <c r="B404" s="85" t="s">
        <v>52</v>
      </c>
      <c r="C404" s="85"/>
      <c r="D404" s="85"/>
      <c r="E404" s="85"/>
      <c r="F404" s="22"/>
      <c r="G404" s="86"/>
      <c r="H404" s="87"/>
      <c r="I404" s="87"/>
      <c r="J404" s="87"/>
      <c r="K404" s="88"/>
      <c r="L404" s="21"/>
      <c r="M404" s="21"/>
      <c r="N404" s="21"/>
      <c r="O404" s="57">
        <v>3</v>
      </c>
      <c r="P404" s="15">
        <f t="shared" si="15"/>
        <v>0</v>
      </c>
    </row>
    <row r="405" spans="1:16" ht="12.75" x14ac:dyDescent="0.2">
      <c r="A405" s="23" t="s">
        <v>53</v>
      </c>
      <c r="B405" s="85" t="s">
        <v>54</v>
      </c>
      <c r="C405" s="85"/>
      <c r="D405" s="85"/>
      <c r="E405" s="85"/>
      <c r="F405" s="22"/>
      <c r="G405" s="26"/>
      <c r="H405" s="25"/>
      <c r="I405" s="25"/>
      <c r="J405" s="25"/>
      <c r="K405" s="24"/>
      <c r="L405" s="21"/>
      <c r="M405" s="21"/>
      <c r="N405" s="21"/>
      <c r="O405" s="57">
        <v>14</v>
      </c>
      <c r="P405" s="15">
        <f t="shared" si="15"/>
        <v>0</v>
      </c>
    </row>
    <row r="406" spans="1:16" ht="12.75" x14ac:dyDescent="0.2">
      <c r="A406" s="23" t="s">
        <v>55</v>
      </c>
      <c r="B406" s="85" t="s">
        <v>56</v>
      </c>
      <c r="C406" s="85"/>
      <c r="D406" s="85"/>
      <c r="E406" s="85"/>
      <c r="F406" s="22"/>
      <c r="G406" s="26"/>
      <c r="H406" s="25"/>
      <c r="I406" s="25"/>
      <c r="J406" s="25"/>
      <c r="K406" s="24"/>
      <c r="L406" s="21"/>
      <c r="M406" s="21"/>
      <c r="N406" s="21"/>
      <c r="O406" s="57">
        <v>12</v>
      </c>
      <c r="P406" s="15">
        <f t="shared" si="15"/>
        <v>0</v>
      </c>
    </row>
    <row r="407" spans="1:16" ht="12.75" x14ac:dyDescent="0.2">
      <c r="A407" s="23" t="s">
        <v>57</v>
      </c>
      <c r="B407" s="89" t="s">
        <v>58</v>
      </c>
      <c r="C407" s="90"/>
      <c r="D407" s="90"/>
      <c r="E407" s="91"/>
      <c r="F407" s="22"/>
      <c r="G407" s="86"/>
      <c r="H407" s="92"/>
      <c r="I407" s="92"/>
      <c r="J407" s="92"/>
      <c r="K407" s="88"/>
      <c r="L407" s="21"/>
      <c r="M407" s="21"/>
      <c r="N407" s="21"/>
      <c r="O407" s="57">
        <v>3</v>
      </c>
      <c r="P407" s="15">
        <f t="shared" si="15"/>
        <v>0</v>
      </c>
    </row>
    <row r="408" spans="1:16" ht="12.75" x14ac:dyDescent="0.2">
      <c r="A408" s="23" t="s">
        <v>59</v>
      </c>
      <c r="B408" s="85" t="s">
        <v>60</v>
      </c>
      <c r="C408" s="85"/>
      <c r="D408" s="85"/>
      <c r="E408" s="85"/>
      <c r="F408" s="22"/>
      <c r="G408" s="86"/>
      <c r="H408" s="87"/>
      <c r="I408" s="87"/>
      <c r="J408" s="87"/>
      <c r="K408" s="88"/>
      <c r="L408" s="21"/>
      <c r="M408" s="21"/>
      <c r="N408" s="21"/>
      <c r="O408" s="57">
        <v>8</v>
      </c>
      <c r="P408" s="15">
        <f t="shared" si="15"/>
        <v>0</v>
      </c>
    </row>
    <row r="409" spans="1:16" ht="12.75" x14ac:dyDescent="0.2">
      <c r="A409" s="23" t="s">
        <v>59</v>
      </c>
      <c r="B409" s="85" t="s">
        <v>61</v>
      </c>
      <c r="C409" s="85"/>
      <c r="D409" s="85"/>
      <c r="E409" s="85"/>
      <c r="F409" s="22"/>
      <c r="G409" s="86"/>
      <c r="H409" s="87"/>
      <c r="I409" s="87"/>
      <c r="J409" s="87"/>
      <c r="K409" s="88"/>
      <c r="L409" s="21"/>
      <c r="M409" s="21"/>
      <c r="N409" s="21"/>
      <c r="O409" s="57">
        <v>2</v>
      </c>
      <c r="P409" s="15">
        <f t="shared" si="15"/>
        <v>0</v>
      </c>
    </row>
    <row r="410" spans="1:16" ht="12.75" x14ac:dyDescent="0.2">
      <c r="A410" s="23" t="s">
        <v>59</v>
      </c>
      <c r="B410" s="85" t="s">
        <v>62</v>
      </c>
      <c r="C410" s="85"/>
      <c r="D410" s="85"/>
      <c r="E410" s="85"/>
      <c r="F410" s="22"/>
      <c r="G410" s="86"/>
      <c r="H410" s="87"/>
      <c r="I410" s="87"/>
      <c r="J410" s="87"/>
      <c r="K410" s="88"/>
      <c r="L410" s="21"/>
      <c r="M410" s="21"/>
      <c r="N410" s="21"/>
      <c r="O410" s="57">
        <v>6</v>
      </c>
      <c r="P410" s="15">
        <f t="shared" si="15"/>
        <v>0</v>
      </c>
    </row>
    <row r="411" spans="1:16" ht="13.5" thickBot="1" x14ac:dyDescent="0.25">
      <c r="A411" s="19" t="s">
        <v>59</v>
      </c>
      <c r="B411" s="81" t="s">
        <v>63</v>
      </c>
      <c r="C411" s="81"/>
      <c r="D411" s="81"/>
      <c r="E411" s="81"/>
      <c r="F411" s="18"/>
      <c r="G411" s="82"/>
      <c r="H411" s="83"/>
      <c r="I411" s="83"/>
      <c r="J411" s="83"/>
      <c r="K411" s="84"/>
      <c r="L411" s="17"/>
      <c r="M411" s="17"/>
      <c r="N411" s="17"/>
      <c r="O411" s="56"/>
      <c r="P411" s="15">
        <f t="shared" si="15"/>
        <v>0</v>
      </c>
    </row>
    <row r="412" spans="1:16" ht="13.5" thickTop="1" thickBot="1" x14ac:dyDescent="0.25">
      <c r="J412" s="9" t="s">
        <v>64</v>
      </c>
      <c r="K412" s="9"/>
      <c r="L412" s="14">
        <f>SUM(L397:L411)</f>
        <v>0</v>
      </c>
      <c r="M412" s="13">
        <f>SUM(M397:M411)</f>
        <v>2804</v>
      </c>
      <c r="N412" s="12">
        <f>SUM(N397:N411)</f>
        <v>0</v>
      </c>
      <c r="O412" s="55"/>
      <c r="P412" s="10">
        <f>SUM(P397:P411)</f>
        <v>11216</v>
      </c>
    </row>
    <row r="413" spans="1:16" ht="15.75" thickTop="1" x14ac:dyDescent="0.25">
      <c r="A413" s="37" t="s">
        <v>99</v>
      </c>
      <c r="B413" s="35"/>
      <c r="C413" s="35"/>
      <c r="D413" s="36"/>
      <c r="E413" s="36"/>
      <c r="F413" s="36"/>
      <c r="G413" s="36"/>
      <c r="H413" s="35"/>
      <c r="I413" s="35"/>
      <c r="J413" s="35"/>
      <c r="K413" s="35"/>
    </row>
    <row r="414" spans="1:16" ht="12.75" x14ac:dyDescent="0.2">
      <c r="A414" s="34" t="s">
        <v>27</v>
      </c>
      <c r="B414" s="93" t="s">
        <v>100</v>
      </c>
      <c r="C414" s="94"/>
      <c r="D414" s="94"/>
      <c r="E414" s="94"/>
      <c r="F414" s="94"/>
      <c r="G414" s="94"/>
      <c r="H414" s="94"/>
      <c r="I414" s="94"/>
      <c r="J414" s="94"/>
      <c r="K414" s="31"/>
    </row>
    <row r="415" spans="1:16" ht="12.75" x14ac:dyDescent="0.2">
      <c r="A415" s="34"/>
      <c r="B415" s="33"/>
      <c r="C415" s="31"/>
      <c r="D415" s="32"/>
      <c r="E415" s="32"/>
      <c r="F415" s="32"/>
      <c r="G415" s="32"/>
      <c r="H415" s="31"/>
      <c r="I415" s="31"/>
      <c r="J415" s="31"/>
      <c r="K415" s="31"/>
    </row>
    <row r="416" spans="1:16" ht="12.75" thickBot="1" x14ac:dyDescent="0.25">
      <c r="A416" s="61" t="s">
        <v>29</v>
      </c>
    </row>
    <row r="417" spans="1:16" ht="12.75" customHeight="1" thickTop="1" x14ac:dyDescent="0.2">
      <c r="A417" s="97" t="s">
        <v>30</v>
      </c>
      <c r="B417" s="98"/>
      <c r="C417" s="98"/>
      <c r="D417" s="98"/>
      <c r="E417" s="98"/>
      <c r="F417" s="101" t="s">
        <v>31</v>
      </c>
      <c r="G417" s="103" t="s">
        <v>32</v>
      </c>
      <c r="H417" s="104"/>
      <c r="I417" s="104"/>
      <c r="J417" s="104"/>
      <c r="K417" s="105"/>
      <c r="L417" s="109" t="s">
        <v>20</v>
      </c>
      <c r="M417" s="109"/>
      <c r="N417" s="109"/>
      <c r="O417" s="60" t="s">
        <v>67</v>
      </c>
      <c r="P417" s="95" t="s">
        <v>34</v>
      </c>
    </row>
    <row r="418" spans="1:16" x14ac:dyDescent="0.2">
      <c r="A418" s="99"/>
      <c r="B418" s="100"/>
      <c r="C418" s="100"/>
      <c r="D418" s="100"/>
      <c r="E418" s="100"/>
      <c r="F418" s="102"/>
      <c r="G418" s="106"/>
      <c r="H418" s="107"/>
      <c r="I418" s="107"/>
      <c r="J418" s="107"/>
      <c r="K418" s="108"/>
      <c r="L418" s="28" t="s">
        <v>22</v>
      </c>
      <c r="M418" s="28" t="s">
        <v>23</v>
      </c>
      <c r="N418" s="28" t="s">
        <v>24</v>
      </c>
      <c r="O418" s="58" t="s">
        <v>35</v>
      </c>
      <c r="P418" s="96"/>
    </row>
    <row r="419" spans="1:16" ht="12.75" x14ac:dyDescent="0.2">
      <c r="A419" s="23" t="s">
        <v>36</v>
      </c>
      <c r="B419" s="85" t="s">
        <v>37</v>
      </c>
      <c r="C419" s="85"/>
      <c r="D419" s="85"/>
      <c r="E419" s="85"/>
      <c r="F419" s="22" t="s">
        <v>38</v>
      </c>
      <c r="G419" s="86"/>
      <c r="H419" s="87"/>
      <c r="I419" s="87"/>
      <c r="J419" s="87"/>
      <c r="K419" s="88"/>
      <c r="L419" s="21"/>
      <c r="M419" s="21">
        <v>13500</v>
      </c>
      <c r="N419" s="21"/>
      <c r="O419" s="57">
        <v>4</v>
      </c>
      <c r="P419" s="15">
        <f t="shared" ref="P419:P433" si="16">SUM(L419:N419)*O419</f>
        <v>54000</v>
      </c>
    </row>
    <row r="420" spans="1:16" ht="12.75" x14ac:dyDescent="0.2">
      <c r="A420" s="23" t="s">
        <v>39</v>
      </c>
      <c r="B420" s="85" t="s">
        <v>40</v>
      </c>
      <c r="C420" s="85"/>
      <c r="D420" s="85"/>
      <c r="E420" s="85"/>
      <c r="F420" s="22"/>
      <c r="G420" s="86"/>
      <c r="H420" s="87"/>
      <c r="I420" s="87"/>
      <c r="J420" s="87"/>
      <c r="K420" s="88"/>
      <c r="L420" s="21"/>
      <c r="M420" s="21"/>
      <c r="N420" s="21"/>
      <c r="O420" s="57">
        <v>16</v>
      </c>
      <c r="P420" s="15">
        <f t="shared" si="16"/>
        <v>0</v>
      </c>
    </row>
    <row r="421" spans="1:16" ht="12.75" x14ac:dyDescent="0.2">
      <c r="A421" s="23" t="s">
        <v>41</v>
      </c>
      <c r="B421" s="85" t="s">
        <v>42</v>
      </c>
      <c r="C421" s="85"/>
      <c r="D421" s="85"/>
      <c r="E421" s="85"/>
      <c r="F421" s="22"/>
      <c r="G421" s="86"/>
      <c r="H421" s="87"/>
      <c r="I421" s="87"/>
      <c r="J421" s="87"/>
      <c r="K421" s="88"/>
      <c r="L421" s="21"/>
      <c r="M421" s="21"/>
      <c r="N421" s="21"/>
      <c r="O421" s="57">
        <v>3</v>
      </c>
      <c r="P421" s="15">
        <f t="shared" si="16"/>
        <v>0</v>
      </c>
    </row>
    <row r="422" spans="1:16" ht="12.75" x14ac:dyDescent="0.2">
      <c r="A422" s="23" t="s">
        <v>43</v>
      </c>
      <c r="B422" s="85" t="s">
        <v>44</v>
      </c>
      <c r="C422" s="85"/>
      <c r="D422" s="85"/>
      <c r="E422" s="85"/>
      <c r="F422" s="22"/>
      <c r="G422" s="86"/>
      <c r="H422" s="87"/>
      <c r="I422" s="87"/>
      <c r="J422" s="87"/>
      <c r="K422" s="88"/>
      <c r="L422" s="21"/>
      <c r="M422" s="21"/>
      <c r="N422" s="21"/>
      <c r="O422" s="57">
        <v>3</v>
      </c>
      <c r="P422" s="15">
        <f t="shared" si="16"/>
        <v>0</v>
      </c>
    </row>
    <row r="423" spans="1:16" ht="12.75" x14ac:dyDescent="0.2">
      <c r="A423" s="23" t="s">
        <v>45</v>
      </c>
      <c r="B423" s="85" t="s">
        <v>46</v>
      </c>
      <c r="C423" s="85"/>
      <c r="D423" s="85"/>
      <c r="E423" s="85"/>
      <c r="F423" s="22"/>
      <c r="G423" s="26"/>
      <c r="H423" s="25"/>
      <c r="I423" s="25"/>
      <c r="J423" s="25"/>
      <c r="K423" s="24"/>
      <c r="L423" s="21"/>
      <c r="M423" s="21"/>
      <c r="N423" s="21"/>
      <c r="O423" s="57">
        <v>12</v>
      </c>
      <c r="P423" s="15">
        <f t="shared" si="16"/>
        <v>0</v>
      </c>
    </row>
    <row r="424" spans="1:16" ht="12.75" x14ac:dyDescent="0.2">
      <c r="A424" s="23" t="s">
        <v>47</v>
      </c>
      <c r="B424" s="85" t="s">
        <v>48</v>
      </c>
      <c r="C424" s="85"/>
      <c r="D424" s="85"/>
      <c r="E424" s="85"/>
      <c r="F424" s="22"/>
      <c r="G424" s="86"/>
      <c r="H424" s="87"/>
      <c r="I424" s="87"/>
      <c r="J424" s="87"/>
      <c r="K424" s="88"/>
      <c r="L424" s="21"/>
      <c r="M424" s="21"/>
      <c r="N424" s="21"/>
      <c r="O424" s="57">
        <v>16</v>
      </c>
      <c r="P424" s="15">
        <f t="shared" si="16"/>
        <v>0</v>
      </c>
    </row>
    <row r="425" spans="1:16" ht="12.75" x14ac:dyDescent="0.2">
      <c r="A425" s="23" t="s">
        <v>49</v>
      </c>
      <c r="B425" s="85" t="s">
        <v>50</v>
      </c>
      <c r="C425" s="85"/>
      <c r="D425" s="85"/>
      <c r="E425" s="85"/>
      <c r="F425" s="22"/>
      <c r="G425" s="86"/>
      <c r="H425" s="87"/>
      <c r="I425" s="87"/>
      <c r="J425" s="87"/>
      <c r="K425" s="88"/>
      <c r="L425" s="21"/>
      <c r="M425" s="21"/>
      <c r="N425" s="21"/>
      <c r="O425" s="57">
        <v>4</v>
      </c>
      <c r="P425" s="15">
        <f t="shared" si="16"/>
        <v>0</v>
      </c>
    </row>
    <row r="426" spans="1:16" ht="12.75" x14ac:dyDescent="0.2">
      <c r="A426" s="23" t="s">
        <v>51</v>
      </c>
      <c r="B426" s="85" t="s">
        <v>52</v>
      </c>
      <c r="C426" s="85"/>
      <c r="D426" s="85"/>
      <c r="E426" s="85"/>
      <c r="F426" s="22"/>
      <c r="G426" s="86"/>
      <c r="H426" s="87"/>
      <c r="I426" s="87"/>
      <c r="J426" s="87"/>
      <c r="K426" s="88"/>
      <c r="L426" s="21"/>
      <c r="M426" s="21"/>
      <c r="N426" s="21"/>
      <c r="O426" s="57">
        <v>3</v>
      </c>
      <c r="P426" s="15">
        <f t="shared" si="16"/>
        <v>0</v>
      </c>
    </row>
    <row r="427" spans="1:16" ht="12.75" x14ac:dyDescent="0.2">
      <c r="A427" s="23" t="s">
        <v>53</v>
      </c>
      <c r="B427" s="85" t="s">
        <v>54</v>
      </c>
      <c r="C427" s="85"/>
      <c r="D427" s="85"/>
      <c r="E427" s="85"/>
      <c r="F427" s="22"/>
      <c r="G427" s="26"/>
      <c r="H427" s="25"/>
      <c r="I427" s="25"/>
      <c r="J427" s="25"/>
      <c r="K427" s="24"/>
      <c r="L427" s="21"/>
      <c r="M427" s="21"/>
      <c r="N427" s="21"/>
      <c r="O427" s="57">
        <v>14</v>
      </c>
      <c r="P427" s="15">
        <f t="shared" si="16"/>
        <v>0</v>
      </c>
    </row>
    <row r="428" spans="1:16" ht="12.75" x14ac:dyDescent="0.2">
      <c r="A428" s="23" t="s">
        <v>55</v>
      </c>
      <c r="B428" s="85" t="s">
        <v>56</v>
      </c>
      <c r="C428" s="85"/>
      <c r="D428" s="85"/>
      <c r="E428" s="85"/>
      <c r="F428" s="22"/>
      <c r="G428" s="26"/>
      <c r="H428" s="25"/>
      <c r="I428" s="25"/>
      <c r="J428" s="25"/>
      <c r="K428" s="24"/>
      <c r="L428" s="21"/>
      <c r="M428" s="21"/>
      <c r="N428" s="21"/>
      <c r="O428" s="57">
        <v>12</v>
      </c>
      <c r="P428" s="15">
        <f t="shared" si="16"/>
        <v>0</v>
      </c>
    </row>
    <row r="429" spans="1:16" ht="12.75" x14ac:dyDescent="0.2">
      <c r="A429" s="23" t="s">
        <v>57</v>
      </c>
      <c r="B429" s="89" t="s">
        <v>58</v>
      </c>
      <c r="C429" s="90"/>
      <c r="D429" s="90"/>
      <c r="E429" s="91"/>
      <c r="F429" s="22"/>
      <c r="G429" s="86"/>
      <c r="H429" s="92"/>
      <c r="I429" s="92"/>
      <c r="J429" s="92"/>
      <c r="K429" s="88"/>
      <c r="L429" s="21"/>
      <c r="M429" s="21"/>
      <c r="N429" s="21"/>
      <c r="O429" s="57">
        <v>3</v>
      </c>
      <c r="P429" s="15">
        <f t="shared" si="16"/>
        <v>0</v>
      </c>
    </row>
    <row r="430" spans="1:16" ht="12.75" x14ac:dyDescent="0.2">
      <c r="A430" s="23" t="s">
        <v>59</v>
      </c>
      <c r="B430" s="85" t="s">
        <v>60</v>
      </c>
      <c r="C430" s="85"/>
      <c r="D430" s="85"/>
      <c r="E430" s="85"/>
      <c r="F430" s="22"/>
      <c r="G430" s="86"/>
      <c r="H430" s="87"/>
      <c r="I430" s="87"/>
      <c r="J430" s="87"/>
      <c r="K430" s="88"/>
      <c r="L430" s="21"/>
      <c r="M430" s="21"/>
      <c r="N430" s="21"/>
      <c r="O430" s="57">
        <v>8</v>
      </c>
      <c r="P430" s="15">
        <f t="shared" si="16"/>
        <v>0</v>
      </c>
    </row>
    <row r="431" spans="1:16" ht="12.75" x14ac:dyDescent="0.2">
      <c r="A431" s="23" t="s">
        <v>59</v>
      </c>
      <c r="B431" s="85" t="s">
        <v>61</v>
      </c>
      <c r="C431" s="85"/>
      <c r="D431" s="85"/>
      <c r="E431" s="85"/>
      <c r="F431" s="22"/>
      <c r="G431" s="86"/>
      <c r="H431" s="87"/>
      <c r="I431" s="87"/>
      <c r="J431" s="87"/>
      <c r="K431" s="88"/>
      <c r="L431" s="21"/>
      <c r="M431" s="21"/>
      <c r="N431" s="21"/>
      <c r="O431" s="57">
        <v>2</v>
      </c>
      <c r="P431" s="15">
        <f t="shared" si="16"/>
        <v>0</v>
      </c>
    </row>
    <row r="432" spans="1:16" ht="12.75" x14ac:dyDescent="0.2">
      <c r="A432" s="23" t="s">
        <v>59</v>
      </c>
      <c r="B432" s="85" t="s">
        <v>62</v>
      </c>
      <c r="C432" s="85"/>
      <c r="D432" s="85"/>
      <c r="E432" s="85"/>
      <c r="F432" s="22"/>
      <c r="G432" s="86"/>
      <c r="H432" s="87"/>
      <c r="I432" s="87"/>
      <c r="J432" s="87"/>
      <c r="K432" s="88"/>
      <c r="L432" s="21"/>
      <c r="M432" s="21"/>
      <c r="N432" s="21"/>
      <c r="O432" s="57">
        <v>6</v>
      </c>
      <c r="P432" s="15">
        <f t="shared" si="16"/>
        <v>0</v>
      </c>
    </row>
    <row r="433" spans="1:16" ht="13.5" thickBot="1" x14ac:dyDescent="0.25">
      <c r="A433" s="19" t="s">
        <v>59</v>
      </c>
      <c r="B433" s="81" t="s">
        <v>63</v>
      </c>
      <c r="C433" s="81"/>
      <c r="D433" s="81"/>
      <c r="E433" s="81"/>
      <c r="F433" s="18"/>
      <c r="G433" s="82"/>
      <c r="H433" s="83"/>
      <c r="I433" s="83"/>
      <c r="J433" s="83"/>
      <c r="K433" s="84"/>
      <c r="L433" s="17"/>
      <c r="M433" s="17"/>
      <c r="N433" s="17"/>
      <c r="O433" s="56"/>
      <c r="P433" s="15">
        <f t="shared" si="16"/>
        <v>0</v>
      </c>
    </row>
    <row r="434" spans="1:16" ht="13.5" thickTop="1" thickBot="1" x14ac:dyDescent="0.25">
      <c r="J434" s="9" t="s">
        <v>64</v>
      </c>
      <c r="K434" s="9"/>
      <c r="L434" s="14">
        <f>SUM(L419:L433)</f>
        <v>0</v>
      </c>
      <c r="M434" s="13">
        <f>SUM(M419:M433)</f>
        <v>13500</v>
      </c>
      <c r="N434" s="12">
        <f>SUM(N419:N433)</f>
        <v>0</v>
      </c>
      <c r="O434" s="55"/>
      <c r="P434" s="10">
        <f>SUM(P419:P433)</f>
        <v>54000</v>
      </c>
    </row>
    <row r="435" spans="1:16" ht="12.75" thickTop="1" x14ac:dyDescent="0.2">
      <c r="J435" s="9"/>
      <c r="K435" s="9"/>
      <c r="L435" s="8"/>
      <c r="M435" s="8"/>
      <c r="N435" s="8"/>
      <c r="O435" s="6"/>
      <c r="P435" s="6"/>
    </row>
    <row r="436" spans="1:16" ht="15" x14ac:dyDescent="0.25">
      <c r="A436" s="37" t="s">
        <v>101</v>
      </c>
    </row>
    <row r="437" spans="1:16" ht="12.75" x14ac:dyDescent="0.2">
      <c r="A437" s="30" t="s">
        <v>27</v>
      </c>
      <c r="B437" s="93" t="s">
        <v>102</v>
      </c>
      <c r="C437" s="94"/>
      <c r="D437" s="94"/>
      <c r="E437" s="94"/>
      <c r="F437" s="94"/>
      <c r="G437" s="94"/>
      <c r="H437" s="94"/>
      <c r="I437" s="94"/>
      <c r="J437" s="94"/>
      <c r="K437" s="31"/>
    </row>
    <row r="439" spans="1:16" ht="12.75" thickBot="1" x14ac:dyDescent="0.25">
      <c r="A439" s="30" t="s">
        <v>29</v>
      </c>
    </row>
    <row r="440" spans="1:16" ht="12.75" customHeight="1" thickTop="1" x14ac:dyDescent="0.2">
      <c r="A440" s="97" t="s">
        <v>30</v>
      </c>
      <c r="B440" s="98"/>
      <c r="C440" s="98"/>
      <c r="D440" s="98"/>
      <c r="E440" s="98"/>
      <c r="F440" s="101" t="s">
        <v>31</v>
      </c>
      <c r="G440" s="103" t="s">
        <v>32</v>
      </c>
      <c r="H440" s="104"/>
      <c r="I440" s="104"/>
      <c r="J440" s="104"/>
      <c r="K440" s="105"/>
      <c r="L440" s="109" t="s">
        <v>20</v>
      </c>
      <c r="M440" s="109"/>
      <c r="N440" s="109"/>
      <c r="O440" s="59" t="s">
        <v>67</v>
      </c>
      <c r="P440" s="95" t="s">
        <v>34</v>
      </c>
    </row>
    <row r="441" spans="1:16" x14ac:dyDescent="0.2">
      <c r="A441" s="99"/>
      <c r="B441" s="100"/>
      <c r="C441" s="100"/>
      <c r="D441" s="100"/>
      <c r="E441" s="100"/>
      <c r="F441" s="102"/>
      <c r="G441" s="106"/>
      <c r="H441" s="107"/>
      <c r="I441" s="107"/>
      <c r="J441" s="107"/>
      <c r="K441" s="108"/>
      <c r="L441" s="28" t="s">
        <v>22</v>
      </c>
      <c r="M441" s="28" t="s">
        <v>23</v>
      </c>
      <c r="N441" s="28" t="s">
        <v>24</v>
      </c>
      <c r="O441" s="58" t="s">
        <v>35</v>
      </c>
      <c r="P441" s="96"/>
    </row>
    <row r="442" spans="1:16" ht="12.75" x14ac:dyDescent="0.2">
      <c r="A442" s="23" t="s">
        <v>36</v>
      </c>
      <c r="B442" s="85" t="s">
        <v>37</v>
      </c>
      <c r="C442" s="85"/>
      <c r="D442" s="85"/>
      <c r="E442" s="85"/>
      <c r="F442" s="22"/>
      <c r="G442" s="86"/>
      <c r="H442" s="87"/>
      <c r="I442" s="87"/>
      <c r="J442" s="87"/>
      <c r="K442" s="88"/>
      <c r="L442" s="21"/>
      <c r="M442" s="21">
        <v>5850</v>
      </c>
      <c r="N442" s="21"/>
      <c r="O442" s="57">
        <v>4</v>
      </c>
      <c r="P442" s="15">
        <f t="shared" ref="P442:P456" si="17">SUM(L442:N442)*O442</f>
        <v>23400</v>
      </c>
    </row>
    <row r="443" spans="1:16" ht="12.75" x14ac:dyDescent="0.2">
      <c r="A443" s="23" t="s">
        <v>39</v>
      </c>
      <c r="B443" s="85" t="s">
        <v>40</v>
      </c>
      <c r="C443" s="85"/>
      <c r="D443" s="85"/>
      <c r="E443" s="85"/>
      <c r="F443" s="22"/>
      <c r="G443" s="86"/>
      <c r="H443" s="87"/>
      <c r="I443" s="87"/>
      <c r="J443" s="87"/>
      <c r="K443" s="88"/>
      <c r="L443" s="21"/>
      <c r="M443" s="21"/>
      <c r="N443" s="21"/>
      <c r="O443" s="57">
        <v>16</v>
      </c>
      <c r="P443" s="15">
        <f t="shared" si="17"/>
        <v>0</v>
      </c>
    </row>
    <row r="444" spans="1:16" ht="12.75" x14ac:dyDescent="0.2">
      <c r="A444" s="23" t="s">
        <v>41</v>
      </c>
      <c r="B444" s="85" t="s">
        <v>42</v>
      </c>
      <c r="C444" s="85"/>
      <c r="D444" s="85"/>
      <c r="E444" s="85"/>
      <c r="F444" s="22"/>
      <c r="G444" s="86"/>
      <c r="H444" s="87"/>
      <c r="I444" s="87"/>
      <c r="J444" s="87"/>
      <c r="K444" s="88"/>
      <c r="L444" s="21"/>
      <c r="M444" s="21"/>
      <c r="N444" s="21"/>
      <c r="O444" s="57">
        <v>3</v>
      </c>
      <c r="P444" s="15">
        <f t="shared" si="17"/>
        <v>0</v>
      </c>
    </row>
    <row r="445" spans="1:16" ht="12.75" x14ac:dyDescent="0.2">
      <c r="A445" s="23" t="s">
        <v>43</v>
      </c>
      <c r="B445" s="85" t="s">
        <v>44</v>
      </c>
      <c r="C445" s="85"/>
      <c r="D445" s="85"/>
      <c r="E445" s="85"/>
      <c r="F445" s="22"/>
      <c r="G445" s="86"/>
      <c r="H445" s="87"/>
      <c r="I445" s="87"/>
      <c r="J445" s="87"/>
      <c r="K445" s="88"/>
      <c r="L445" s="21"/>
      <c r="M445" s="21"/>
      <c r="N445" s="21"/>
      <c r="O445" s="57">
        <v>3</v>
      </c>
      <c r="P445" s="15">
        <f t="shared" si="17"/>
        <v>0</v>
      </c>
    </row>
    <row r="446" spans="1:16" ht="12.75" x14ac:dyDescent="0.2">
      <c r="A446" s="23" t="s">
        <v>45</v>
      </c>
      <c r="B446" s="85" t="s">
        <v>46</v>
      </c>
      <c r="C446" s="85"/>
      <c r="D446" s="85"/>
      <c r="E446" s="85"/>
      <c r="F446" s="22"/>
      <c r="G446" s="26"/>
      <c r="H446" s="25"/>
      <c r="I446" s="25"/>
      <c r="J446" s="25"/>
      <c r="K446" s="24"/>
      <c r="L446" s="21"/>
      <c r="M446" s="21"/>
      <c r="N446" s="21"/>
      <c r="O446" s="57">
        <v>12</v>
      </c>
      <c r="P446" s="15">
        <f t="shared" si="17"/>
        <v>0</v>
      </c>
    </row>
    <row r="447" spans="1:16" ht="12.75" x14ac:dyDescent="0.2">
      <c r="A447" s="23" t="s">
        <v>47</v>
      </c>
      <c r="B447" s="85" t="s">
        <v>48</v>
      </c>
      <c r="C447" s="85"/>
      <c r="D447" s="85"/>
      <c r="E447" s="85"/>
      <c r="F447" s="22"/>
      <c r="G447" s="86"/>
      <c r="H447" s="87"/>
      <c r="I447" s="87"/>
      <c r="J447" s="87"/>
      <c r="K447" s="88"/>
      <c r="L447" s="21"/>
      <c r="M447" s="21"/>
      <c r="N447" s="21"/>
      <c r="O447" s="57">
        <v>16</v>
      </c>
      <c r="P447" s="15">
        <f t="shared" si="17"/>
        <v>0</v>
      </c>
    </row>
    <row r="448" spans="1:16" ht="12.75" x14ac:dyDescent="0.2">
      <c r="A448" s="23" t="s">
        <v>49</v>
      </c>
      <c r="B448" s="85" t="s">
        <v>50</v>
      </c>
      <c r="C448" s="85"/>
      <c r="D448" s="85"/>
      <c r="E448" s="85"/>
      <c r="F448" s="22"/>
      <c r="G448" s="86"/>
      <c r="H448" s="87"/>
      <c r="I448" s="87"/>
      <c r="J448" s="87"/>
      <c r="K448" s="88"/>
      <c r="L448" s="21"/>
      <c r="M448" s="21"/>
      <c r="N448" s="21"/>
      <c r="O448" s="57">
        <v>4</v>
      </c>
      <c r="P448" s="15">
        <f t="shared" si="17"/>
        <v>0</v>
      </c>
    </row>
    <row r="449" spans="1:16" ht="12.75" x14ac:dyDescent="0.2">
      <c r="A449" s="23" t="s">
        <v>51</v>
      </c>
      <c r="B449" s="85" t="s">
        <v>52</v>
      </c>
      <c r="C449" s="85"/>
      <c r="D449" s="85"/>
      <c r="E449" s="85"/>
      <c r="F449" s="22"/>
      <c r="G449" s="86"/>
      <c r="H449" s="87"/>
      <c r="I449" s="87"/>
      <c r="J449" s="87"/>
      <c r="K449" s="88"/>
      <c r="L449" s="21"/>
      <c r="M449" s="21"/>
      <c r="N449" s="21"/>
      <c r="O449" s="57">
        <v>3</v>
      </c>
      <c r="P449" s="15">
        <f t="shared" si="17"/>
        <v>0</v>
      </c>
    </row>
    <row r="450" spans="1:16" ht="12.75" x14ac:dyDescent="0.2">
      <c r="A450" s="23" t="s">
        <v>53</v>
      </c>
      <c r="B450" s="85" t="s">
        <v>54</v>
      </c>
      <c r="C450" s="85"/>
      <c r="D450" s="85"/>
      <c r="E450" s="85"/>
      <c r="F450" s="22"/>
      <c r="G450" s="26"/>
      <c r="H450" s="25"/>
      <c r="I450" s="25"/>
      <c r="J450" s="25"/>
      <c r="K450" s="24"/>
      <c r="L450" s="21"/>
      <c r="M450" s="21"/>
      <c r="N450" s="21"/>
      <c r="O450" s="57">
        <v>14</v>
      </c>
      <c r="P450" s="15">
        <f t="shared" si="17"/>
        <v>0</v>
      </c>
    </row>
    <row r="451" spans="1:16" ht="12.75" x14ac:dyDescent="0.2">
      <c r="A451" s="23" t="s">
        <v>55</v>
      </c>
      <c r="B451" s="85" t="s">
        <v>56</v>
      </c>
      <c r="C451" s="85"/>
      <c r="D451" s="85"/>
      <c r="E451" s="85"/>
      <c r="F451" s="22"/>
      <c r="G451" s="26"/>
      <c r="H451" s="25"/>
      <c r="I451" s="25"/>
      <c r="J451" s="25"/>
      <c r="K451" s="24"/>
      <c r="L451" s="21"/>
      <c r="M451" s="21"/>
      <c r="N451" s="21"/>
      <c r="O451" s="57">
        <v>12</v>
      </c>
      <c r="P451" s="15">
        <f t="shared" si="17"/>
        <v>0</v>
      </c>
    </row>
    <row r="452" spans="1:16" ht="12.75" x14ac:dyDescent="0.2">
      <c r="A452" s="23" t="s">
        <v>57</v>
      </c>
      <c r="B452" s="89" t="s">
        <v>58</v>
      </c>
      <c r="C452" s="90"/>
      <c r="D452" s="90"/>
      <c r="E452" s="91"/>
      <c r="F452" s="22"/>
      <c r="G452" s="86"/>
      <c r="H452" s="92"/>
      <c r="I452" s="92"/>
      <c r="J452" s="92"/>
      <c r="K452" s="88"/>
      <c r="L452" s="21"/>
      <c r="M452" s="21"/>
      <c r="N452" s="21"/>
      <c r="O452" s="57">
        <v>3</v>
      </c>
      <c r="P452" s="15">
        <f t="shared" si="17"/>
        <v>0</v>
      </c>
    </row>
    <row r="453" spans="1:16" ht="12.75" x14ac:dyDescent="0.2">
      <c r="A453" s="23" t="s">
        <v>59</v>
      </c>
      <c r="B453" s="85" t="s">
        <v>60</v>
      </c>
      <c r="C453" s="85"/>
      <c r="D453" s="85"/>
      <c r="E453" s="85"/>
      <c r="F453" s="22"/>
      <c r="G453" s="86"/>
      <c r="H453" s="87"/>
      <c r="I453" s="87"/>
      <c r="J453" s="87"/>
      <c r="K453" s="88"/>
      <c r="L453" s="21"/>
      <c r="M453" s="21"/>
      <c r="N453" s="21"/>
      <c r="O453" s="57">
        <v>8</v>
      </c>
      <c r="P453" s="15">
        <f t="shared" si="17"/>
        <v>0</v>
      </c>
    </row>
    <row r="454" spans="1:16" ht="12.75" x14ac:dyDescent="0.2">
      <c r="A454" s="23" t="s">
        <v>59</v>
      </c>
      <c r="B454" s="85" t="s">
        <v>61</v>
      </c>
      <c r="C454" s="85"/>
      <c r="D454" s="85"/>
      <c r="E454" s="85"/>
      <c r="F454" s="22"/>
      <c r="G454" s="86"/>
      <c r="H454" s="87"/>
      <c r="I454" s="87"/>
      <c r="J454" s="87"/>
      <c r="K454" s="88"/>
      <c r="L454" s="21"/>
      <c r="M454" s="21"/>
      <c r="N454" s="21"/>
      <c r="O454" s="57">
        <v>2</v>
      </c>
      <c r="P454" s="15">
        <f t="shared" si="17"/>
        <v>0</v>
      </c>
    </row>
    <row r="455" spans="1:16" ht="12.75" x14ac:dyDescent="0.2">
      <c r="A455" s="23" t="s">
        <v>59</v>
      </c>
      <c r="B455" s="85" t="s">
        <v>62</v>
      </c>
      <c r="C455" s="85"/>
      <c r="D455" s="85"/>
      <c r="E455" s="85"/>
      <c r="F455" s="22"/>
      <c r="G455" s="86"/>
      <c r="H455" s="87"/>
      <c r="I455" s="87"/>
      <c r="J455" s="87"/>
      <c r="K455" s="88"/>
      <c r="L455" s="21"/>
      <c r="M455" s="21"/>
      <c r="N455" s="21"/>
      <c r="O455" s="57">
        <v>6</v>
      </c>
      <c r="P455" s="15">
        <f t="shared" si="17"/>
        <v>0</v>
      </c>
    </row>
    <row r="456" spans="1:16" ht="13.5" thickBot="1" x14ac:dyDescent="0.25">
      <c r="A456" s="19" t="s">
        <v>59</v>
      </c>
      <c r="B456" s="81" t="s">
        <v>63</v>
      </c>
      <c r="C456" s="81"/>
      <c r="D456" s="81"/>
      <c r="E456" s="81"/>
      <c r="F456" s="18"/>
      <c r="G456" s="82"/>
      <c r="H456" s="83"/>
      <c r="I456" s="83"/>
      <c r="J456" s="83"/>
      <c r="K456" s="84"/>
      <c r="L456" s="17"/>
      <c r="M456" s="17"/>
      <c r="N456" s="17"/>
      <c r="O456" s="56"/>
      <c r="P456" s="15">
        <f t="shared" si="17"/>
        <v>0</v>
      </c>
    </row>
    <row r="457" spans="1:16" ht="13.5" thickTop="1" thickBot="1" x14ac:dyDescent="0.25">
      <c r="J457" s="9" t="s">
        <v>64</v>
      </c>
      <c r="K457" s="9"/>
      <c r="L457" s="14">
        <f>SUM(L442:L456)</f>
        <v>0</v>
      </c>
      <c r="M457" s="13">
        <f>SUM(M442:M456)</f>
        <v>5850</v>
      </c>
      <c r="N457" s="12">
        <f>SUM(N442:N456)</f>
        <v>0</v>
      </c>
      <c r="O457" s="55"/>
      <c r="P457" s="10">
        <f>SUM(P442:P456)</f>
        <v>23400</v>
      </c>
    </row>
    <row r="458" spans="1:16" ht="15.75" thickTop="1" x14ac:dyDescent="0.25">
      <c r="A458" s="37" t="s">
        <v>103</v>
      </c>
    </row>
    <row r="459" spans="1:16" ht="12.75" x14ac:dyDescent="0.2">
      <c r="A459" s="30" t="s">
        <v>27</v>
      </c>
      <c r="B459" s="93" t="s">
        <v>104</v>
      </c>
      <c r="C459" s="94"/>
      <c r="D459" s="94"/>
      <c r="E459" s="94"/>
      <c r="F459" s="94"/>
      <c r="G459" s="94"/>
      <c r="H459" s="94"/>
      <c r="I459" s="94"/>
      <c r="J459" s="94"/>
      <c r="K459" s="31"/>
    </row>
    <row r="461" spans="1:16" ht="12.75" thickBot="1" x14ac:dyDescent="0.25">
      <c r="A461" s="30" t="s">
        <v>29</v>
      </c>
    </row>
    <row r="462" spans="1:16" ht="12.75" thickTop="1" x14ac:dyDescent="0.2">
      <c r="A462" s="97" t="s">
        <v>30</v>
      </c>
      <c r="B462" s="98"/>
      <c r="C462" s="98"/>
      <c r="D462" s="98"/>
      <c r="E462" s="98"/>
      <c r="F462" s="101" t="s">
        <v>31</v>
      </c>
      <c r="G462" s="103" t="s">
        <v>32</v>
      </c>
      <c r="H462" s="104"/>
      <c r="I462" s="104"/>
      <c r="J462" s="104"/>
      <c r="K462" s="105"/>
      <c r="L462" s="109" t="s">
        <v>20</v>
      </c>
      <c r="M462" s="109"/>
      <c r="N462" s="109"/>
      <c r="O462" s="59" t="s">
        <v>67</v>
      </c>
      <c r="P462" s="95" t="s">
        <v>34</v>
      </c>
    </row>
    <row r="463" spans="1:16" x14ac:dyDescent="0.2">
      <c r="A463" s="99"/>
      <c r="B463" s="100"/>
      <c r="C463" s="100"/>
      <c r="D463" s="100"/>
      <c r="E463" s="100"/>
      <c r="F463" s="102"/>
      <c r="G463" s="106"/>
      <c r="H463" s="107"/>
      <c r="I463" s="107"/>
      <c r="J463" s="107"/>
      <c r="K463" s="108"/>
      <c r="L463" s="28" t="s">
        <v>22</v>
      </c>
      <c r="M463" s="28" t="s">
        <v>23</v>
      </c>
      <c r="N463" s="28" t="s">
        <v>24</v>
      </c>
      <c r="O463" s="58" t="s">
        <v>35</v>
      </c>
      <c r="P463" s="96"/>
    </row>
    <row r="464" spans="1:16" ht="12.75" x14ac:dyDescent="0.2">
      <c r="A464" s="23" t="s">
        <v>36</v>
      </c>
      <c r="B464" s="85" t="s">
        <v>37</v>
      </c>
      <c r="C464" s="85"/>
      <c r="D464" s="85"/>
      <c r="E464" s="85"/>
      <c r="F464" s="22"/>
      <c r="G464" s="86"/>
      <c r="H464" s="87"/>
      <c r="I464" s="87"/>
      <c r="J464" s="87"/>
      <c r="K464" s="88"/>
      <c r="L464" s="21"/>
      <c r="M464" s="21">
        <v>5760</v>
      </c>
      <c r="N464" s="21"/>
      <c r="O464" s="57">
        <v>4</v>
      </c>
      <c r="P464" s="15">
        <f t="shared" ref="P464:P478" si="18">SUM(L464:N464)*O464</f>
        <v>23040</v>
      </c>
    </row>
    <row r="465" spans="1:16" ht="12.75" x14ac:dyDescent="0.2">
      <c r="A465" s="23" t="s">
        <v>39</v>
      </c>
      <c r="B465" s="85" t="s">
        <v>40</v>
      </c>
      <c r="C465" s="85"/>
      <c r="D465" s="85"/>
      <c r="E465" s="85"/>
      <c r="F465" s="22"/>
      <c r="G465" s="86"/>
      <c r="H465" s="87"/>
      <c r="I465" s="87"/>
      <c r="J465" s="87"/>
      <c r="K465" s="88"/>
      <c r="L465" s="21"/>
      <c r="M465" s="21"/>
      <c r="N465" s="21"/>
      <c r="O465" s="57">
        <v>16</v>
      </c>
      <c r="P465" s="15">
        <f t="shared" si="18"/>
        <v>0</v>
      </c>
    </row>
    <row r="466" spans="1:16" ht="12.75" x14ac:dyDescent="0.2">
      <c r="A466" s="23" t="s">
        <v>41</v>
      </c>
      <c r="B466" s="85" t="s">
        <v>42</v>
      </c>
      <c r="C466" s="85"/>
      <c r="D466" s="85"/>
      <c r="E466" s="85"/>
      <c r="F466" s="22"/>
      <c r="G466" s="86"/>
      <c r="H466" s="87"/>
      <c r="I466" s="87"/>
      <c r="J466" s="87"/>
      <c r="K466" s="88"/>
      <c r="L466" s="21"/>
      <c r="M466" s="21"/>
      <c r="N466" s="21"/>
      <c r="O466" s="57">
        <v>3</v>
      </c>
      <c r="P466" s="15">
        <f t="shared" si="18"/>
        <v>0</v>
      </c>
    </row>
    <row r="467" spans="1:16" ht="12.75" x14ac:dyDescent="0.2">
      <c r="A467" s="23" t="s">
        <v>43</v>
      </c>
      <c r="B467" s="85" t="s">
        <v>44</v>
      </c>
      <c r="C467" s="85"/>
      <c r="D467" s="85"/>
      <c r="E467" s="85"/>
      <c r="F467" s="22"/>
      <c r="G467" s="86"/>
      <c r="H467" s="87"/>
      <c r="I467" s="87"/>
      <c r="J467" s="87"/>
      <c r="K467" s="88"/>
      <c r="L467" s="21"/>
      <c r="M467" s="21"/>
      <c r="N467" s="21"/>
      <c r="O467" s="57">
        <v>3</v>
      </c>
      <c r="P467" s="15">
        <f t="shared" si="18"/>
        <v>0</v>
      </c>
    </row>
    <row r="468" spans="1:16" ht="12.75" x14ac:dyDescent="0.2">
      <c r="A468" s="23" t="s">
        <v>45</v>
      </c>
      <c r="B468" s="85" t="s">
        <v>46</v>
      </c>
      <c r="C468" s="85"/>
      <c r="D468" s="85"/>
      <c r="E468" s="85"/>
      <c r="F468" s="22"/>
      <c r="G468" s="26"/>
      <c r="H468" s="25"/>
      <c r="I468" s="25"/>
      <c r="J468" s="25"/>
      <c r="K468" s="24"/>
      <c r="L468" s="21"/>
      <c r="M468" s="21"/>
      <c r="N468" s="21"/>
      <c r="O468" s="57">
        <v>12</v>
      </c>
      <c r="P468" s="15">
        <f t="shared" si="18"/>
        <v>0</v>
      </c>
    </row>
    <row r="469" spans="1:16" ht="12.75" x14ac:dyDescent="0.2">
      <c r="A469" s="23" t="s">
        <v>47</v>
      </c>
      <c r="B469" s="85" t="s">
        <v>48</v>
      </c>
      <c r="C469" s="85"/>
      <c r="D469" s="85"/>
      <c r="E469" s="85"/>
      <c r="F469" s="22"/>
      <c r="G469" s="86"/>
      <c r="H469" s="87"/>
      <c r="I469" s="87"/>
      <c r="J469" s="87"/>
      <c r="K469" s="88"/>
      <c r="L469" s="21"/>
      <c r="M469" s="21"/>
      <c r="N469" s="21"/>
      <c r="O469" s="57">
        <v>16</v>
      </c>
      <c r="P469" s="15">
        <f t="shared" si="18"/>
        <v>0</v>
      </c>
    </row>
    <row r="470" spans="1:16" ht="12.75" x14ac:dyDescent="0.2">
      <c r="A470" s="23" t="s">
        <v>49</v>
      </c>
      <c r="B470" s="85" t="s">
        <v>50</v>
      </c>
      <c r="C470" s="85"/>
      <c r="D470" s="85"/>
      <c r="E470" s="85"/>
      <c r="F470" s="22"/>
      <c r="G470" s="86"/>
      <c r="H470" s="87"/>
      <c r="I470" s="87"/>
      <c r="J470" s="87"/>
      <c r="K470" s="88"/>
      <c r="L470" s="21"/>
      <c r="M470" s="21"/>
      <c r="N470" s="21"/>
      <c r="O470" s="57">
        <v>4</v>
      </c>
      <c r="P470" s="15">
        <f t="shared" si="18"/>
        <v>0</v>
      </c>
    </row>
    <row r="471" spans="1:16" ht="12.75" x14ac:dyDescent="0.2">
      <c r="A471" s="23" t="s">
        <v>51</v>
      </c>
      <c r="B471" s="85" t="s">
        <v>52</v>
      </c>
      <c r="C471" s="85"/>
      <c r="D471" s="85"/>
      <c r="E471" s="85"/>
      <c r="F471" s="22"/>
      <c r="G471" s="86"/>
      <c r="H471" s="87"/>
      <c r="I471" s="87"/>
      <c r="J471" s="87"/>
      <c r="K471" s="88"/>
      <c r="L471" s="21"/>
      <c r="M471" s="21"/>
      <c r="N471" s="21"/>
      <c r="O471" s="57">
        <v>3</v>
      </c>
      <c r="P471" s="15">
        <f t="shared" si="18"/>
        <v>0</v>
      </c>
    </row>
    <row r="472" spans="1:16" ht="12.75" x14ac:dyDescent="0.2">
      <c r="A472" s="23" t="s">
        <v>53</v>
      </c>
      <c r="B472" s="85" t="s">
        <v>54</v>
      </c>
      <c r="C472" s="85"/>
      <c r="D472" s="85"/>
      <c r="E472" s="85"/>
      <c r="F472" s="22"/>
      <c r="G472" s="26"/>
      <c r="H472" s="25"/>
      <c r="I472" s="25"/>
      <c r="J472" s="25"/>
      <c r="K472" s="24"/>
      <c r="L472" s="21"/>
      <c r="M472" s="21"/>
      <c r="N472" s="21"/>
      <c r="O472" s="57">
        <v>14</v>
      </c>
      <c r="P472" s="15">
        <f t="shared" si="18"/>
        <v>0</v>
      </c>
    </row>
    <row r="473" spans="1:16" ht="12.75" x14ac:dyDescent="0.2">
      <c r="A473" s="23" t="s">
        <v>55</v>
      </c>
      <c r="B473" s="85" t="s">
        <v>56</v>
      </c>
      <c r="C473" s="85"/>
      <c r="D473" s="85"/>
      <c r="E473" s="85"/>
      <c r="F473" s="22"/>
      <c r="G473" s="26"/>
      <c r="H473" s="25"/>
      <c r="I473" s="25"/>
      <c r="J473" s="25"/>
      <c r="K473" s="24"/>
      <c r="L473" s="21"/>
      <c r="M473" s="21"/>
      <c r="N473" s="21"/>
      <c r="O473" s="57">
        <v>12</v>
      </c>
      <c r="P473" s="15">
        <f t="shared" si="18"/>
        <v>0</v>
      </c>
    </row>
    <row r="474" spans="1:16" ht="12.75" x14ac:dyDescent="0.2">
      <c r="A474" s="23" t="s">
        <v>57</v>
      </c>
      <c r="B474" s="89" t="s">
        <v>58</v>
      </c>
      <c r="C474" s="90"/>
      <c r="D474" s="90"/>
      <c r="E474" s="91"/>
      <c r="F474" s="22"/>
      <c r="G474" s="86"/>
      <c r="H474" s="92"/>
      <c r="I474" s="92"/>
      <c r="J474" s="92"/>
      <c r="K474" s="88"/>
      <c r="L474" s="21"/>
      <c r="M474" s="21"/>
      <c r="N474" s="21"/>
      <c r="O474" s="57">
        <v>3</v>
      </c>
      <c r="P474" s="15">
        <f t="shared" si="18"/>
        <v>0</v>
      </c>
    </row>
    <row r="475" spans="1:16" ht="12.75" x14ac:dyDescent="0.2">
      <c r="A475" s="23" t="s">
        <v>59</v>
      </c>
      <c r="B475" s="85" t="s">
        <v>60</v>
      </c>
      <c r="C475" s="85"/>
      <c r="D475" s="85"/>
      <c r="E475" s="85"/>
      <c r="F475" s="22"/>
      <c r="G475" s="86"/>
      <c r="H475" s="87"/>
      <c r="I475" s="87"/>
      <c r="J475" s="87"/>
      <c r="K475" s="88"/>
      <c r="L475" s="21"/>
      <c r="M475" s="21"/>
      <c r="N475" s="21"/>
      <c r="O475" s="57">
        <v>8</v>
      </c>
      <c r="P475" s="15">
        <f t="shared" si="18"/>
        <v>0</v>
      </c>
    </row>
    <row r="476" spans="1:16" ht="12.75" x14ac:dyDescent="0.2">
      <c r="A476" s="23" t="s">
        <v>59</v>
      </c>
      <c r="B476" s="85" t="s">
        <v>61</v>
      </c>
      <c r="C476" s="85"/>
      <c r="D476" s="85"/>
      <c r="E476" s="85"/>
      <c r="F476" s="22"/>
      <c r="G476" s="86"/>
      <c r="H476" s="87"/>
      <c r="I476" s="87"/>
      <c r="J476" s="87"/>
      <c r="K476" s="88"/>
      <c r="L476" s="21"/>
      <c r="M476" s="21"/>
      <c r="N476" s="21"/>
      <c r="O476" s="57">
        <v>2</v>
      </c>
      <c r="P476" s="15">
        <f t="shared" si="18"/>
        <v>0</v>
      </c>
    </row>
    <row r="477" spans="1:16" ht="12.75" x14ac:dyDescent="0.2">
      <c r="A477" s="23" t="s">
        <v>59</v>
      </c>
      <c r="B477" s="85" t="s">
        <v>62</v>
      </c>
      <c r="C477" s="85"/>
      <c r="D477" s="85"/>
      <c r="E477" s="85"/>
      <c r="F477" s="22"/>
      <c r="G477" s="86"/>
      <c r="H477" s="87"/>
      <c r="I477" s="87"/>
      <c r="J477" s="87"/>
      <c r="K477" s="88"/>
      <c r="L477" s="21"/>
      <c r="M477" s="21"/>
      <c r="N477" s="21"/>
      <c r="O477" s="57">
        <v>6</v>
      </c>
      <c r="P477" s="15">
        <f t="shared" si="18"/>
        <v>0</v>
      </c>
    </row>
    <row r="478" spans="1:16" ht="13.5" thickBot="1" x14ac:dyDescent="0.25">
      <c r="A478" s="19" t="s">
        <v>59</v>
      </c>
      <c r="B478" s="81" t="s">
        <v>63</v>
      </c>
      <c r="C478" s="81"/>
      <c r="D478" s="81"/>
      <c r="E478" s="81"/>
      <c r="F478" s="18"/>
      <c r="G478" s="82"/>
      <c r="H478" s="83"/>
      <c r="I478" s="83"/>
      <c r="J478" s="83"/>
      <c r="K478" s="84"/>
      <c r="L478" s="17"/>
      <c r="M478" s="17"/>
      <c r="N478" s="17"/>
      <c r="O478" s="56"/>
      <c r="P478" s="15">
        <f t="shared" si="18"/>
        <v>0</v>
      </c>
    </row>
    <row r="479" spans="1:16" ht="13.5" thickTop="1" thickBot="1" x14ac:dyDescent="0.25">
      <c r="J479" s="9" t="s">
        <v>64</v>
      </c>
      <c r="K479" s="9"/>
      <c r="L479" s="14">
        <f>SUM(L464:L478)</f>
        <v>0</v>
      </c>
      <c r="M479" s="13">
        <f>SUM(M464:M478)</f>
        <v>5760</v>
      </c>
      <c r="N479" s="12">
        <f>SUM(N464:N478)</f>
        <v>0</v>
      </c>
      <c r="O479" s="55"/>
      <c r="P479" s="10">
        <f>SUM(P464:P478)</f>
        <v>23040</v>
      </c>
    </row>
    <row r="480" spans="1:16" ht="12.75" thickTop="1" x14ac:dyDescent="0.2"/>
    <row r="481" spans="1:16" ht="15" x14ac:dyDescent="0.25">
      <c r="A481" s="37" t="s">
        <v>105</v>
      </c>
    </row>
    <row r="482" spans="1:16" ht="12.75" x14ac:dyDescent="0.2">
      <c r="A482" s="30" t="s">
        <v>27</v>
      </c>
      <c r="B482" s="93" t="s">
        <v>106</v>
      </c>
      <c r="C482" s="94"/>
      <c r="D482" s="94"/>
      <c r="E482" s="94"/>
      <c r="F482" s="94"/>
      <c r="G482" s="94"/>
      <c r="H482" s="94"/>
      <c r="I482" s="94"/>
      <c r="J482" s="94"/>
      <c r="K482" s="31"/>
    </row>
    <row r="484" spans="1:16" ht="12.75" thickBot="1" x14ac:dyDescent="0.25">
      <c r="A484" s="30" t="s">
        <v>29</v>
      </c>
    </row>
    <row r="485" spans="1:16" ht="12.75" thickTop="1" x14ac:dyDescent="0.2">
      <c r="A485" s="97" t="s">
        <v>30</v>
      </c>
      <c r="B485" s="98"/>
      <c r="C485" s="98"/>
      <c r="D485" s="98"/>
      <c r="E485" s="98"/>
      <c r="F485" s="101" t="s">
        <v>31</v>
      </c>
      <c r="G485" s="103" t="s">
        <v>32</v>
      </c>
      <c r="H485" s="104"/>
      <c r="I485" s="104"/>
      <c r="J485" s="104"/>
      <c r="K485" s="105"/>
      <c r="L485" s="109" t="s">
        <v>20</v>
      </c>
      <c r="M485" s="109"/>
      <c r="N485" s="109"/>
      <c r="O485" s="59" t="s">
        <v>67</v>
      </c>
      <c r="P485" s="95" t="s">
        <v>34</v>
      </c>
    </row>
    <row r="486" spans="1:16" x14ac:dyDescent="0.2">
      <c r="A486" s="99"/>
      <c r="B486" s="100"/>
      <c r="C486" s="100"/>
      <c r="D486" s="100"/>
      <c r="E486" s="100"/>
      <c r="F486" s="102"/>
      <c r="G486" s="106"/>
      <c r="H486" s="107"/>
      <c r="I486" s="107"/>
      <c r="J486" s="107"/>
      <c r="K486" s="108"/>
      <c r="L486" s="28" t="s">
        <v>22</v>
      </c>
      <c r="M486" s="28" t="s">
        <v>23</v>
      </c>
      <c r="N486" s="28" t="s">
        <v>24</v>
      </c>
      <c r="O486" s="58" t="s">
        <v>35</v>
      </c>
      <c r="P486" s="96"/>
    </row>
    <row r="487" spans="1:16" ht="12.75" x14ac:dyDescent="0.2">
      <c r="A487" s="23" t="s">
        <v>36</v>
      </c>
      <c r="B487" s="85" t="s">
        <v>37</v>
      </c>
      <c r="C487" s="85"/>
      <c r="D487" s="85"/>
      <c r="E487" s="85"/>
      <c r="F487" s="22" t="s">
        <v>38</v>
      </c>
      <c r="G487" s="86"/>
      <c r="H487" s="87"/>
      <c r="I487" s="87"/>
      <c r="J487" s="87"/>
      <c r="K487" s="88"/>
      <c r="L487" s="21"/>
      <c r="M487" s="21">
        <v>7380</v>
      </c>
      <c r="N487" s="21"/>
      <c r="O487" s="57">
        <v>4</v>
      </c>
      <c r="P487" s="15">
        <f t="shared" ref="P487:P501" si="19">SUM(L487:N487)*O487</f>
        <v>29520</v>
      </c>
    </row>
    <row r="488" spans="1:16" ht="12.75" x14ac:dyDescent="0.2">
      <c r="A488" s="23" t="s">
        <v>39</v>
      </c>
      <c r="B488" s="85" t="s">
        <v>40</v>
      </c>
      <c r="C488" s="85"/>
      <c r="D488" s="85"/>
      <c r="E488" s="85"/>
      <c r="F488" s="22"/>
      <c r="G488" s="86"/>
      <c r="H488" s="87"/>
      <c r="I488" s="87"/>
      <c r="J488" s="87"/>
      <c r="K488" s="88"/>
      <c r="L488" s="21"/>
      <c r="M488" s="21"/>
      <c r="N488" s="21"/>
      <c r="O488" s="57">
        <v>16</v>
      </c>
      <c r="P488" s="15">
        <f t="shared" si="19"/>
        <v>0</v>
      </c>
    </row>
    <row r="489" spans="1:16" ht="12.75" x14ac:dyDescent="0.2">
      <c r="A489" s="23" t="s">
        <v>41</v>
      </c>
      <c r="B489" s="85" t="s">
        <v>42</v>
      </c>
      <c r="C489" s="85"/>
      <c r="D489" s="85"/>
      <c r="E489" s="85"/>
      <c r="F489" s="22"/>
      <c r="G489" s="86"/>
      <c r="H489" s="87"/>
      <c r="I489" s="87"/>
      <c r="J489" s="87"/>
      <c r="K489" s="88"/>
      <c r="L489" s="21"/>
      <c r="M489" s="21"/>
      <c r="N489" s="21"/>
      <c r="O489" s="57">
        <v>3</v>
      </c>
      <c r="P489" s="15">
        <f t="shared" si="19"/>
        <v>0</v>
      </c>
    </row>
    <row r="490" spans="1:16" ht="12.75" x14ac:dyDescent="0.2">
      <c r="A490" s="23" t="s">
        <v>43</v>
      </c>
      <c r="B490" s="85" t="s">
        <v>44</v>
      </c>
      <c r="C490" s="85"/>
      <c r="D490" s="85"/>
      <c r="E490" s="85"/>
      <c r="F490" s="22"/>
      <c r="G490" s="86"/>
      <c r="H490" s="87"/>
      <c r="I490" s="87"/>
      <c r="J490" s="87"/>
      <c r="K490" s="88"/>
      <c r="L490" s="21"/>
      <c r="M490" s="21"/>
      <c r="N490" s="21"/>
      <c r="O490" s="57">
        <v>3</v>
      </c>
      <c r="P490" s="15">
        <f t="shared" si="19"/>
        <v>0</v>
      </c>
    </row>
    <row r="491" spans="1:16" ht="12.75" x14ac:dyDescent="0.2">
      <c r="A491" s="23" t="s">
        <v>45</v>
      </c>
      <c r="B491" s="85" t="s">
        <v>46</v>
      </c>
      <c r="C491" s="85"/>
      <c r="D491" s="85"/>
      <c r="E491" s="85"/>
      <c r="F491" s="22"/>
      <c r="G491" s="26"/>
      <c r="H491" s="25"/>
      <c r="I491" s="25"/>
      <c r="J491" s="25"/>
      <c r="K491" s="24"/>
      <c r="L491" s="21"/>
      <c r="M491" s="21"/>
      <c r="N491" s="21"/>
      <c r="O491" s="57">
        <v>12</v>
      </c>
      <c r="P491" s="15">
        <f t="shared" si="19"/>
        <v>0</v>
      </c>
    </row>
    <row r="492" spans="1:16" ht="12.75" x14ac:dyDescent="0.2">
      <c r="A492" s="23" t="s">
        <v>47</v>
      </c>
      <c r="B492" s="85" t="s">
        <v>48</v>
      </c>
      <c r="C492" s="85"/>
      <c r="D492" s="85"/>
      <c r="E492" s="85"/>
      <c r="F492" s="22"/>
      <c r="G492" s="86"/>
      <c r="H492" s="87"/>
      <c r="I492" s="87"/>
      <c r="J492" s="87"/>
      <c r="K492" s="88"/>
      <c r="L492" s="21"/>
      <c r="M492" s="21"/>
      <c r="N492" s="21"/>
      <c r="O492" s="57">
        <v>16</v>
      </c>
      <c r="P492" s="15">
        <f t="shared" si="19"/>
        <v>0</v>
      </c>
    </row>
    <row r="493" spans="1:16" ht="12.75" x14ac:dyDescent="0.2">
      <c r="A493" s="23" t="s">
        <v>49</v>
      </c>
      <c r="B493" s="85" t="s">
        <v>50</v>
      </c>
      <c r="C493" s="85"/>
      <c r="D493" s="85"/>
      <c r="E493" s="85"/>
      <c r="F493" s="22"/>
      <c r="G493" s="86"/>
      <c r="H493" s="87"/>
      <c r="I493" s="87"/>
      <c r="J493" s="87"/>
      <c r="K493" s="88"/>
      <c r="L493" s="21"/>
      <c r="M493" s="21"/>
      <c r="N493" s="21"/>
      <c r="O493" s="57">
        <v>4</v>
      </c>
      <c r="P493" s="15">
        <f t="shared" si="19"/>
        <v>0</v>
      </c>
    </row>
    <row r="494" spans="1:16" ht="12.75" x14ac:dyDescent="0.2">
      <c r="A494" s="23" t="s">
        <v>51</v>
      </c>
      <c r="B494" s="85" t="s">
        <v>52</v>
      </c>
      <c r="C494" s="85"/>
      <c r="D494" s="85"/>
      <c r="E494" s="85"/>
      <c r="F494" s="22"/>
      <c r="G494" s="86"/>
      <c r="H494" s="87"/>
      <c r="I494" s="87"/>
      <c r="J494" s="87"/>
      <c r="K494" s="88"/>
      <c r="L494" s="21"/>
      <c r="M494" s="21"/>
      <c r="N494" s="21"/>
      <c r="O494" s="57">
        <v>3</v>
      </c>
      <c r="P494" s="15">
        <f t="shared" si="19"/>
        <v>0</v>
      </c>
    </row>
    <row r="495" spans="1:16" ht="12.75" x14ac:dyDescent="0.2">
      <c r="A495" s="23" t="s">
        <v>53</v>
      </c>
      <c r="B495" s="85" t="s">
        <v>54</v>
      </c>
      <c r="C495" s="85"/>
      <c r="D495" s="85"/>
      <c r="E495" s="85"/>
      <c r="F495" s="22"/>
      <c r="G495" s="26"/>
      <c r="H495" s="25"/>
      <c r="I495" s="25"/>
      <c r="J495" s="25"/>
      <c r="K495" s="24"/>
      <c r="L495" s="21"/>
      <c r="M495" s="21"/>
      <c r="N495" s="21"/>
      <c r="O495" s="57">
        <v>14</v>
      </c>
      <c r="P495" s="15">
        <f t="shared" si="19"/>
        <v>0</v>
      </c>
    </row>
    <row r="496" spans="1:16" ht="12.75" x14ac:dyDescent="0.2">
      <c r="A496" s="23" t="s">
        <v>55</v>
      </c>
      <c r="B496" s="85" t="s">
        <v>56</v>
      </c>
      <c r="C496" s="85"/>
      <c r="D496" s="85"/>
      <c r="E496" s="85"/>
      <c r="F496" s="22"/>
      <c r="G496" s="26"/>
      <c r="H496" s="25"/>
      <c r="I496" s="25"/>
      <c r="J496" s="25"/>
      <c r="K496" s="24"/>
      <c r="L496" s="21"/>
      <c r="M496" s="21"/>
      <c r="N496" s="21"/>
      <c r="O496" s="57">
        <v>12</v>
      </c>
      <c r="P496" s="15">
        <f t="shared" si="19"/>
        <v>0</v>
      </c>
    </row>
    <row r="497" spans="1:16" ht="12.75" x14ac:dyDescent="0.2">
      <c r="A497" s="23" t="s">
        <v>57</v>
      </c>
      <c r="B497" s="89" t="s">
        <v>58</v>
      </c>
      <c r="C497" s="90"/>
      <c r="D497" s="90"/>
      <c r="E497" s="91"/>
      <c r="F497" s="22"/>
      <c r="G497" s="86"/>
      <c r="H497" s="92"/>
      <c r="I497" s="92"/>
      <c r="J497" s="92"/>
      <c r="K497" s="88"/>
      <c r="L497" s="21"/>
      <c r="M497" s="21"/>
      <c r="N497" s="21"/>
      <c r="O497" s="57">
        <v>3</v>
      </c>
      <c r="P497" s="15">
        <f t="shared" si="19"/>
        <v>0</v>
      </c>
    </row>
    <row r="498" spans="1:16" ht="12.75" x14ac:dyDescent="0.2">
      <c r="A498" s="23" t="s">
        <v>59</v>
      </c>
      <c r="B498" s="85" t="s">
        <v>60</v>
      </c>
      <c r="C498" s="85"/>
      <c r="D498" s="85"/>
      <c r="E498" s="85"/>
      <c r="F498" s="22"/>
      <c r="G498" s="86"/>
      <c r="H498" s="87"/>
      <c r="I498" s="87"/>
      <c r="J498" s="87"/>
      <c r="K498" s="88"/>
      <c r="L498" s="21"/>
      <c r="M498" s="21"/>
      <c r="N498" s="21"/>
      <c r="O498" s="57">
        <v>8</v>
      </c>
      <c r="P498" s="15">
        <f t="shared" si="19"/>
        <v>0</v>
      </c>
    </row>
    <row r="499" spans="1:16" ht="12.75" x14ac:dyDescent="0.2">
      <c r="A499" s="23" t="s">
        <v>59</v>
      </c>
      <c r="B499" s="85" t="s">
        <v>61</v>
      </c>
      <c r="C499" s="85"/>
      <c r="D499" s="85"/>
      <c r="E499" s="85"/>
      <c r="F499" s="22"/>
      <c r="G499" s="86"/>
      <c r="H499" s="87"/>
      <c r="I499" s="87"/>
      <c r="J499" s="87"/>
      <c r="K499" s="88"/>
      <c r="L499" s="21"/>
      <c r="M499" s="21"/>
      <c r="N499" s="21"/>
      <c r="O499" s="57">
        <v>2</v>
      </c>
      <c r="P499" s="15">
        <f t="shared" si="19"/>
        <v>0</v>
      </c>
    </row>
    <row r="500" spans="1:16" ht="12.75" x14ac:dyDescent="0.2">
      <c r="A500" s="23" t="s">
        <v>59</v>
      </c>
      <c r="B500" s="85" t="s">
        <v>62</v>
      </c>
      <c r="C500" s="85"/>
      <c r="D500" s="85"/>
      <c r="E500" s="85"/>
      <c r="F500" s="22"/>
      <c r="G500" s="86"/>
      <c r="H500" s="87"/>
      <c r="I500" s="87"/>
      <c r="J500" s="87"/>
      <c r="K500" s="88"/>
      <c r="L500" s="21"/>
      <c r="M500" s="21"/>
      <c r="N500" s="21"/>
      <c r="O500" s="57">
        <v>6</v>
      </c>
      <c r="P500" s="15">
        <f t="shared" si="19"/>
        <v>0</v>
      </c>
    </row>
    <row r="501" spans="1:16" ht="13.5" thickBot="1" x14ac:dyDescent="0.25">
      <c r="A501" s="19" t="s">
        <v>59</v>
      </c>
      <c r="B501" s="81" t="s">
        <v>63</v>
      </c>
      <c r="C501" s="81"/>
      <c r="D501" s="81"/>
      <c r="E501" s="81"/>
      <c r="F501" s="18"/>
      <c r="G501" s="82"/>
      <c r="H501" s="83"/>
      <c r="I501" s="83"/>
      <c r="J501" s="83"/>
      <c r="K501" s="84"/>
      <c r="L501" s="17"/>
      <c r="M501" s="17"/>
      <c r="N501" s="17"/>
      <c r="O501" s="56"/>
      <c r="P501" s="15">
        <f t="shared" si="19"/>
        <v>0</v>
      </c>
    </row>
    <row r="502" spans="1:16" ht="13.5" thickTop="1" thickBot="1" x14ac:dyDescent="0.25">
      <c r="J502" s="9" t="s">
        <v>64</v>
      </c>
      <c r="K502" s="9"/>
      <c r="L502" s="14">
        <f>SUM(L487:L501)</f>
        <v>0</v>
      </c>
      <c r="M502" s="13">
        <f>SUM(M487:M501)</f>
        <v>7380</v>
      </c>
      <c r="N502" s="12">
        <f>SUM(N487:N501)</f>
        <v>0</v>
      </c>
      <c r="O502" s="55"/>
      <c r="P502" s="10">
        <f>SUM(P487:P501)</f>
        <v>29520</v>
      </c>
    </row>
    <row r="503" spans="1:16" ht="12.75" thickTop="1" x14ac:dyDescent="0.2"/>
    <row r="505" spans="1:16" ht="15" x14ac:dyDescent="0.25">
      <c r="A505" s="37" t="s">
        <v>107</v>
      </c>
    </row>
    <row r="506" spans="1:16" ht="12.75" x14ac:dyDescent="0.2">
      <c r="A506" s="30" t="s">
        <v>27</v>
      </c>
      <c r="B506" s="93" t="s">
        <v>108</v>
      </c>
      <c r="C506" s="94"/>
      <c r="D506" s="94"/>
      <c r="E506" s="94"/>
      <c r="F506" s="94"/>
      <c r="G506" s="94"/>
      <c r="H506" s="94"/>
      <c r="I506" s="94"/>
      <c r="J506" s="94"/>
      <c r="K506" s="31"/>
    </row>
    <row r="508" spans="1:16" ht="12.75" thickBot="1" x14ac:dyDescent="0.25">
      <c r="A508" s="30" t="s">
        <v>29</v>
      </c>
    </row>
    <row r="509" spans="1:16" ht="12.75" thickTop="1" x14ac:dyDescent="0.2">
      <c r="A509" s="97" t="s">
        <v>30</v>
      </c>
      <c r="B509" s="98"/>
      <c r="C509" s="98"/>
      <c r="D509" s="98"/>
      <c r="E509" s="98"/>
      <c r="F509" s="101" t="s">
        <v>31</v>
      </c>
      <c r="G509" s="103" t="s">
        <v>32</v>
      </c>
      <c r="H509" s="104"/>
      <c r="I509" s="104"/>
      <c r="J509" s="104"/>
      <c r="K509" s="105"/>
      <c r="L509" s="109" t="s">
        <v>20</v>
      </c>
      <c r="M509" s="109"/>
      <c r="N509" s="109"/>
      <c r="O509" s="59" t="s">
        <v>67</v>
      </c>
      <c r="P509" s="95" t="s">
        <v>34</v>
      </c>
    </row>
    <row r="510" spans="1:16" x14ac:dyDescent="0.2">
      <c r="A510" s="99"/>
      <c r="B510" s="100"/>
      <c r="C510" s="100"/>
      <c r="D510" s="100"/>
      <c r="E510" s="100"/>
      <c r="F510" s="102"/>
      <c r="G510" s="106"/>
      <c r="H510" s="107"/>
      <c r="I510" s="107"/>
      <c r="J510" s="107"/>
      <c r="K510" s="108"/>
      <c r="L510" s="28" t="s">
        <v>22</v>
      </c>
      <c r="M510" s="28" t="s">
        <v>23</v>
      </c>
      <c r="N510" s="28" t="s">
        <v>24</v>
      </c>
      <c r="O510" s="58" t="s">
        <v>35</v>
      </c>
      <c r="P510" s="96"/>
    </row>
    <row r="511" spans="1:16" ht="12.75" x14ac:dyDescent="0.2">
      <c r="A511" s="23" t="s">
        <v>36</v>
      </c>
      <c r="B511" s="85" t="s">
        <v>37</v>
      </c>
      <c r="C511" s="85"/>
      <c r="D511" s="85"/>
      <c r="E511" s="85"/>
      <c r="F511" s="22"/>
      <c r="G511" s="86"/>
      <c r="H511" s="87"/>
      <c r="I511" s="87"/>
      <c r="J511" s="87"/>
      <c r="K511" s="88"/>
      <c r="L511" s="21"/>
      <c r="M511" s="21"/>
      <c r="N511" s="21"/>
      <c r="O511" s="57">
        <v>4</v>
      </c>
      <c r="P511" s="15">
        <f t="shared" ref="P511:P525" si="20">SUM(L511:N511)*O511</f>
        <v>0</v>
      </c>
    </row>
    <row r="512" spans="1:16" ht="12.75" x14ac:dyDescent="0.2">
      <c r="A512" s="23" t="s">
        <v>39</v>
      </c>
      <c r="B512" s="85" t="s">
        <v>40</v>
      </c>
      <c r="C512" s="85"/>
      <c r="D512" s="85"/>
      <c r="E512" s="85"/>
      <c r="F512" s="22"/>
      <c r="G512" s="86"/>
      <c r="H512" s="87"/>
      <c r="I512" s="87"/>
      <c r="J512" s="87"/>
      <c r="K512" s="88"/>
      <c r="L512" s="21"/>
      <c r="M512" s="21"/>
      <c r="N512" s="21"/>
      <c r="O512" s="57">
        <v>16</v>
      </c>
      <c r="P512" s="15">
        <f t="shared" si="20"/>
        <v>0</v>
      </c>
    </row>
    <row r="513" spans="1:16" ht="12.75" x14ac:dyDescent="0.2">
      <c r="A513" s="23" t="s">
        <v>41</v>
      </c>
      <c r="B513" s="85" t="s">
        <v>42</v>
      </c>
      <c r="C513" s="85"/>
      <c r="D513" s="85"/>
      <c r="E513" s="85"/>
      <c r="F513" s="22" t="s">
        <v>38</v>
      </c>
      <c r="G513" s="86"/>
      <c r="H513" s="87"/>
      <c r="I513" s="87"/>
      <c r="J513" s="87"/>
      <c r="K513" s="88"/>
      <c r="L513" s="21"/>
      <c r="M513" s="22">
        <v>300</v>
      </c>
      <c r="N513" s="21"/>
      <c r="O513" s="57">
        <v>3</v>
      </c>
      <c r="P513" s="15">
        <f t="shared" si="20"/>
        <v>900</v>
      </c>
    </row>
    <row r="514" spans="1:16" ht="12.75" x14ac:dyDescent="0.2">
      <c r="A514" s="23" t="s">
        <v>43</v>
      </c>
      <c r="B514" s="85" t="s">
        <v>44</v>
      </c>
      <c r="C514" s="85"/>
      <c r="D514" s="85"/>
      <c r="E514" s="85"/>
      <c r="F514" s="22"/>
      <c r="G514" s="86"/>
      <c r="H514" s="87"/>
      <c r="I514" s="87"/>
      <c r="J514" s="87"/>
      <c r="K514" s="88"/>
      <c r="L514" s="21"/>
      <c r="M514" s="21"/>
      <c r="N514" s="21"/>
      <c r="O514" s="57">
        <v>3</v>
      </c>
      <c r="P514" s="15">
        <f t="shared" si="20"/>
        <v>0</v>
      </c>
    </row>
    <row r="515" spans="1:16" ht="12.75" x14ac:dyDescent="0.2">
      <c r="A515" s="23" t="s">
        <v>45</v>
      </c>
      <c r="B515" s="85" t="s">
        <v>46</v>
      </c>
      <c r="C515" s="85"/>
      <c r="D515" s="85"/>
      <c r="E515" s="85"/>
      <c r="F515" s="22" t="s">
        <v>38</v>
      </c>
      <c r="G515" s="26"/>
      <c r="H515" s="25"/>
      <c r="I515" s="25"/>
      <c r="J515" s="25"/>
      <c r="K515" s="24"/>
      <c r="L515" s="21"/>
      <c r="M515" s="21">
        <v>100</v>
      </c>
      <c r="N515" s="21"/>
      <c r="O515" s="57">
        <v>12</v>
      </c>
      <c r="P515" s="15">
        <f t="shared" si="20"/>
        <v>1200</v>
      </c>
    </row>
    <row r="516" spans="1:16" ht="12.75" x14ac:dyDescent="0.2">
      <c r="A516" s="23" t="s">
        <v>47</v>
      </c>
      <c r="B516" s="85" t="s">
        <v>48</v>
      </c>
      <c r="C516" s="85"/>
      <c r="D516" s="85"/>
      <c r="E516" s="85"/>
      <c r="F516" s="22"/>
      <c r="G516" s="86"/>
      <c r="H516" s="87"/>
      <c r="I516" s="87"/>
      <c r="J516" s="87"/>
      <c r="K516" s="88"/>
      <c r="L516" s="21"/>
      <c r="M516" s="21"/>
      <c r="N516" s="21"/>
      <c r="O516" s="57">
        <v>16</v>
      </c>
      <c r="P516" s="15">
        <f t="shared" si="20"/>
        <v>0</v>
      </c>
    </row>
    <row r="517" spans="1:16" ht="12.75" x14ac:dyDescent="0.2">
      <c r="A517" s="23" t="s">
        <v>49</v>
      </c>
      <c r="B517" s="85" t="s">
        <v>50</v>
      </c>
      <c r="C517" s="85"/>
      <c r="D517" s="85"/>
      <c r="E517" s="85"/>
      <c r="F517" s="22"/>
      <c r="G517" s="86"/>
      <c r="H517" s="87"/>
      <c r="I517" s="87"/>
      <c r="J517" s="87"/>
      <c r="K517" s="88"/>
      <c r="L517" s="21"/>
      <c r="M517" s="21"/>
      <c r="N517" s="21"/>
      <c r="O517" s="57">
        <v>4</v>
      </c>
      <c r="P517" s="15">
        <f t="shared" si="20"/>
        <v>0</v>
      </c>
    </row>
    <row r="518" spans="1:16" ht="12.75" x14ac:dyDescent="0.2">
      <c r="A518" s="23" t="s">
        <v>51</v>
      </c>
      <c r="B518" s="85" t="s">
        <v>52</v>
      </c>
      <c r="C518" s="85"/>
      <c r="D518" s="85"/>
      <c r="E518" s="85"/>
      <c r="F518" s="22"/>
      <c r="G518" s="86"/>
      <c r="H518" s="87"/>
      <c r="I518" s="87"/>
      <c r="J518" s="87"/>
      <c r="K518" s="88"/>
      <c r="L518" s="21"/>
      <c r="M518" s="21"/>
      <c r="N518" s="21"/>
      <c r="O518" s="57">
        <v>3</v>
      </c>
      <c r="P518" s="15">
        <f t="shared" si="20"/>
        <v>0</v>
      </c>
    </row>
    <row r="519" spans="1:16" ht="12.75" x14ac:dyDescent="0.2">
      <c r="A519" s="23" t="s">
        <v>53</v>
      </c>
      <c r="B519" s="85" t="s">
        <v>54</v>
      </c>
      <c r="C519" s="85"/>
      <c r="D519" s="85"/>
      <c r="E519" s="85"/>
      <c r="F519" s="22"/>
      <c r="G519" s="26"/>
      <c r="H519" s="25"/>
      <c r="I519" s="25"/>
      <c r="J519" s="25"/>
      <c r="K519" s="24"/>
      <c r="L519" s="21"/>
      <c r="M519" s="21"/>
      <c r="N519" s="21"/>
      <c r="O519" s="57">
        <v>14</v>
      </c>
      <c r="P519" s="15">
        <f t="shared" si="20"/>
        <v>0</v>
      </c>
    </row>
    <row r="520" spans="1:16" ht="12.75" x14ac:dyDescent="0.2">
      <c r="A520" s="23" t="s">
        <v>55</v>
      </c>
      <c r="B520" s="85" t="s">
        <v>56</v>
      </c>
      <c r="C520" s="85"/>
      <c r="D520" s="85"/>
      <c r="E520" s="85"/>
      <c r="F520" s="22"/>
      <c r="G520" s="26"/>
      <c r="H520" s="25"/>
      <c r="I520" s="25"/>
      <c r="J520" s="25"/>
      <c r="K520" s="24"/>
      <c r="L520" s="21"/>
      <c r="M520" s="21"/>
      <c r="N520" s="21"/>
      <c r="O520" s="57">
        <v>12</v>
      </c>
      <c r="P520" s="15">
        <f t="shared" si="20"/>
        <v>0</v>
      </c>
    </row>
    <row r="521" spans="1:16" ht="12.75" x14ac:dyDescent="0.2">
      <c r="A521" s="23" t="s">
        <v>57</v>
      </c>
      <c r="B521" s="89" t="s">
        <v>58</v>
      </c>
      <c r="C521" s="90"/>
      <c r="D521" s="90"/>
      <c r="E521" s="91"/>
      <c r="F521" s="22"/>
      <c r="G521" s="86"/>
      <c r="H521" s="92"/>
      <c r="I521" s="92"/>
      <c r="J521" s="92"/>
      <c r="K521" s="88"/>
      <c r="L521" s="21"/>
      <c r="M521" s="21"/>
      <c r="N521" s="21"/>
      <c r="O521" s="57">
        <v>3</v>
      </c>
      <c r="P521" s="15">
        <f t="shared" si="20"/>
        <v>0</v>
      </c>
    </row>
    <row r="522" spans="1:16" ht="12.75" x14ac:dyDescent="0.2">
      <c r="A522" s="23" t="s">
        <v>59</v>
      </c>
      <c r="B522" s="85" t="s">
        <v>60</v>
      </c>
      <c r="C522" s="85"/>
      <c r="D522" s="85"/>
      <c r="E522" s="85"/>
      <c r="F522" s="22"/>
      <c r="G522" s="86"/>
      <c r="H522" s="87"/>
      <c r="I522" s="87"/>
      <c r="J522" s="87"/>
      <c r="K522" s="88"/>
      <c r="L522" s="21"/>
      <c r="M522" s="21"/>
      <c r="N522" s="21"/>
      <c r="O522" s="57">
        <v>8</v>
      </c>
      <c r="P522" s="15">
        <f t="shared" si="20"/>
        <v>0</v>
      </c>
    </row>
    <row r="523" spans="1:16" ht="12.75" x14ac:dyDescent="0.2">
      <c r="A523" s="23" t="s">
        <v>59</v>
      </c>
      <c r="B523" s="85" t="s">
        <v>61</v>
      </c>
      <c r="C523" s="85"/>
      <c r="D523" s="85"/>
      <c r="E523" s="85"/>
      <c r="F523" s="22"/>
      <c r="G523" s="86"/>
      <c r="H523" s="87"/>
      <c r="I523" s="87"/>
      <c r="J523" s="87"/>
      <c r="K523" s="88"/>
      <c r="L523" s="21"/>
      <c r="M523" s="21"/>
      <c r="N523" s="21"/>
      <c r="O523" s="57">
        <v>2</v>
      </c>
      <c r="P523" s="15">
        <f t="shared" si="20"/>
        <v>0</v>
      </c>
    </row>
    <row r="524" spans="1:16" ht="12.75" x14ac:dyDescent="0.2">
      <c r="A524" s="23" t="s">
        <v>59</v>
      </c>
      <c r="B524" s="85" t="s">
        <v>62</v>
      </c>
      <c r="C524" s="85"/>
      <c r="D524" s="85"/>
      <c r="E524" s="85"/>
      <c r="F524" s="22"/>
      <c r="G524" s="86"/>
      <c r="H524" s="87"/>
      <c r="I524" s="87"/>
      <c r="J524" s="87"/>
      <c r="K524" s="88"/>
      <c r="L524" s="21"/>
      <c r="M524" s="21"/>
      <c r="N524" s="21"/>
      <c r="O524" s="57">
        <v>6</v>
      </c>
      <c r="P524" s="15">
        <f t="shared" si="20"/>
        <v>0</v>
      </c>
    </row>
    <row r="525" spans="1:16" ht="13.5" thickBot="1" x14ac:dyDescent="0.25">
      <c r="A525" s="19" t="s">
        <v>59</v>
      </c>
      <c r="B525" s="81" t="s">
        <v>63</v>
      </c>
      <c r="C525" s="81"/>
      <c r="D525" s="81"/>
      <c r="E525" s="81"/>
      <c r="F525" s="18"/>
      <c r="G525" s="82"/>
      <c r="H525" s="83"/>
      <c r="I525" s="83"/>
      <c r="J525" s="83"/>
      <c r="K525" s="84"/>
      <c r="L525" s="17"/>
      <c r="M525" s="17"/>
      <c r="N525" s="17"/>
      <c r="O525" s="56"/>
      <c r="P525" s="15">
        <f t="shared" si="20"/>
        <v>0</v>
      </c>
    </row>
    <row r="526" spans="1:16" ht="13.5" thickTop="1" thickBot="1" x14ac:dyDescent="0.25">
      <c r="J526" s="9" t="s">
        <v>64</v>
      </c>
      <c r="K526" s="9"/>
      <c r="L526" s="14">
        <f>SUM(L511:L525)</f>
        <v>0</v>
      </c>
      <c r="M526" s="13">
        <f>SUM(M511:M525)</f>
        <v>400</v>
      </c>
      <c r="N526" s="12">
        <f>SUM(N511:N525)</f>
        <v>0</v>
      </c>
      <c r="O526" s="55"/>
      <c r="P526" s="10">
        <f>SUM(P511:P525)</f>
        <v>2100</v>
      </c>
    </row>
    <row r="527" spans="1:16" ht="12.75" thickTop="1" x14ac:dyDescent="0.2"/>
    <row r="528" spans="1:16" ht="15" x14ac:dyDescent="0.25">
      <c r="A528" s="37" t="s">
        <v>109</v>
      </c>
    </row>
    <row r="529" spans="1:16" ht="12.75" x14ac:dyDescent="0.2">
      <c r="A529" s="30" t="s">
        <v>27</v>
      </c>
      <c r="B529" s="93" t="s">
        <v>110</v>
      </c>
      <c r="C529" s="94"/>
      <c r="D529" s="94"/>
      <c r="E529" s="94"/>
      <c r="F529" s="94"/>
      <c r="G529" s="94"/>
      <c r="H529" s="94"/>
      <c r="I529" s="94"/>
      <c r="J529" s="94"/>
      <c r="K529" s="31"/>
    </row>
    <row r="531" spans="1:16" ht="12.75" thickBot="1" x14ac:dyDescent="0.25">
      <c r="A531" s="30" t="s">
        <v>29</v>
      </c>
    </row>
    <row r="532" spans="1:16" ht="12.75" thickTop="1" x14ac:dyDescent="0.2">
      <c r="A532" s="97" t="s">
        <v>30</v>
      </c>
      <c r="B532" s="98"/>
      <c r="C532" s="98"/>
      <c r="D532" s="98"/>
      <c r="E532" s="98"/>
      <c r="F532" s="101" t="s">
        <v>31</v>
      </c>
      <c r="G532" s="103" t="s">
        <v>32</v>
      </c>
      <c r="H532" s="104"/>
      <c r="I532" s="104"/>
      <c r="J532" s="104"/>
      <c r="K532" s="105"/>
      <c r="L532" s="109" t="s">
        <v>20</v>
      </c>
      <c r="M532" s="109"/>
      <c r="N532" s="109"/>
      <c r="O532" s="59" t="s">
        <v>67</v>
      </c>
      <c r="P532" s="95" t="s">
        <v>34</v>
      </c>
    </row>
    <row r="533" spans="1:16" x14ac:dyDescent="0.2">
      <c r="A533" s="99"/>
      <c r="B533" s="100"/>
      <c r="C533" s="100"/>
      <c r="D533" s="100"/>
      <c r="E533" s="100"/>
      <c r="F533" s="102"/>
      <c r="G533" s="106"/>
      <c r="H533" s="107"/>
      <c r="I533" s="107"/>
      <c r="J533" s="107"/>
      <c r="K533" s="108"/>
      <c r="L533" s="28" t="s">
        <v>22</v>
      </c>
      <c r="M533" s="28" t="s">
        <v>23</v>
      </c>
      <c r="N533" s="28" t="s">
        <v>24</v>
      </c>
      <c r="O533" s="58" t="s">
        <v>35</v>
      </c>
      <c r="P533" s="96"/>
    </row>
    <row r="534" spans="1:16" ht="12.75" x14ac:dyDescent="0.2">
      <c r="A534" s="23" t="s">
        <v>36</v>
      </c>
      <c r="B534" s="85" t="s">
        <v>37</v>
      </c>
      <c r="C534" s="85"/>
      <c r="D534" s="85"/>
      <c r="E534" s="85"/>
      <c r="F534" s="22"/>
      <c r="G534" s="86"/>
      <c r="H534" s="87"/>
      <c r="I534" s="87"/>
      <c r="J534" s="87"/>
      <c r="K534" s="88"/>
      <c r="L534" s="21"/>
      <c r="M534" s="21"/>
      <c r="N534" s="21"/>
      <c r="O534" s="57">
        <v>4</v>
      </c>
      <c r="P534" s="15">
        <f t="shared" ref="P534:P548" si="21">SUM(L534:N534)*O534</f>
        <v>0</v>
      </c>
    </row>
    <row r="535" spans="1:16" ht="12.75" x14ac:dyDescent="0.2">
      <c r="A535" s="23" t="s">
        <v>39</v>
      </c>
      <c r="B535" s="85" t="s">
        <v>40</v>
      </c>
      <c r="C535" s="85"/>
      <c r="D535" s="85"/>
      <c r="E535" s="85"/>
      <c r="F535" s="22"/>
      <c r="G535" s="86"/>
      <c r="H535" s="87"/>
      <c r="I535" s="87"/>
      <c r="J535" s="87"/>
      <c r="K535" s="88"/>
      <c r="L535" s="21"/>
      <c r="M535" s="21"/>
      <c r="N535" s="21"/>
      <c r="O535" s="57">
        <v>16</v>
      </c>
      <c r="P535" s="15">
        <f t="shared" si="21"/>
        <v>0</v>
      </c>
    </row>
    <row r="536" spans="1:16" ht="12.75" x14ac:dyDescent="0.2">
      <c r="A536" s="23" t="s">
        <v>41</v>
      </c>
      <c r="B536" s="85" t="s">
        <v>42</v>
      </c>
      <c r="C536" s="85"/>
      <c r="D536" s="85"/>
      <c r="E536" s="85"/>
      <c r="F536" s="22" t="s">
        <v>38</v>
      </c>
      <c r="G536" s="86"/>
      <c r="H536" s="87"/>
      <c r="I536" s="87"/>
      <c r="J536" s="87"/>
      <c r="K536" s="88"/>
      <c r="L536" s="21"/>
      <c r="M536" s="21">
        <v>900</v>
      </c>
      <c r="N536" s="21"/>
      <c r="O536" s="57">
        <v>3</v>
      </c>
      <c r="P536" s="15">
        <f t="shared" si="21"/>
        <v>2700</v>
      </c>
    </row>
    <row r="537" spans="1:16" ht="12.75" x14ac:dyDescent="0.2">
      <c r="A537" s="23" t="s">
        <v>43</v>
      </c>
      <c r="B537" s="85" t="s">
        <v>44</v>
      </c>
      <c r="C537" s="85"/>
      <c r="D537" s="85"/>
      <c r="E537" s="85"/>
      <c r="F537" s="22"/>
      <c r="G537" s="86"/>
      <c r="H537" s="87"/>
      <c r="I537" s="87"/>
      <c r="J537" s="87"/>
      <c r="K537" s="88"/>
      <c r="L537" s="21"/>
      <c r="M537" s="21"/>
      <c r="N537" s="21"/>
      <c r="O537" s="57">
        <v>3</v>
      </c>
      <c r="P537" s="15">
        <f t="shared" si="21"/>
        <v>0</v>
      </c>
    </row>
    <row r="538" spans="1:16" ht="12.75" x14ac:dyDescent="0.2">
      <c r="A538" s="23" t="s">
        <v>45</v>
      </c>
      <c r="B538" s="85" t="s">
        <v>46</v>
      </c>
      <c r="C538" s="85"/>
      <c r="D538" s="85"/>
      <c r="E538" s="85"/>
      <c r="F538" s="22"/>
      <c r="G538" s="26"/>
      <c r="H538" s="25"/>
      <c r="I538" s="25"/>
      <c r="J538" s="25"/>
      <c r="K538" s="24"/>
      <c r="L538" s="21"/>
      <c r="M538" s="21"/>
      <c r="N538" s="21"/>
      <c r="O538" s="57">
        <v>12</v>
      </c>
      <c r="P538" s="15">
        <f t="shared" si="21"/>
        <v>0</v>
      </c>
    </row>
    <row r="539" spans="1:16" ht="12.75" x14ac:dyDescent="0.2">
      <c r="A539" s="23" t="s">
        <v>47</v>
      </c>
      <c r="B539" s="85" t="s">
        <v>48</v>
      </c>
      <c r="C539" s="85"/>
      <c r="D539" s="85"/>
      <c r="E539" s="85"/>
      <c r="F539" s="22"/>
      <c r="G539" s="86"/>
      <c r="H539" s="87"/>
      <c r="I539" s="87"/>
      <c r="J539" s="87"/>
      <c r="K539" s="88"/>
      <c r="L539" s="21"/>
      <c r="M539" s="21"/>
      <c r="N539" s="21"/>
      <c r="O539" s="57">
        <v>16</v>
      </c>
      <c r="P539" s="15">
        <f t="shared" si="21"/>
        <v>0</v>
      </c>
    </row>
    <row r="540" spans="1:16" ht="12.75" x14ac:dyDescent="0.2">
      <c r="A540" s="23" t="s">
        <v>49</v>
      </c>
      <c r="B540" s="85" t="s">
        <v>50</v>
      </c>
      <c r="C540" s="85"/>
      <c r="D540" s="85"/>
      <c r="E540" s="85"/>
      <c r="F540" s="22"/>
      <c r="G540" s="86"/>
      <c r="H540" s="87"/>
      <c r="I540" s="87"/>
      <c r="J540" s="87"/>
      <c r="K540" s="88"/>
      <c r="L540" s="21"/>
      <c r="M540" s="21"/>
      <c r="N540" s="21"/>
      <c r="O540" s="57">
        <v>4</v>
      </c>
      <c r="P540" s="15">
        <f t="shared" si="21"/>
        <v>0</v>
      </c>
    </row>
    <row r="541" spans="1:16" ht="12.75" x14ac:dyDescent="0.2">
      <c r="A541" s="23" t="s">
        <v>51</v>
      </c>
      <c r="B541" s="85" t="s">
        <v>52</v>
      </c>
      <c r="C541" s="85"/>
      <c r="D541" s="85"/>
      <c r="E541" s="85"/>
      <c r="F541" s="22"/>
      <c r="G541" s="86"/>
      <c r="H541" s="87"/>
      <c r="I541" s="87"/>
      <c r="J541" s="87"/>
      <c r="K541" s="88"/>
      <c r="L541" s="21"/>
      <c r="M541" s="21"/>
      <c r="N541" s="21"/>
      <c r="O541" s="57">
        <v>3</v>
      </c>
      <c r="P541" s="15">
        <f t="shared" si="21"/>
        <v>0</v>
      </c>
    </row>
    <row r="542" spans="1:16" ht="12.75" x14ac:dyDescent="0.2">
      <c r="A542" s="23" t="s">
        <v>53</v>
      </c>
      <c r="B542" s="85" t="s">
        <v>54</v>
      </c>
      <c r="C542" s="85"/>
      <c r="D542" s="85"/>
      <c r="E542" s="85"/>
      <c r="F542" s="22" t="s">
        <v>38</v>
      </c>
      <c r="G542" s="26"/>
      <c r="H542" s="25"/>
      <c r="I542" s="25"/>
      <c r="J542" s="25"/>
      <c r="K542" s="24"/>
      <c r="L542" s="21"/>
      <c r="M542" s="21">
        <v>424</v>
      </c>
      <c r="N542" s="21"/>
      <c r="O542" s="57">
        <v>14</v>
      </c>
      <c r="P542" s="15">
        <f t="shared" si="21"/>
        <v>5936</v>
      </c>
    </row>
    <row r="543" spans="1:16" ht="12.75" x14ac:dyDescent="0.2">
      <c r="A543" s="23" t="s">
        <v>55</v>
      </c>
      <c r="B543" s="85" t="s">
        <v>56</v>
      </c>
      <c r="C543" s="85"/>
      <c r="D543" s="85"/>
      <c r="E543" s="85"/>
      <c r="F543" s="22"/>
      <c r="G543" s="26"/>
      <c r="H543" s="25"/>
      <c r="I543" s="25"/>
      <c r="J543" s="25"/>
      <c r="K543" s="24"/>
      <c r="L543" s="21"/>
      <c r="M543" s="21"/>
      <c r="N543" s="21"/>
      <c r="O543" s="57">
        <v>12</v>
      </c>
      <c r="P543" s="15">
        <f t="shared" si="21"/>
        <v>0</v>
      </c>
    </row>
    <row r="544" spans="1:16" ht="12.75" x14ac:dyDescent="0.2">
      <c r="A544" s="23" t="s">
        <v>57</v>
      </c>
      <c r="B544" s="89" t="s">
        <v>58</v>
      </c>
      <c r="C544" s="90"/>
      <c r="D544" s="90"/>
      <c r="E544" s="91"/>
      <c r="F544" s="22"/>
      <c r="G544" s="86"/>
      <c r="H544" s="92"/>
      <c r="I544" s="92"/>
      <c r="J544" s="92"/>
      <c r="K544" s="88"/>
      <c r="L544" s="21"/>
      <c r="M544" s="21"/>
      <c r="N544" s="21"/>
      <c r="O544" s="57">
        <v>3</v>
      </c>
      <c r="P544" s="15">
        <f t="shared" si="21"/>
        <v>0</v>
      </c>
    </row>
    <row r="545" spans="1:16" ht="12.75" x14ac:dyDescent="0.2">
      <c r="A545" s="23" t="s">
        <v>59</v>
      </c>
      <c r="B545" s="85" t="s">
        <v>60</v>
      </c>
      <c r="C545" s="85"/>
      <c r="D545" s="85"/>
      <c r="E545" s="85"/>
      <c r="F545" s="22"/>
      <c r="G545" s="86"/>
      <c r="H545" s="87"/>
      <c r="I545" s="87"/>
      <c r="J545" s="87"/>
      <c r="K545" s="88"/>
      <c r="L545" s="21"/>
      <c r="M545" s="21"/>
      <c r="N545" s="21"/>
      <c r="O545" s="57">
        <v>8</v>
      </c>
      <c r="P545" s="15">
        <f t="shared" si="21"/>
        <v>0</v>
      </c>
    </row>
    <row r="546" spans="1:16" ht="12.75" x14ac:dyDescent="0.2">
      <c r="A546" s="23" t="s">
        <v>59</v>
      </c>
      <c r="B546" s="85" t="s">
        <v>61</v>
      </c>
      <c r="C546" s="85"/>
      <c r="D546" s="85"/>
      <c r="E546" s="85"/>
      <c r="F546" s="22"/>
      <c r="G546" s="86"/>
      <c r="H546" s="87"/>
      <c r="I546" s="87"/>
      <c r="J546" s="87"/>
      <c r="K546" s="88"/>
      <c r="L546" s="21"/>
      <c r="M546" s="21"/>
      <c r="N546" s="21"/>
      <c r="O546" s="57">
        <v>2</v>
      </c>
      <c r="P546" s="15">
        <f t="shared" si="21"/>
        <v>0</v>
      </c>
    </row>
    <row r="547" spans="1:16" ht="12.75" x14ac:dyDescent="0.2">
      <c r="A547" s="23" t="s">
        <v>59</v>
      </c>
      <c r="B547" s="85" t="s">
        <v>62</v>
      </c>
      <c r="C547" s="85"/>
      <c r="D547" s="85"/>
      <c r="E547" s="85"/>
      <c r="F547" s="22"/>
      <c r="G547" s="86"/>
      <c r="H547" s="87"/>
      <c r="I547" s="87"/>
      <c r="J547" s="87"/>
      <c r="K547" s="88"/>
      <c r="L547" s="21"/>
      <c r="M547" s="21"/>
      <c r="N547" s="21"/>
      <c r="O547" s="57">
        <v>6</v>
      </c>
      <c r="P547" s="15">
        <f t="shared" si="21"/>
        <v>0</v>
      </c>
    </row>
    <row r="548" spans="1:16" ht="13.5" thickBot="1" x14ac:dyDescent="0.25">
      <c r="A548" s="19" t="s">
        <v>59</v>
      </c>
      <c r="B548" s="81" t="s">
        <v>63</v>
      </c>
      <c r="C548" s="81"/>
      <c r="D548" s="81"/>
      <c r="E548" s="81"/>
      <c r="F548" s="18"/>
      <c r="G548" s="82"/>
      <c r="H548" s="83"/>
      <c r="I548" s="83"/>
      <c r="J548" s="83"/>
      <c r="K548" s="84"/>
      <c r="L548" s="17"/>
      <c r="M548" s="17"/>
      <c r="N548" s="17"/>
      <c r="O548" s="56"/>
      <c r="P548" s="15">
        <f t="shared" si="21"/>
        <v>0</v>
      </c>
    </row>
    <row r="549" spans="1:16" ht="13.5" thickTop="1" thickBot="1" x14ac:dyDescent="0.25">
      <c r="J549" s="9" t="s">
        <v>64</v>
      </c>
      <c r="K549" s="9"/>
      <c r="L549" s="14">
        <f>SUM(L534:L548)</f>
        <v>0</v>
      </c>
      <c r="M549" s="13">
        <f>SUM(M534:M548)</f>
        <v>1324</v>
      </c>
      <c r="N549" s="12">
        <f>SUM(N534:N548)</f>
        <v>0</v>
      </c>
      <c r="O549" s="55"/>
      <c r="P549" s="10">
        <f>SUM(P534:P548)</f>
        <v>8636</v>
      </c>
    </row>
    <row r="550" spans="1:16" ht="12.75" thickTop="1" x14ac:dyDescent="0.2"/>
    <row r="551" spans="1:16" ht="15" x14ac:dyDescent="0.25">
      <c r="A551" s="37" t="s">
        <v>111</v>
      </c>
    </row>
    <row r="552" spans="1:16" ht="12.75" x14ac:dyDescent="0.2">
      <c r="A552" s="30" t="s">
        <v>27</v>
      </c>
      <c r="B552" s="93" t="s">
        <v>112</v>
      </c>
      <c r="C552" s="94"/>
      <c r="D552" s="94"/>
      <c r="E552" s="94"/>
      <c r="F552" s="94"/>
      <c r="G552" s="94"/>
      <c r="H552" s="94"/>
      <c r="I552" s="94"/>
      <c r="J552" s="94"/>
      <c r="K552" s="31"/>
    </row>
    <row r="554" spans="1:16" ht="12.75" thickBot="1" x14ac:dyDescent="0.25">
      <c r="A554" s="30" t="s">
        <v>29</v>
      </c>
    </row>
    <row r="555" spans="1:16" ht="12.75" thickTop="1" x14ac:dyDescent="0.2">
      <c r="A555" s="97" t="s">
        <v>30</v>
      </c>
      <c r="B555" s="98"/>
      <c r="C555" s="98"/>
      <c r="D555" s="98"/>
      <c r="E555" s="98"/>
      <c r="F555" s="101" t="s">
        <v>31</v>
      </c>
      <c r="G555" s="103" t="s">
        <v>32</v>
      </c>
      <c r="H555" s="104"/>
      <c r="I555" s="104"/>
      <c r="J555" s="104"/>
      <c r="K555" s="105"/>
      <c r="L555" s="109" t="s">
        <v>20</v>
      </c>
      <c r="M555" s="109"/>
      <c r="N555" s="109"/>
      <c r="O555" s="59" t="s">
        <v>67</v>
      </c>
      <c r="P555" s="95" t="s">
        <v>34</v>
      </c>
    </row>
    <row r="556" spans="1:16" x14ac:dyDescent="0.2">
      <c r="A556" s="99"/>
      <c r="B556" s="100"/>
      <c r="C556" s="100"/>
      <c r="D556" s="100"/>
      <c r="E556" s="100"/>
      <c r="F556" s="102"/>
      <c r="G556" s="106"/>
      <c r="H556" s="107"/>
      <c r="I556" s="107"/>
      <c r="J556" s="107"/>
      <c r="K556" s="108"/>
      <c r="L556" s="28" t="s">
        <v>22</v>
      </c>
      <c r="M556" s="28" t="s">
        <v>23</v>
      </c>
      <c r="N556" s="28" t="s">
        <v>24</v>
      </c>
      <c r="O556" s="58" t="s">
        <v>35</v>
      </c>
      <c r="P556" s="96"/>
    </row>
    <row r="557" spans="1:16" ht="12.75" x14ac:dyDescent="0.2">
      <c r="A557" s="23" t="s">
        <v>36</v>
      </c>
      <c r="B557" s="85" t="s">
        <v>37</v>
      </c>
      <c r="C557" s="85"/>
      <c r="D557" s="85"/>
      <c r="E557" s="85"/>
      <c r="F557" s="22"/>
      <c r="G557" s="86"/>
      <c r="H557" s="87"/>
      <c r="I557" s="87"/>
      <c r="J557" s="87"/>
      <c r="K557" s="88"/>
      <c r="L557" s="21"/>
      <c r="M557" s="21"/>
      <c r="N557" s="21"/>
      <c r="O557" s="57">
        <v>4</v>
      </c>
      <c r="P557" s="15">
        <f t="shared" ref="P557:P571" si="22">SUM(L557:N557)*O557</f>
        <v>0</v>
      </c>
    </row>
    <row r="558" spans="1:16" ht="12.75" x14ac:dyDescent="0.2">
      <c r="A558" s="23" t="s">
        <v>39</v>
      </c>
      <c r="B558" s="85" t="s">
        <v>40</v>
      </c>
      <c r="C558" s="85"/>
      <c r="D558" s="85"/>
      <c r="E558" s="85"/>
      <c r="F558" s="22"/>
      <c r="G558" s="86"/>
      <c r="H558" s="87"/>
      <c r="I558" s="87"/>
      <c r="J558" s="87"/>
      <c r="K558" s="88"/>
      <c r="L558" s="21"/>
      <c r="M558" s="21"/>
      <c r="N558" s="21"/>
      <c r="O558" s="57">
        <v>16</v>
      </c>
      <c r="P558" s="15">
        <f t="shared" si="22"/>
        <v>0</v>
      </c>
    </row>
    <row r="559" spans="1:16" ht="12.75" x14ac:dyDescent="0.2">
      <c r="A559" s="23" t="s">
        <v>41</v>
      </c>
      <c r="B559" s="85" t="s">
        <v>42</v>
      </c>
      <c r="C559" s="85"/>
      <c r="D559" s="85"/>
      <c r="E559" s="85"/>
      <c r="F559" s="22"/>
      <c r="G559" s="86"/>
      <c r="H559" s="87"/>
      <c r="I559" s="87"/>
      <c r="J559" s="87"/>
      <c r="K559" s="88"/>
      <c r="L559" s="21"/>
      <c r="M559" s="21"/>
      <c r="N559" s="21"/>
      <c r="O559" s="57">
        <v>3</v>
      </c>
      <c r="P559" s="15">
        <f t="shared" si="22"/>
        <v>0</v>
      </c>
    </row>
    <row r="560" spans="1:16" ht="12.75" x14ac:dyDescent="0.2">
      <c r="A560" s="23" t="s">
        <v>43</v>
      </c>
      <c r="B560" s="85" t="s">
        <v>44</v>
      </c>
      <c r="C560" s="85"/>
      <c r="D560" s="85"/>
      <c r="E560" s="85"/>
      <c r="F560" s="22"/>
      <c r="G560" s="86"/>
      <c r="H560" s="87"/>
      <c r="I560" s="87"/>
      <c r="J560" s="87"/>
      <c r="K560" s="88"/>
      <c r="L560" s="21"/>
      <c r="M560" s="21"/>
      <c r="N560" s="21"/>
      <c r="O560" s="57">
        <v>3</v>
      </c>
      <c r="P560" s="15">
        <f t="shared" si="22"/>
        <v>0</v>
      </c>
    </row>
    <row r="561" spans="1:16" ht="12.75" x14ac:dyDescent="0.2">
      <c r="A561" s="23" t="s">
        <v>45</v>
      </c>
      <c r="B561" s="85" t="s">
        <v>46</v>
      </c>
      <c r="C561" s="85"/>
      <c r="D561" s="85"/>
      <c r="E561" s="85"/>
      <c r="F561" s="22"/>
      <c r="G561" s="26"/>
      <c r="H561" s="25"/>
      <c r="I561" s="25"/>
      <c r="J561" s="25"/>
      <c r="K561" s="24"/>
      <c r="L561" s="21"/>
      <c r="M561" s="21"/>
      <c r="N561" s="21"/>
      <c r="O561" s="57">
        <v>12</v>
      </c>
      <c r="P561" s="15">
        <f t="shared" si="22"/>
        <v>0</v>
      </c>
    </row>
    <row r="562" spans="1:16" ht="12.75" x14ac:dyDescent="0.2">
      <c r="A562" s="23" t="s">
        <v>47</v>
      </c>
      <c r="B562" s="85" t="s">
        <v>48</v>
      </c>
      <c r="C562" s="85"/>
      <c r="D562" s="85"/>
      <c r="E562" s="85"/>
      <c r="F562" s="22"/>
      <c r="G562" s="86"/>
      <c r="H562" s="87"/>
      <c r="I562" s="87"/>
      <c r="J562" s="87"/>
      <c r="K562" s="88"/>
      <c r="L562" s="21"/>
      <c r="M562" s="21"/>
      <c r="N562" s="21"/>
      <c r="O562" s="57">
        <v>16</v>
      </c>
      <c r="P562" s="15">
        <f t="shared" si="22"/>
        <v>0</v>
      </c>
    </row>
    <row r="563" spans="1:16" ht="12.75" x14ac:dyDescent="0.2">
      <c r="A563" s="23" t="s">
        <v>49</v>
      </c>
      <c r="B563" s="85" t="s">
        <v>50</v>
      </c>
      <c r="C563" s="85"/>
      <c r="D563" s="85"/>
      <c r="E563" s="85"/>
      <c r="F563" s="22"/>
      <c r="G563" s="86"/>
      <c r="H563" s="87"/>
      <c r="I563" s="87"/>
      <c r="J563" s="87"/>
      <c r="K563" s="88"/>
      <c r="L563" s="21"/>
      <c r="M563" s="21"/>
      <c r="N563" s="21"/>
      <c r="O563" s="57">
        <v>4</v>
      </c>
      <c r="P563" s="15">
        <f t="shared" si="22"/>
        <v>0</v>
      </c>
    </row>
    <row r="564" spans="1:16" ht="12.75" x14ac:dyDescent="0.2">
      <c r="A564" s="23" t="s">
        <v>51</v>
      </c>
      <c r="B564" s="85" t="s">
        <v>52</v>
      </c>
      <c r="C564" s="85"/>
      <c r="D564" s="85"/>
      <c r="E564" s="85"/>
      <c r="F564" s="22"/>
      <c r="G564" s="86"/>
      <c r="H564" s="87"/>
      <c r="I564" s="87"/>
      <c r="J564" s="87"/>
      <c r="K564" s="88"/>
      <c r="L564" s="21"/>
      <c r="M564" s="21"/>
      <c r="N564" s="21"/>
      <c r="O564" s="57">
        <v>3</v>
      </c>
      <c r="P564" s="15">
        <f t="shared" si="22"/>
        <v>0</v>
      </c>
    </row>
    <row r="565" spans="1:16" ht="12.75" x14ac:dyDescent="0.2">
      <c r="A565" s="23" t="s">
        <v>53</v>
      </c>
      <c r="B565" s="85" t="s">
        <v>54</v>
      </c>
      <c r="C565" s="85"/>
      <c r="D565" s="85"/>
      <c r="E565" s="85"/>
      <c r="F565" s="22" t="s">
        <v>38</v>
      </c>
      <c r="G565" s="26"/>
      <c r="H565" s="25"/>
      <c r="I565" s="25"/>
      <c r="J565" s="25"/>
      <c r="K565" s="24"/>
      <c r="L565" s="21"/>
      <c r="M565" s="21">
        <v>232</v>
      </c>
      <c r="N565" s="21"/>
      <c r="O565" s="57">
        <v>14</v>
      </c>
      <c r="P565" s="15">
        <f t="shared" si="22"/>
        <v>3248</v>
      </c>
    </row>
    <row r="566" spans="1:16" ht="12.75" x14ac:dyDescent="0.2">
      <c r="A566" s="23" t="s">
        <v>55</v>
      </c>
      <c r="B566" s="85" t="s">
        <v>56</v>
      </c>
      <c r="C566" s="85"/>
      <c r="D566" s="85"/>
      <c r="E566" s="85"/>
      <c r="F566" s="22"/>
      <c r="G566" s="26"/>
      <c r="H566" s="25"/>
      <c r="I566" s="25"/>
      <c r="J566" s="25"/>
      <c r="K566" s="24"/>
      <c r="L566" s="21"/>
      <c r="M566" s="21"/>
      <c r="N566" s="21"/>
      <c r="O566" s="57">
        <v>12</v>
      </c>
      <c r="P566" s="15">
        <f t="shared" si="22"/>
        <v>0</v>
      </c>
    </row>
    <row r="567" spans="1:16" ht="12.75" x14ac:dyDescent="0.2">
      <c r="A567" s="23" t="s">
        <v>57</v>
      </c>
      <c r="B567" s="89" t="s">
        <v>58</v>
      </c>
      <c r="C567" s="90"/>
      <c r="D567" s="90"/>
      <c r="E567" s="91"/>
      <c r="F567" s="22"/>
      <c r="G567" s="86"/>
      <c r="H567" s="92"/>
      <c r="I567" s="92"/>
      <c r="J567" s="92"/>
      <c r="K567" s="88"/>
      <c r="L567" s="21"/>
      <c r="M567" s="21"/>
      <c r="N567" s="21"/>
      <c r="O567" s="57">
        <v>3</v>
      </c>
      <c r="P567" s="15">
        <f t="shared" si="22"/>
        <v>0</v>
      </c>
    </row>
    <row r="568" spans="1:16" ht="12.75" x14ac:dyDescent="0.2">
      <c r="A568" s="23" t="s">
        <v>59</v>
      </c>
      <c r="B568" s="85" t="s">
        <v>60</v>
      </c>
      <c r="C568" s="85"/>
      <c r="D568" s="85"/>
      <c r="E568" s="85"/>
      <c r="F568" s="22"/>
      <c r="G568" s="86"/>
      <c r="H568" s="87"/>
      <c r="I568" s="87"/>
      <c r="J568" s="87"/>
      <c r="K568" s="88"/>
      <c r="L568" s="21"/>
      <c r="M568" s="21"/>
      <c r="N568" s="21"/>
      <c r="O568" s="57">
        <v>8</v>
      </c>
      <c r="P568" s="15">
        <f t="shared" si="22"/>
        <v>0</v>
      </c>
    </row>
    <row r="569" spans="1:16" ht="12.75" x14ac:dyDescent="0.2">
      <c r="A569" s="23" t="s">
        <v>59</v>
      </c>
      <c r="B569" s="85" t="s">
        <v>61</v>
      </c>
      <c r="C569" s="85"/>
      <c r="D569" s="85"/>
      <c r="E569" s="85"/>
      <c r="F569" s="22"/>
      <c r="G569" s="86"/>
      <c r="H569" s="87"/>
      <c r="I569" s="87"/>
      <c r="J569" s="87"/>
      <c r="K569" s="88"/>
      <c r="L569" s="21"/>
      <c r="M569" s="21"/>
      <c r="N569" s="21"/>
      <c r="O569" s="57">
        <v>2</v>
      </c>
      <c r="P569" s="15">
        <f t="shared" si="22"/>
        <v>0</v>
      </c>
    </row>
    <row r="570" spans="1:16" ht="12.75" x14ac:dyDescent="0.2">
      <c r="A570" s="23" t="s">
        <v>59</v>
      </c>
      <c r="B570" s="85" t="s">
        <v>62</v>
      </c>
      <c r="C570" s="85"/>
      <c r="D570" s="85"/>
      <c r="E570" s="85"/>
      <c r="F570" s="22"/>
      <c r="G570" s="86"/>
      <c r="H570" s="87"/>
      <c r="I570" s="87"/>
      <c r="J570" s="87"/>
      <c r="K570" s="88"/>
      <c r="L570" s="21"/>
      <c r="M570" s="21"/>
      <c r="N570" s="21"/>
      <c r="O570" s="57">
        <v>6</v>
      </c>
      <c r="P570" s="15">
        <f t="shared" si="22"/>
        <v>0</v>
      </c>
    </row>
    <row r="571" spans="1:16" ht="13.5" thickBot="1" x14ac:dyDescent="0.25">
      <c r="A571" s="19" t="s">
        <v>59</v>
      </c>
      <c r="B571" s="81" t="s">
        <v>63</v>
      </c>
      <c r="C571" s="81"/>
      <c r="D571" s="81"/>
      <c r="E571" s="81"/>
      <c r="F571" s="18"/>
      <c r="G571" s="82"/>
      <c r="H571" s="83"/>
      <c r="I571" s="83"/>
      <c r="J571" s="83"/>
      <c r="K571" s="84"/>
      <c r="L571" s="17"/>
      <c r="M571" s="17"/>
      <c r="N571" s="17"/>
      <c r="O571" s="56"/>
      <c r="P571" s="15">
        <f t="shared" si="22"/>
        <v>0</v>
      </c>
    </row>
    <row r="572" spans="1:16" ht="13.5" thickTop="1" thickBot="1" x14ac:dyDescent="0.25">
      <c r="J572" s="9" t="s">
        <v>64</v>
      </c>
      <c r="K572" s="9"/>
      <c r="L572" s="14">
        <f>SUM(L557:L571)</f>
        <v>0</v>
      </c>
      <c r="M572" s="13">
        <f>SUM(M557:M571)</f>
        <v>232</v>
      </c>
      <c r="N572" s="12">
        <f>SUM(N557:N571)</f>
        <v>0</v>
      </c>
      <c r="O572" s="55"/>
      <c r="P572" s="10">
        <f>SUM(P557:P571)</f>
        <v>3248</v>
      </c>
    </row>
    <row r="573" spans="1:16" ht="12.75" thickTop="1" x14ac:dyDescent="0.2"/>
    <row r="574" spans="1:16" ht="15" x14ac:dyDescent="0.25">
      <c r="A574" s="37" t="s">
        <v>113</v>
      </c>
    </row>
    <row r="575" spans="1:16" ht="12.75" x14ac:dyDescent="0.2">
      <c r="A575" s="30" t="s">
        <v>27</v>
      </c>
      <c r="B575" s="93" t="s">
        <v>114</v>
      </c>
      <c r="C575" s="94"/>
      <c r="D575" s="94"/>
      <c r="E575" s="94"/>
      <c r="F575" s="94"/>
      <c r="G575" s="94"/>
      <c r="H575" s="94"/>
      <c r="I575" s="94"/>
      <c r="J575" s="94"/>
      <c r="K575" s="31"/>
    </row>
    <row r="577" spans="1:16" ht="12.75" thickBot="1" x14ac:dyDescent="0.25">
      <c r="A577" s="30" t="s">
        <v>29</v>
      </c>
    </row>
    <row r="578" spans="1:16" ht="12.75" thickTop="1" x14ac:dyDescent="0.2">
      <c r="A578" s="97" t="s">
        <v>30</v>
      </c>
      <c r="B578" s="98"/>
      <c r="C578" s="98"/>
      <c r="D578" s="98"/>
      <c r="E578" s="98"/>
      <c r="F578" s="101" t="s">
        <v>31</v>
      </c>
      <c r="G578" s="103" t="s">
        <v>32</v>
      </c>
      <c r="H578" s="104"/>
      <c r="I578" s="104"/>
      <c r="J578" s="104"/>
      <c r="K578" s="105"/>
      <c r="L578" s="109" t="s">
        <v>20</v>
      </c>
      <c r="M578" s="109"/>
      <c r="N578" s="109"/>
      <c r="O578" s="59" t="s">
        <v>67</v>
      </c>
      <c r="P578" s="95" t="s">
        <v>34</v>
      </c>
    </row>
    <row r="579" spans="1:16" x14ac:dyDescent="0.2">
      <c r="A579" s="99"/>
      <c r="B579" s="100"/>
      <c r="C579" s="100"/>
      <c r="D579" s="100"/>
      <c r="E579" s="100"/>
      <c r="F579" s="102"/>
      <c r="G579" s="106"/>
      <c r="H579" s="107"/>
      <c r="I579" s="107"/>
      <c r="J579" s="107"/>
      <c r="K579" s="108"/>
      <c r="L579" s="28" t="s">
        <v>22</v>
      </c>
      <c r="M579" s="28" t="s">
        <v>23</v>
      </c>
      <c r="N579" s="28" t="s">
        <v>24</v>
      </c>
      <c r="O579" s="58" t="s">
        <v>35</v>
      </c>
      <c r="P579" s="96"/>
    </row>
    <row r="580" spans="1:16" ht="12.75" x14ac:dyDescent="0.2">
      <c r="A580" s="23" t="s">
        <v>36</v>
      </c>
      <c r="B580" s="85" t="s">
        <v>37</v>
      </c>
      <c r="C580" s="85"/>
      <c r="D580" s="85"/>
      <c r="E580" s="85"/>
      <c r="F580" s="22" t="s">
        <v>38</v>
      </c>
      <c r="G580" s="86"/>
      <c r="H580" s="87"/>
      <c r="I580" s="87"/>
      <c r="J580" s="87"/>
      <c r="K580" s="88"/>
      <c r="L580" s="21"/>
      <c r="M580" s="21">
        <v>3850</v>
      </c>
      <c r="N580" s="21"/>
      <c r="O580" s="57">
        <v>4</v>
      </c>
      <c r="P580" s="15">
        <f t="shared" ref="P580:P594" si="23">SUM(L580:N580)*O580</f>
        <v>15400</v>
      </c>
    </row>
    <row r="581" spans="1:16" ht="12.75" x14ac:dyDescent="0.2">
      <c r="A581" s="23" t="s">
        <v>39</v>
      </c>
      <c r="B581" s="85" t="s">
        <v>40</v>
      </c>
      <c r="C581" s="85"/>
      <c r="D581" s="85"/>
      <c r="E581" s="85"/>
      <c r="F581" s="22"/>
      <c r="G581" s="86"/>
      <c r="H581" s="87"/>
      <c r="I581" s="87"/>
      <c r="J581" s="87"/>
      <c r="K581" s="88"/>
      <c r="L581" s="21"/>
      <c r="M581" s="21"/>
      <c r="N581" s="21"/>
      <c r="O581" s="57">
        <v>16</v>
      </c>
      <c r="P581" s="15">
        <f t="shared" si="23"/>
        <v>0</v>
      </c>
    </row>
    <row r="582" spans="1:16" ht="12.75" x14ac:dyDescent="0.2">
      <c r="A582" s="23" t="s">
        <v>41</v>
      </c>
      <c r="B582" s="85" t="s">
        <v>42</v>
      </c>
      <c r="C582" s="85"/>
      <c r="D582" s="85"/>
      <c r="E582" s="85"/>
      <c r="F582" s="22"/>
      <c r="G582" s="86"/>
      <c r="H582" s="87"/>
      <c r="I582" s="87"/>
      <c r="J582" s="87"/>
      <c r="K582" s="88"/>
      <c r="L582" s="21"/>
      <c r="M582" s="21"/>
      <c r="N582" s="21"/>
      <c r="O582" s="57">
        <v>3</v>
      </c>
      <c r="P582" s="15">
        <f t="shared" si="23"/>
        <v>0</v>
      </c>
    </row>
    <row r="583" spans="1:16" ht="12.75" x14ac:dyDescent="0.2">
      <c r="A583" s="23" t="s">
        <v>43</v>
      </c>
      <c r="B583" s="85" t="s">
        <v>44</v>
      </c>
      <c r="C583" s="85"/>
      <c r="D583" s="85"/>
      <c r="E583" s="85"/>
      <c r="F583" s="22"/>
      <c r="G583" s="86"/>
      <c r="H583" s="87"/>
      <c r="I583" s="87"/>
      <c r="J583" s="87"/>
      <c r="K583" s="88"/>
      <c r="L583" s="21"/>
      <c r="M583" s="21"/>
      <c r="N583" s="21"/>
      <c r="O583" s="57">
        <v>3</v>
      </c>
      <c r="P583" s="15">
        <f t="shared" si="23"/>
        <v>0</v>
      </c>
    </row>
    <row r="584" spans="1:16" ht="12.75" x14ac:dyDescent="0.2">
      <c r="A584" s="23" t="s">
        <v>45</v>
      </c>
      <c r="B584" s="85" t="s">
        <v>46</v>
      </c>
      <c r="C584" s="85"/>
      <c r="D584" s="85"/>
      <c r="E584" s="85"/>
      <c r="F584" s="22"/>
      <c r="G584" s="26"/>
      <c r="H584" s="25"/>
      <c r="I584" s="25"/>
      <c r="J584" s="25"/>
      <c r="K584" s="24"/>
      <c r="L584" s="21"/>
      <c r="M584" s="21"/>
      <c r="N584" s="21"/>
      <c r="O584" s="57">
        <v>12</v>
      </c>
      <c r="P584" s="15">
        <f t="shared" si="23"/>
        <v>0</v>
      </c>
    </row>
    <row r="585" spans="1:16" ht="12.75" x14ac:dyDescent="0.2">
      <c r="A585" s="23" t="s">
        <v>47</v>
      </c>
      <c r="B585" s="85" t="s">
        <v>48</v>
      </c>
      <c r="C585" s="85"/>
      <c r="D585" s="85"/>
      <c r="E585" s="85"/>
      <c r="F585" s="22"/>
      <c r="G585" s="86"/>
      <c r="H585" s="87"/>
      <c r="I585" s="87"/>
      <c r="J585" s="87"/>
      <c r="K585" s="88"/>
      <c r="L585" s="21"/>
      <c r="M585" s="21"/>
      <c r="N585" s="21"/>
      <c r="O585" s="57">
        <v>16</v>
      </c>
      <c r="P585" s="15">
        <f t="shared" si="23"/>
        <v>0</v>
      </c>
    </row>
    <row r="586" spans="1:16" ht="12.75" x14ac:dyDescent="0.2">
      <c r="A586" s="23" t="s">
        <v>49</v>
      </c>
      <c r="B586" s="85" t="s">
        <v>50</v>
      </c>
      <c r="C586" s="85"/>
      <c r="D586" s="85"/>
      <c r="E586" s="85"/>
      <c r="F586" s="22"/>
      <c r="G586" s="86"/>
      <c r="H586" s="87"/>
      <c r="I586" s="87"/>
      <c r="J586" s="87"/>
      <c r="K586" s="88"/>
      <c r="L586" s="21"/>
      <c r="M586" s="21"/>
      <c r="N586" s="21"/>
      <c r="O586" s="57">
        <v>4</v>
      </c>
      <c r="P586" s="15">
        <f t="shared" si="23"/>
        <v>0</v>
      </c>
    </row>
    <row r="587" spans="1:16" ht="12.75" x14ac:dyDescent="0.2">
      <c r="A587" s="23" t="s">
        <v>51</v>
      </c>
      <c r="B587" s="85" t="s">
        <v>52</v>
      </c>
      <c r="C587" s="85"/>
      <c r="D587" s="85"/>
      <c r="E587" s="85"/>
      <c r="F587" s="22"/>
      <c r="G587" s="86"/>
      <c r="H587" s="87"/>
      <c r="I587" s="87"/>
      <c r="J587" s="87"/>
      <c r="K587" s="88"/>
      <c r="L587" s="21"/>
      <c r="M587" s="21"/>
      <c r="N587" s="21"/>
      <c r="O587" s="57">
        <v>3</v>
      </c>
      <c r="P587" s="15">
        <f t="shared" si="23"/>
        <v>0</v>
      </c>
    </row>
    <row r="588" spans="1:16" ht="12.75" x14ac:dyDescent="0.2">
      <c r="A588" s="23" t="s">
        <v>53</v>
      </c>
      <c r="B588" s="85" t="s">
        <v>54</v>
      </c>
      <c r="C588" s="85"/>
      <c r="D588" s="85"/>
      <c r="E588" s="85"/>
      <c r="F588" s="22"/>
      <c r="G588" s="26"/>
      <c r="H588" s="25"/>
      <c r="I588" s="25"/>
      <c r="J588" s="25"/>
      <c r="K588" s="24"/>
      <c r="L588" s="21"/>
      <c r="M588" s="21"/>
      <c r="N588" s="21"/>
      <c r="O588" s="57">
        <v>14</v>
      </c>
      <c r="P588" s="15">
        <f t="shared" si="23"/>
        <v>0</v>
      </c>
    </row>
    <row r="589" spans="1:16" ht="12.75" x14ac:dyDescent="0.2">
      <c r="A589" s="23" t="s">
        <v>55</v>
      </c>
      <c r="B589" s="85" t="s">
        <v>56</v>
      </c>
      <c r="C589" s="85"/>
      <c r="D589" s="85"/>
      <c r="E589" s="85"/>
      <c r="F589" s="22"/>
      <c r="G589" s="26"/>
      <c r="H589" s="25"/>
      <c r="I589" s="25"/>
      <c r="J589" s="25"/>
      <c r="K589" s="24"/>
      <c r="L589" s="21"/>
      <c r="M589" s="21"/>
      <c r="N589" s="21"/>
      <c r="O589" s="57">
        <v>12</v>
      </c>
      <c r="P589" s="15">
        <f t="shared" si="23"/>
        <v>0</v>
      </c>
    </row>
    <row r="590" spans="1:16" ht="12.75" x14ac:dyDescent="0.2">
      <c r="A590" s="23" t="s">
        <v>57</v>
      </c>
      <c r="B590" s="89" t="s">
        <v>58</v>
      </c>
      <c r="C590" s="90"/>
      <c r="D590" s="90"/>
      <c r="E590" s="91"/>
      <c r="F590" s="22"/>
      <c r="G590" s="86"/>
      <c r="H590" s="92"/>
      <c r="I590" s="92"/>
      <c r="J590" s="92"/>
      <c r="K590" s="88"/>
      <c r="L590" s="21"/>
      <c r="M590" s="21"/>
      <c r="N590" s="21"/>
      <c r="O590" s="57">
        <v>3</v>
      </c>
      <c r="P590" s="15">
        <f t="shared" si="23"/>
        <v>0</v>
      </c>
    </row>
    <row r="591" spans="1:16" ht="12.75" x14ac:dyDescent="0.2">
      <c r="A591" s="23" t="s">
        <v>59</v>
      </c>
      <c r="B591" s="85" t="s">
        <v>60</v>
      </c>
      <c r="C591" s="85"/>
      <c r="D591" s="85"/>
      <c r="E591" s="85"/>
      <c r="F591" s="22"/>
      <c r="G591" s="86"/>
      <c r="H591" s="87"/>
      <c r="I591" s="87"/>
      <c r="J591" s="87"/>
      <c r="K591" s="88"/>
      <c r="L591" s="21"/>
      <c r="M591" s="21"/>
      <c r="N591" s="21"/>
      <c r="O591" s="57">
        <v>8</v>
      </c>
      <c r="P591" s="15">
        <f t="shared" si="23"/>
        <v>0</v>
      </c>
    </row>
    <row r="592" spans="1:16" ht="12.75" x14ac:dyDescent="0.2">
      <c r="A592" s="23" t="s">
        <v>59</v>
      </c>
      <c r="B592" s="85" t="s">
        <v>61</v>
      </c>
      <c r="C592" s="85"/>
      <c r="D592" s="85"/>
      <c r="E592" s="85"/>
      <c r="F592" s="22"/>
      <c r="G592" s="86"/>
      <c r="H592" s="87"/>
      <c r="I592" s="87"/>
      <c r="J592" s="87"/>
      <c r="K592" s="88"/>
      <c r="L592" s="21"/>
      <c r="M592" s="21"/>
      <c r="N592" s="21"/>
      <c r="O592" s="57">
        <v>2</v>
      </c>
      <c r="P592" s="15">
        <f t="shared" si="23"/>
        <v>0</v>
      </c>
    </row>
    <row r="593" spans="1:16" ht="12.75" x14ac:dyDescent="0.2">
      <c r="A593" s="23" t="s">
        <v>59</v>
      </c>
      <c r="B593" s="85" t="s">
        <v>62</v>
      </c>
      <c r="C593" s="85"/>
      <c r="D593" s="85"/>
      <c r="E593" s="85"/>
      <c r="F593" s="22"/>
      <c r="G593" s="86"/>
      <c r="H593" s="87"/>
      <c r="I593" s="87"/>
      <c r="J593" s="87"/>
      <c r="K593" s="88"/>
      <c r="L593" s="21"/>
      <c r="M593" s="21"/>
      <c r="N593" s="21"/>
      <c r="O593" s="57">
        <v>6</v>
      </c>
      <c r="P593" s="15">
        <f t="shared" si="23"/>
        <v>0</v>
      </c>
    </row>
    <row r="594" spans="1:16" ht="13.5" thickBot="1" x14ac:dyDescent="0.25">
      <c r="A594" s="19" t="s">
        <v>59</v>
      </c>
      <c r="B594" s="81" t="s">
        <v>63</v>
      </c>
      <c r="C594" s="81"/>
      <c r="D594" s="81"/>
      <c r="E594" s="81"/>
      <c r="F594" s="18"/>
      <c r="G594" s="82"/>
      <c r="H594" s="83"/>
      <c r="I594" s="83"/>
      <c r="J594" s="83"/>
      <c r="K594" s="84"/>
      <c r="L594" s="17"/>
      <c r="M594" s="17"/>
      <c r="N594" s="17"/>
      <c r="O594" s="56"/>
      <c r="P594" s="15">
        <f t="shared" si="23"/>
        <v>0</v>
      </c>
    </row>
    <row r="595" spans="1:16" ht="13.5" thickTop="1" thickBot="1" x14ac:dyDescent="0.25">
      <c r="J595" s="9" t="s">
        <v>64</v>
      </c>
      <c r="K595" s="9"/>
      <c r="L595" s="14">
        <f>SUM(L580:L594)</f>
        <v>0</v>
      </c>
      <c r="M595" s="13">
        <f>SUM(M580:M594)</f>
        <v>3850</v>
      </c>
      <c r="N595" s="12">
        <f>SUM(N580:N594)</f>
        <v>0</v>
      </c>
      <c r="O595" s="55"/>
      <c r="P595" s="10">
        <f>SUM(P580:P594)</f>
        <v>15400</v>
      </c>
    </row>
    <row r="596" spans="1:16" ht="12.75" thickTop="1" x14ac:dyDescent="0.2"/>
    <row r="598" spans="1:16" ht="15" x14ac:dyDescent="0.25">
      <c r="A598" s="37" t="s">
        <v>115</v>
      </c>
    </row>
    <row r="599" spans="1:16" ht="12.75" x14ac:dyDescent="0.2">
      <c r="A599" s="30" t="s">
        <v>27</v>
      </c>
      <c r="B599" s="93" t="s">
        <v>116</v>
      </c>
      <c r="C599" s="94"/>
      <c r="D599" s="94"/>
      <c r="E599" s="94"/>
      <c r="F599" s="94"/>
      <c r="G599" s="94"/>
      <c r="H599" s="94"/>
      <c r="I599" s="94"/>
      <c r="J599" s="94"/>
      <c r="K599" s="31"/>
    </row>
    <row r="601" spans="1:16" ht="12.75" thickBot="1" x14ac:dyDescent="0.25">
      <c r="A601" s="30" t="s">
        <v>29</v>
      </c>
    </row>
    <row r="602" spans="1:16" ht="12.75" thickTop="1" x14ac:dyDescent="0.2">
      <c r="A602" s="97" t="s">
        <v>30</v>
      </c>
      <c r="B602" s="98"/>
      <c r="C602" s="98"/>
      <c r="D602" s="98"/>
      <c r="E602" s="98"/>
      <c r="F602" s="101" t="s">
        <v>31</v>
      </c>
      <c r="G602" s="103" t="s">
        <v>32</v>
      </c>
      <c r="H602" s="104"/>
      <c r="I602" s="104"/>
      <c r="J602" s="104"/>
      <c r="K602" s="105"/>
      <c r="L602" s="109" t="s">
        <v>20</v>
      </c>
      <c r="M602" s="109"/>
      <c r="N602" s="109"/>
      <c r="O602" s="59" t="s">
        <v>67</v>
      </c>
      <c r="P602" s="95" t="s">
        <v>34</v>
      </c>
    </row>
    <row r="603" spans="1:16" x14ac:dyDescent="0.2">
      <c r="A603" s="99"/>
      <c r="B603" s="100"/>
      <c r="C603" s="100"/>
      <c r="D603" s="100"/>
      <c r="E603" s="100"/>
      <c r="F603" s="102"/>
      <c r="G603" s="106"/>
      <c r="H603" s="107"/>
      <c r="I603" s="107"/>
      <c r="J603" s="107"/>
      <c r="K603" s="108"/>
      <c r="L603" s="28" t="s">
        <v>22</v>
      </c>
      <c r="M603" s="28" t="s">
        <v>23</v>
      </c>
      <c r="N603" s="28" t="s">
        <v>24</v>
      </c>
      <c r="O603" s="58" t="s">
        <v>35</v>
      </c>
      <c r="P603" s="96"/>
    </row>
    <row r="604" spans="1:16" ht="12.75" x14ac:dyDescent="0.2">
      <c r="A604" s="23" t="s">
        <v>36</v>
      </c>
      <c r="B604" s="85" t="s">
        <v>37</v>
      </c>
      <c r="C604" s="85"/>
      <c r="D604" s="85"/>
      <c r="E604" s="85"/>
      <c r="F604" s="22"/>
      <c r="G604" s="86"/>
      <c r="H604" s="87"/>
      <c r="I604" s="87"/>
      <c r="J604" s="87"/>
      <c r="K604" s="88"/>
      <c r="L604" s="21"/>
      <c r="M604" s="21"/>
      <c r="N604" s="21"/>
      <c r="O604" s="57">
        <v>4</v>
      </c>
      <c r="P604" s="15">
        <f t="shared" ref="P604:P618" si="24">SUM(L604:N604)*O604</f>
        <v>0</v>
      </c>
    </row>
    <row r="605" spans="1:16" ht="12.75" x14ac:dyDescent="0.2">
      <c r="A605" s="23" t="s">
        <v>39</v>
      </c>
      <c r="B605" s="85" t="s">
        <v>40</v>
      </c>
      <c r="C605" s="85"/>
      <c r="D605" s="85"/>
      <c r="E605" s="85"/>
      <c r="F605" s="22"/>
      <c r="G605" s="86"/>
      <c r="H605" s="87"/>
      <c r="I605" s="87"/>
      <c r="J605" s="87"/>
      <c r="K605" s="88"/>
      <c r="L605" s="21"/>
      <c r="M605" s="21"/>
      <c r="N605" s="21"/>
      <c r="O605" s="57">
        <v>16</v>
      </c>
      <c r="P605" s="15">
        <f t="shared" si="24"/>
        <v>0</v>
      </c>
    </row>
    <row r="606" spans="1:16" ht="12.75" x14ac:dyDescent="0.2">
      <c r="A606" s="23" t="s">
        <v>41</v>
      </c>
      <c r="B606" s="85" t="s">
        <v>42</v>
      </c>
      <c r="C606" s="85"/>
      <c r="D606" s="85"/>
      <c r="E606" s="85"/>
      <c r="F606" s="22" t="s">
        <v>38</v>
      </c>
      <c r="G606" s="86"/>
      <c r="H606" s="87"/>
      <c r="I606" s="87"/>
      <c r="J606" s="87"/>
      <c r="K606" s="88"/>
      <c r="L606" s="21"/>
      <c r="M606" s="21">
        <v>72000</v>
      </c>
      <c r="N606" s="21"/>
      <c r="O606" s="57">
        <v>3</v>
      </c>
      <c r="P606" s="15">
        <f t="shared" si="24"/>
        <v>216000</v>
      </c>
    </row>
    <row r="607" spans="1:16" ht="12.75" x14ac:dyDescent="0.2">
      <c r="A607" s="23" t="s">
        <v>43</v>
      </c>
      <c r="B607" s="85" t="s">
        <v>44</v>
      </c>
      <c r="C607" s="85"/>
      <c r="D607" s="85"/>
      <c r="E607" s="85"/>
      <c r="F607" s="22"/>
      <c r="G607" s="86"/>
      <c r="H607" s="87"/>
      <c r="I607" s="87"/>
      <c r="J607" s="87"/>
      <c r="K607" s="88"/>
      <c r="L607" s="21"/>
      <c r="M607" s="21"/>
      <c r="N607" s="21"/>
      <c r="O607" s="57">
        <v>3</v>
      </c>
      <c r="P607" s="15">
        <f t="shared" si="24"/>
        <v>0</v>
      </c>
    </row>
    <row r="608" spans="1:16" ht="12.75" x14ac:dyDescent="0.2">
      <c r="A608" s="23" t="s">
        <v>45</v>
      </c>
      <c r="B608" s="85" t="s">
        <v>46</v>
      </c>
      <c r="C608" s="85"/>
      <c r="D608" s="85"/>
      <c r="E608" s="85"/>
      <c r="F608" s="22" t="s">
        <v>38</v>
      </c>
      <c r="G608" s="26"/>
      <c r="H608" s="25"/>
      <c r="I608" s="25"/>
      <c r="J608" s="25"/>
      <c r="K608" s="24"/>
      <c r="L608" s="21"/>
      <c r="M608" s="21">
        <v>800</v>
      </c>
      <c r="N608" s="21"/>
      <c r="O608" s="57">
        <v>12</v>
      </c>
      <c r="P608" s="15">
        <f t="shared" si="24"/>
        <v>9600</v>
      </c>
    </row>
    <row r="609" spans="1:16" ht="12.75" x14ac:dyDescent="0.2">
      <c r="A609" s="23" t="s">
        <v>47</v>
      </c>
      <c r="B609" s="85" t="s">
        <v>48</v>
      </c>
      <c r="C609" s="85"/>
      <c r="D609" s="85"/>
      <c r="E609" s="85"/>
      <c r="F609" s="22"/>
      <c r="G609" s="86"/>
      <c r="H609" s="87"/>
      <c r="I609" s="87"/>
      <c r="J609" s="87"/>
      <c r="K609" s="88"/>
      <c r="L609" s="21"/>
      <c r="M609" s="21"/>
      <c r="N609" s="21"/>
      <c r="O609" s="57">
        <v>16</v>
      </c>
      <c r="P609" s="15">
        <f t="shared" si="24"/>
        <v>0</v>
      </c>
    </row>
    <row r="610" spans="1:16" ht="12.75" x14ac:dyDescent="0.2">
      <c r="A610" s="23" t="s">
        <v>49</v>
      </c>
      <c r="B610" s="85" t="s">
        <v>50</v>
      </c>
      <c r="C610" s="85"/>
      <c r="D610" s="85"/>
      <c r="E610" s="85"/>
      <c r="F610" s="22"/>
      <c r="G610" s="86"/>
      <c r="H610" s="87"/>
      <c r="I610" s="87"/>
      <c r="J610" s="87"/>
      <c r="K610" s="88"/>
      <c r="L610" s="21"/>
      <c r="M610" s="21"/>
      <c r="N610" s="21"/>
      <c r="O610" s="57">
        <v>4</v>
      </c>
      <c r="P610" s="15">
        <f t="shared" si="24"/>
        <v>0</v>
      </c>
    </row>
    <row r="611" spans="1:16" ht="12.75" x14ac:dyDescent="0.2">
      <c r="A611" s="23" t="s">
        <v>51</v>
      </c>
      <c r="B611" s="85" t="s">
        <v>52</v>
      </c>
      <c r="C611" s="85"/>
      <c r="D611" s="85"/>
      <c r="E611" s="85"/>
      <c r="F611" s="22"/>
      <c r="G611" s="86"/>
      <c r="H611" s="87"/>
      <c r="I611" s="87"/>
      <c r="J611" s="87"/>
      <c r="K611" s="88"/>
      <c r="L611" s="21"/>
      <c r="M611" s="21"/>
      <c r="N611" s="21"/>
      <c r="O611" s="57">
        <v>3</v>
      </c>
      <c r="P611" s="15">
        <f t="shared" si="24"/>
        <v>0</v>
      </c>
    </row>
    <row r="612" spans="1:16" ht="12.75" x14ac:dyDescent="0.2">
      <c r="A612" s="23" t="s">
        <v>53</v>
      </c>
      <c r="B612" s="85" t="s">
        <v>54</v>
      </c>
      <c r="C612" s="85"/>
      <c r="D612" s="85"/>
      <c r="E612" s="85"/>
      <c r="F612" s="22"/>
      <c r="G612" s="26"/>
      <c r="H612" s="25"/>
      <c r="I612" s="25"/>
      <c r="J612" s="25"/>
      <c r="K612" s="24"/>
      <c r="L612" s="21"/>
      <c r="M612" s="21"/>
      <c r="N612" s="21"/>
      <c r="O612" s="57">
        <v>14</v>
      </c>
      <c r="P612" s="15">
        <f t="shared" si="24"/>
        <v>0</v>
      </c>
    </row>
    <row r="613" spans="1:16" ht="12.75" x14ac:dyDescent="0.2">
      <c r="A613" s="23" t="s">
        <v>55</v>
      </c>
      <c r="B613" s="85" t="s">
        <v>56</v>
      </c>
      <c r="C613" s="85"/>
      <c r="D613" s="85"/>
      <c r="E613" s="85"/>
      <c r="F613" s="22"/>
      <c r="G613" s="26"/>
      <c r="H613" s="25"/>
      <c r="I613" s="25"/>
      <c r="J613" s="25"/>
      <c r="K613" s="24"/>
      <c r="L613" s="21"/>
      <c r="M613" s="21"/>
      <c r="N613" s="21"/>
      <c r="O613" s="57">
        <v>12</v>
      </c>
      <c r="P613" s="15">
        <f t="shared" si="24"/>
        <v>0</v>
      </c>
    </row>
    <row r="614" spans="1:16" ht="12.75" x14ac:dyDescent="0.2">
      <c r="A614" s="23" t="s">
        <v>57</v>
      </c>
      <c r="B614" s="89" t="s">
        <v>58</v>
      </c>
      <c r="C614" s="90"/>
      <c r="D614" s="90"/>
      <c r="E614" s="91"/>
      <c r="F614" s="22"/>
      <c r="G614" s="86"/>
      <c r="H614" s="92"/>
      <c r="I614" s="92"/>
      <c r="J614" s="92"/>
      <c r="K614" s="88"/>
      <c r="L614" s="21"/>
      <c r="M614" s="21"/>
      <c r="N614" s="21"/>
      <c r="O614" s="57">
        <v>3</v>
      </c>
      <c r="P614" s="15">
        <f t="shared" si="24"/>
        <v>0</v>
      </c>
    </row>
    <row r="615" spans="1:16" ht="12.75" x14ac:dyDescent="0.2">
      <c r="A615" s="23" t="s">
        <v>59</v>
      </c>
      <c r="B615" s="85" t="s">
        <v>60</v>
      </c>
      <c r="C615" s="85"/>
      <c r="D615" s="85"/>
      <c r="E615" s="85"/>
      <c r="F615" s="22"/>
      <c r="G615" s="86"/>
      <c r="H615" s="87"/>
      <c r="I615" s="87"/>
      <c r="J615" s="87"/>
      <c r="K615" s="88"/>
      <c r="L615" s="21"/>
      <c r="M615" s="21"/>
      <c r="N615" s="21"/>
      <c r="O615" s="57">
        <v>8</v>
      </c>
      <c r="P615" s="15">
        <f t="shared" si="24"/>
        <v>0</v>
      </c>
    </row>
    <row r="616" spans="1:16" ht="12.75" x14ac:dyDescent="0.2">
      <c r="A616" s="23" t="s">
        <v>59</v>
      </c>
      <c r="B616" s="85" t="s">
        <v>61</v>
      </c>
      <c r="C616" s="85"/>
      <c r="D616" s="85"/>
      <c r="E616" s="85"/>
      <c r="F616" s="22"/>
      <c r="G616" s="86"/>
      <c r="H616" s="87"/>
      <c r="I616" s="87"/>
      <c r="J616" s="87"/>
      <c r="K616" s="88"/>
      <c r="L616" s="21"/>
      <c r="M616" s="21"/>
      <c r="N616" s="21"/>
      <c r="O616" s="57">
        <v>2</v>
      </c>
      <c r="P616" s="15">
        <f t="shared" si="24"/>
        <v>0</v>
      </c>
    </row>
    <row r="617" spans="1:16" ht="12.75" x14ac:dyDescent="0.2">
      <c r="A617" s="23" t="s">
        <v>59</v>
      </c>
      <c r="B617" s="85" t="s">
        <v>62</v>
      </c>
      <c r="C617" s="85"/>
      <c r="D617" s="85"/>
      <c r="E617" s="85"/>
      <c r="F617" s="22"/>
      <c r="G617" s="86"/>
      <c r="H617" s="87"/>
      <c r="I617" s="87"/>
      <c r="J617" s="87"/>
      <c r="K617" s="88"/>
      <c r="L617" s="21"/>
      <c r="M617" s="21"/>
      <c r="N617" s="21"/>
      <c r="O617" s="57">
        <v>6</v>
      </c>
      <c r="P617" s="15">
        <f t="shared" si="24"/>
        <v>0</v>
      </c>
    </row>
    <row r="618" spans="1:16" ht="13.5" thickBot="1" x14ac:dyDescent="0.25">
      <c r="A618" s="19" t="s">
        <v>59</v>
      </c>
      <c r="B618" s="81" t="s">
        <v>63</v>
      </c>
      <c r="C618" s="81"/>
      <c r="D618" s="81"/>
      <c r="E618" s="81"/>
      <c r="F618" s="18"/>
      <c r="G618" s="82"/>
      <c r="H618" s="83"/>
      <c r="I618" s="83"/>
      <c r="J618" s="83"/>
      <c r="K618" s="84"/>
      <c r="L618" s="17"/>
      <c r="M618" s="17"/>
      <c r="N618" s="17"/>
      <c r="O618" s="56"/>
      <c r="P618" s="15">
        <f t="shared" si="24"/>
        <v>0</v>
      </c>
    </row>
    <row r="619" spans="1:16" ht="13.5" thickTop="1" thickBot="1" x14ac:dyDescent="0.25">
      <c r="J619" s="9" t="s">
        <v>64</v>
      </c>
      <c r="K619" s="9"/>
      <c r="L619" s="14">
        <f>SUM(L604:L618)</f>
        <v>0</v>
      </c>
      <c r="M619" s="13">
        <f>SUM(M604:M618)</f>
        <v>72800</v>
      </c>
      <c r="N619" s="12">
        <f>SUM(N604:N618)</f>
        <v>0</v>
      </c>
      <c r="O619" s="55"/>
      <c r="P619" s="10">
        <f>SUM(P604:P618)</f>
        <v>225600</v>
      </c>
    </row>
    <row r="620" spans="1:16" ht="12.75" thickTop="1" x14ac:dyDescent="0.2"/>
    <row r="621" spans="1:16" ht="15" x14ac:dyDescent="0.25">
      <c r="A621" s="37" t="s">
        <v>117</v>
      </c>
    </row>
    <row r="622" spans="1:16" ht="12.75" x14ac:dyDescent="0.2">
      <c r="A622" s="30" t="s">
        <v>27</v>
      </c>
      <c r="B622" s="93" t="s">
        <v>118</v>
      </c>
      <c r="C622" s="94"/>
      <c r="D622" s="94"/>
      <c r="E622" s="94"/>
      <c r="F622" s="94"/>
      <c r="G622" s="94"/>
      <c r="H622" s="94"/>
      <c r="I622" s="94"/>
      <c r="J622" s="94"/>
      <c r="K622" s="31"/>
    </row>
    <row r="624" spans="1:16" ht="12.75" thickBot="1" x14ac:dyDescent="0.25">
      <c r="A624" s="30" t="s">
        <v>29</v>
      </c>
    </row>
    <row r="625" spans="1:16" ht="12.75" thickTop="1" x14ac:dyDescent="0.2">
      <c r="A625" s="97" t="s">
        <v>30</v>
      </c>
      <c r="B625" s="98"/>
      <c r="C625" s="98"/>
      <c r="D625" s="98"/>
      <c r="E625" s="98"/>
      <c r="F625" s="101" t="s">
        <v>31</v>
      </c>
      <c r="G625" s="103" t="s">
        <v>32</v>
      </c>
      <c r="H625" s="104"/>
      <c r="I625" s="104"/>
      <c r="J625" s="104"/>
      <c r="K625" s="105"/>
      <c r="L625" s="109" t="s">
        <v>20</v>
      </c>
      <c r="M625" s="109"/>
      <c r="N625" s="109"/>
      <c r="O625" s="59" t="s">
        <v>67</v>
      </c>
      <c r="P625" s="95" t="s">
        <v>34</v>
      </c>
    </row>
    <row r="626" spans="1:16" x14ac:dyDescent="0.2">
      <c r="A626" s="99"/>
      <c r="B626" s="100"/>
      <c r="C626" s="100"/>
      <c r="D626" s="100"/>
      <c r="E626" s="100"/>
      <c r="F626" s="102"/>
      <c r="G626" s="106"/>
      <c r="H626" s="107"/>
      <c r="I626" s="107"/>
      <c r="J626" s="107"/>
      <c r="K626" s="108"/>
      <c r="L626" s="28" t="s">
        <v>22</v>
      </c>
      <c r="M626" s="28" t="s">
        <v>23</v>
      </c>
      <c r="N626" s="28" t="s">
        <v>24</v>
      </c>
      <c r="O626" s="58" t="s">
        <v>35</v>
      </c>
      <c r="P626" s="96"/>
    </row>
    <row r="627" spans="1:16" ht="12.75" x14ac:dyDescent="0.2">
      <c r="A627" s="23" t="s">
        <v>36</v>
      </c>
      <c r="B627" s="85" t="s">
        <v>37</v>
      </c>
      <c r="C627" s="85"/>
      <c r="D627" s="85"/>
      <c r="E627" s="85"/>
      <c r="F627" s="22" t="s">
        <v>38</v>
      </c>
      <c r="G627" s="86"/>
      <c r="H627" s="87"/>
      <c r="I627" s="87"/>
      <c r="J627" s="87"/>
      <c r="K627" s="88"/>
      <c r="L627" s="21"/>
      <c r="M627" s="21">
        <v>12600</v>
      </c>
      <c r="N627" s="21"/>
      <c r="O627" s="57">
        <v>4</v>
      </c>
      <c r="P627" s="15">
        <f t="shared" ref="P627:P641" si="25">SUM(L627:N627)*O627</f>
        <v>50400</v>
      </c>
    </row>
    <row r="628" spans="1:16" ht="12.75" x14ac:dyDescent="0.2">
      <c r="A628" s="23" t="s">
        <v>39</v>
      </c>
      <c r="B628" s="85" t="s">
        <v>40</v>
      </c>
      <c r="C628" s="85"/>
      <c r="D628" s="85"/>
      <c r="E628" s="85"/>
      <c r="F628" s="22"/>
      <c r="G628" s="86"/>
      <c r="H628" s="87"/>
      <c r="I628" s="87"/>
      <c r="J628" s="87"/>
      <c r="K628" s="88"/>
      <c r="L628" s="21"/>
      <c r="M628" s="21"/>
      <c r="N628" s="21"/>
      <c r="O628" s="57">
        <v>16</v>
      </c>
      <c r="P628" s="15">
        <f t="shared" si="25"/>
        <v>0</v>
      </c>
    </row>
    <row r="629" spans="1:16" ht="12.75" x14ac:dyDescent="0.2">
      <c r="A629" s="23" t="s">
        <v>41</v>
      </c>
      <c r="B629" s="85" t="s">
        <v>42</v>
      </c>
      <c r="C629" s="85"/>
      <c r="D629" s="85"/>
      <c r="E629" s="85"/>
      <c r="F629" s="22"/>
      <c r="G629" s="86"/>
      <c r="H629" s="87"/>
      <c r="I629" s="87"/>
      <c r="J629" s="87"/>
      <c r="K629" s="88"/>
      <c r="L629" s="21"/>
      <c r="M629" s="21"/>
      <c r="N629" s="21"/>
      <c r="O629" s="57">
        <v>3</v>
      </c>
      <c r="P629" s="15">
        <f t="shared" si="25"/>
        <v>0</v>
      </c>
    </row>
    <row r="630" spans="1:16" ht="12.75" x14ac:dyDescent="0.2">
      <c r="A630" s="23" t="s">
        <v>43</v>
      </c>
      <c r="B630" s="85" t="s">
        <v>44</v>
      </c>
      <c r="C630" s="85"/>
      <c r="D630" s="85"/>
      <c r="E630" s="85"/>
      <c r="F630" s="22"/>
      <c r="G630" s="86"/>
      <c r="H630" s="87"/>
      <c r="I630" s="87"/>
      <c r="J630" s="87"/>
      <c r="K630" s="88"/>
      <c r="L630" s="21"/>
      <c r="M630" s="21"/>
      <c r="N630" s="21"/>
      <c r="O630" s="57">
        <v>3</v>
      </c>
      <c r="P630" s="15">
        <f t="shared" si="25"/>
        <v>0</v>
      </c>
    </row>
    <row r="631" spans="1:16" ht="12.75" x14ac:dyDescent="0.2">
      <c r="A631" s="23" t="s">
        <v>45</v>
      </c>
      <c r="B631" s="85" t="s">
        <v>46</v>
      </c>
      <c r="C631" s="85"/>
      <c r="D631" s="85"/>
      <c r="E631" s="85"/>
      <c r="F631" s="22"/>
      <c r="G631" s="26"/>
      <c r="H631" s="25"/>
      <c r="I631" s="25"/>
      <c r="J631" s="25"/>
      <c r="K631" s="24"/>
      <c r="L631" s="21"/>
      <c r="M631" s="21"/>
      <c r="N631" s="21"/>
      <c r="O631" s="57">
        <v>12</v>
      </c>
      <c r="P631" s="15">
        <f t="shared" si="25"/>
        <v>0</v>
      </c>
    </row>
    <row r="632" spans="1:16" ht="12.75" x14ac:dyDescent="0.2">
      <c r="A632" s="23" t="s">
        <v>47</v>
      </c>
      <c r="B632" s="85" t="s">
        <v>48</v>
      </c>
      <c r="C632" s="85"/>
      <c r="D632" s="85"/>
      <c r="E632" s="85"/>
      <c r="F632" s="22"/>
      <c r="G632" s="86"/>
      <c r="H632" s="87"/>
      <c r="I632" s="87"/>
      <c r="J632" s="87"/>
      <c r="K632" s="88"/>
      <c r="L632" s="21"/>
      <c r="M632" s="21"/>
      <c r="N632" s="21"/>
      <c r="O632" s="57">
        <v>16</v>
      </c>
      <c r="P632" s="15">
        <f t="shared" si="25"/>
        <v>0</v>
      </c>
    </row>
    <row r="633" spans="1:16" ht="12.75" x14ac:dyDescent="0.2">
      <c r="A633" s="23" t="s">
        <v>49</v>
      </c>
      <c r="B633" s="85" t="s">
        <v>50</v>
      </c>
      <c r="C633" s="85"/>
      <c r="D633" s="85"/>
      <c r="E633" s="85"/>
      <c r="F633" s="22"/>
      <c r="G633" s="86"/>
      <c r="H633" s="87"/>
      <c r="I633" s="87"/>
      <c r="J633" s="87"/>
      <c r="K633" s="88"/>
      <c r="L633" s="21"/>
      <c r="M633" s="21"/>
      <c r="N633" s="21"/>
      <c r="O633" s="57">
        <v>4</v>
      </c>
      <c r="P633" s="15">
        <f t="shared" si="25"/>
        <v>0</v>
      </c>
    </row>
    <row r="634" spans="1:16" ht="12.75" x14ac:dyDescent="0.2">
      <c r="A634" s="23" t="s">
        <v>51</v>
      </c>
      <c r="B634" s="85" t="s">
        <v>52</v>
      </c>
      <c r="C634" s="85"/>
      <c r="D634" s="85"/>
      <c r="E634" s="85"/>
      <c r="F634" s="22"/>
      <c r="G634" s="86"/>
      <c r="H634" s="87"/>
      <c r="I634" s="87"/>
      <c r="J634" s="87"/>
      <c r="K634" s="88"/>
      <c r="L634" s="21"/>
      <c r="M634" s="21"/>
      <c r="N634" s="21"/>
      <c r="O634" s="57">
        <v>3</v>
      </c>
      <c r="P634" s="15">
        <f t="shared" si="25"/>
        <v>0</v>
      </c>
    </row>
    <row r="635" spans="1:16" ht="12.75" x14ac:dyDescent="0.2">
      <c r="A635" s="23" t="s">
        <v>53</v>
      </c>
      <c r="B635" s="85" t="s">
        <v>54</v>
      </c>
      <c r="C635" s="85"/>
      <c r="D635" s="85"/>
      <c r="E635" s="85"/>
      <c r="F635" s="22"/>
      <c r="G635" s="26"/>
      <c r="H635" s="25"/>
      <c r="I635" s="25"/>
      <c r="J635" s="25"/>
      <c r="K635" s="24"/>
      <c r="L635" s="21"/>
      <c r="M635" s="21"/>
      <c r="N635" s="21"/>
      <c r="O635" s="57">
        <v>14</v>
      </c>
      <c r="P635" s="15">
        <f t="shared" si="25"/>
        <v>0</v>
      </c>
    </row>
    <row r="636" spans="1:16" ht="12.75" x14ac:dyDescent="0.2">
      <c r="A636" s="23" t="s">
        <v>55</v>
      </c>
      <c r="B636" s="85" t="s">
        <v>56</v>
      </c>
      <c r="C636" s="85"/>
      <c r="D636" s="85"/>
      <c r="E636" s="85"/>
      <c r="F636" s="22"/>
      <c r="G636" s="26"/>
      <c r="H636" s="25"/>
      <c r="I636" s="25"/>
      <c r="J636" s="25"/>
      <c r="K636" s="24"/>
      <c r="L636" s="21"/>
      <c r="M636" s="21"/>
      <c r="N636" s="21"/>
      <c r="O636" s="57">
        <v>12</v>
      </c>
      <c r="P636" s="15">
        <f t="shared" si="25"/>
        <v>0</v>
      </c>
    </row>
    <row r="637" spans="1:16" ht="12.75" x14ac:dyDescent="0.2">
      <c r="A637" s="23" t="s">
        <v>57</v>
      </c>
      <c r="B637" s="89" t="s">
        <v>58</v>
      </c>
      <c r="C637" s="90"/>
      <c r="D637" s="90"/>
      <c r="E637" s="91"/>
      <c r="F637" s="22"/>
      <c r="G637" s="86"/>
      <c r="H637" s="92"/>
      <c r="I637" s="92"/>
      <c r="J637" s="92"/>
      <c r="K637" s="88"/>
      <c r="L637" s="21"/>
      <c r="M637" s="21"/>
      <c r="N637" s="21"/>
      <c r="O637" s="57">
        <v>3</v>
      </c>
      <c r="P637" s="15">
        <f t="shared" si="25"/>
        <v>0</v>
      </c>
    </row>
    <row r="638" spans="1:16" ht="12.75" x14ac:dyDescent="0.2">
      <c r="A638" s="23" t="s">
        <v>59</v>
      </c>
      <c r="B638" s="85" t="s">
        <v>60</v>
      </c>
      <c r="C638" s="85"/>
      <c r="D638" s="85"/>
      <c r="E638" s="85"/>
      <c r="F638" s="22"/>
      <c r="G638" s="86"/>
      <c r="H638" s="87"/>
      <c r="I638" s="87"/>
      <c r="J638" s="87"/>
      <c r="K638" s="88"/>
      <c r="L638" s="21"/>
      <c r="M638" s="21"/>
      <c r="N638" s="21"/>
      <c r="O638" s="57">
        <v>8</v>
      </c>
      <c r="P638" s="15">
        <f t="shared" si="25"/>
        <v>0</v>
      </c>
    </row>
    <row r="639" spans="1:16" ht="12.75" x14ac:dyDescent="0.2">
      <c r="A639" s="23" t="s">
        <v>59</v>
      </c>
      <c r="B639" s="85" t="s">
        <v>61</v>
      </c>
      <c r="C639" s="85"/>
      <c r="D639" s="85"/>
      <c r="E639" s="85"/>
      <c r="F639" s="22"/>
      <c r="G639" s="86"/>
      <c r="H639" s="87"/>
      <c r="I639" s="87"/>
      <c r="J639" s="87"/>
      <c r="K639" s="88"/>
      <c r="L639" s="21"/>
      <c r="M639" s="21"/>
      <c r="N639" s="21"/>
      <c r="O639" s="57">
        <v>2</v>
      </c>
      <c r="P639" s="15">
        <f t="shared" si="25"/>
        <v>0</v>
      </c>
    </row>
    <row r="640" spans="1:16" ht="12.75" x14ac:dyDescent="0.2">
      <c r="A640" s="23" t="s">
        <v>59</v>
      </c>
      <c r="B640" s="85" t="s">
        <v>62</v>
      </c>
      <c r="C640" s="85"/>
      <c r="D640" s="85"/>
      <c r="E640" s="85"/>
      <c r="F640" s="22"/>
      <c r="G640" s="86"/>
      <c r="H640" s="87"/>
      <c r="I640" s="87"/>
      <c r="J640" s="87"/>
      <c r="K640" s="88"/>
      <c r="L640" s="21"/>
      <c r="M640" s="21"/>
      <c r="N640" s="21"/>
      <c r="O640" s="57">
        <v>6</v>
      </c>
      <c r="P640" s="15">
        <f t="shared" si="25"/>
        <v>0</v>
      </c>
    </row>
    <row r="641" spans="1:16" ht="13.5" thickBot="1" x14ac:dyDescent="0.25">
      <c r="A641" s="19" t="s">
        <v>59</v>
      </c>
      <c r="B641" s="81" t="s">
        <v>63</v>
      </c>
      <c r="C641" s="81"/>
      <c r="D641" s="81"/>
      <c r="E641" s="81"/>
      <c r="F641" s="18"/>
      <c r="G641" s="82"/>
      <c r="H641" s="83"/>
      <c r="I641" s="83"/>
      <c r="J641" s="83"/>
      <c r="K641" s="84"/>
      <c r="L641" s="17"/>
      <c r="M641" s="17"/>
      <c r="N641" s="17"/>
      <c r="O641" s="56"/>
      <c r="P641" s="15">
        <f t="shared" si="25"/>
        <v>0</v>
      </c>
    </row>
    <row r="642" spans="1:16" ht="13.5" thickTop="1" thickBot="1" x14ac:dyDescent="0.25">
      <c r="J642" s="9" t="s">
        <v>64</v>
      </c>
      <c r="K642" s="9"/>
      <c r="L642" s="14">
        <f>SUM(L627:L641)</f>
        <v>0</v>
      </c>
      <c r="M642" s="13">
        <f>SUM(M627:M641)</f>
        <v>12600</v>
      </c>
      <c r="N642" s="12">
        <f>SUM(N627:N641)</f>
        <v>0</v>
      </c>
      <c r="O642" s="55"/>
      <c r="P642" s="10">
        <f>SUM(P627:P641)</f>
        <v>50400</v>
      </c>
    </row>
    <row r="643" spans="1:16" ht="12.75" thickTop="1" x14ac:dyDescent="0.2"/>
    <row r="645" spans="1:16" ht="15" x14ac:dyDescent="0.25">
      <c r="A645" s="37" t="s">
        <v>119</v>
      </c>
    </row>
    <row r="646" spans="1:16" ht="12.75" x14ac:dyDescent="0.2">
      <c r="A646" s="30" t="s">
        <v>27</v>
      </c>
      <c r="B646" s="93" t="s">
        <v>120</v>
      </c>
      <c r="C646" s="94"/>
      <c r="D646" s="94"/>
      <c r="E646" s="94"/>
      <c r="F646" s="94"/>
      <c r="G646" s="94"/>
      <c r="H646" s="94"/>
      <c r="I646" s="94"/>
      <c r="J646" s="94"/>
      <c r="K646" s="31"/>
    </row>
    <row r="648" spans="1:16" ht="12.75" thickBot="1" x14ac:dyDescent="0.25">
      <c r="A648" s="30" t="s">
        <v>29</v>
      </c>
    </row>
    <row r="649" spans="1:16" ht="12.75" thickTop="1" x14ac:dyDescent="0.2">
      <c r="A649" s="97" t="s">
        <v>30</v>
      </c>
      <c r="B649" s="98"/>
      <c r="C649" s="98"/>
      <c r="D649" s="98"/>
      <c r="E649" s="98"/>
      <c r="F649" s="101" t="s">
        <v>31</v>
      </c>
      <c r="G649" s="103" t="s">
        <v>32</v>
      </c>
      <c r="H649" s="104"/>
      <c r="I649" s="104"/>
      <c r="J649" s="104"/>
      <c r="K649" s="105"/>
      <c r="L649" s="109" t="s">
        <v>20</v>
      </c>
      <c r="M649" s="109"/>
      <c r="N649" s="109"/>
      <c r="O649" s="59" t="s">
        <v>67</v>
      </c>
      <c r="P649" s="95" t="s">
        <v>34</v>
      </c>
    </row>
    <row r="650" spans="1:16" x14ac:dyDescent="0.2">
      <c r="A650" s="99"/>
      <c r="B650" s="100"/>
      <c r="C650" s="100"/>
      <c r="D650" s="100"/>
      <c r="E650" s="100"/>
      <c r="F650" s="102"/>
      <c r="G650" s="106"/>
      <c r="H650" s="107"/>
      <c r="I650" s="107"/>
      <c r="J650" s="107"/>
      <c r="K650" s="108"/>
      <c r="L650" s="28" t="s">
        <v>22</v>
      </c>
      <c r="M650" s="28" t="s">
        <v>23</v>
      </c>
      <c r="N650" s="28" t="s">
        <v>24</v>
      </c>
      <c r="O650" s="58" t="s">
        <v>35</v>
      </c>
      <c r="P650" s="96"/>
    </row>
    <row r="651" spans="1:16" ht="12.75" x14ac:dyDescent="0.2">
      <c r="A651" s="23" t="s">
        <v>36</v>
      </c>
      <c r="B651" s="85" t="s">
        <v>37</v>
      </c>
      <c r="C651" s="85"/>
      <c r="D651" s="85"/>
      <c r="E651" s="85"/>
      <c r="F651" s="22" t="s">
        <v>38</v>
      </c>
      <c r="G651" s="86"/>
      <c r="H651" s="87"/>
      <c r="I651" s="87"/>
      <c r="J651" s="87"/>
      <c r="K651" s="88"/>
      <c r="L651" s="21"/>
      <c r="M651" s="21">
        <v>1800</v>
      </c>
      <c r="N651" s="21"/>
      <c r="O651" s="57">
        <v>4</v>
      </c>
      <c r="P651" s="15">
        <f t="shared" ref="P651:P665" si="26">SUM(L651:N651)*O651</f>
        <v>7200</v>
      </c>
    </row>
    <row r="652" spans="1:16" ht="12.75" x14ac:dyDescent="0.2">
      <c r="A652" s="23" t="s">
        <v>39</v>
      </c>
      <c r="B652" s="85" t="s">
        <v>40</v>
      </c>
      <c r="C652" s="85"/>
      <c r="D652" s="85"/>
      <c r="E652" s="85"/>
      <c r="F652" s="22"/>
      <c r="G652" s="86"/>
      <c r="H652" s="87"/>
      <c r="I652" s="87"/>
      <c r="J652" s="87"/>
      <c r="K652" s="88"/>
      <c r="L652" s="21"/>
      <c r="M652" s="21"/>
      <c r="N652" s="21"/>
      <c r="O652" s="57">
        <v>16</v>
      </c>
      <c r="P652" s="15">
        <f t="shared" si="26"/>
        <v>0</v>
      </c>
    </row>
    <row r="653" spans="1:16" ht="12.75" x14ac:dyDescent="0.2">
      <c r="A653" s="23" t="s">
        <v>41</v>
      </c>
      <c r="B653" s="85" t="s">
        <v>42</v>
      </c>
      <c r="C653" s="85"/>
      <c r="D653" s="85"/>
      <c r="E653" s="85"/>
      <c r="F653" s="22"/>
      <c r="G653" s="86"/>
      <c r="H653" s="87"/>
      <c r="I653" s="87"/>
      <c r="J653" s="87"/>
      <c r="K653" s="88"/>
      <c r="L653" s="21"/>
      <c r="M653" s="21"/>
      <c r="N653" s="21"/>
      <c r="O653" s="57">
        <v>3</v>
      </c>
      <c r="P653" s="15">
        <f t="shared" si="26"/>
        <v>0</v>
      </c>
    </row>
    <row r="654" spans="1:16" ht="12.75" x14ac:dyDescent="0.2">
      <c r="A654" s="23" t="s">
        <v>43</v>
      </c>
      <c r="B654" s="85" t="s">
        <v>44</v>
      </c>
      <c r="C654" s="85"/>
      <c r="D654" s="85"/>
      <c r="E654" s="85"/>
      <c r="F654" s="22"/>
      <c r="G654" s="86"/>
      <c r="H654" s="87"/>
      <c r="I654" s="87"/>
      <c r="J654" s="87"/>
      <c r="K654" s="88"/>
      <c r="L654" s="21"/>
      <c r="M654" s="21"/>
      <c r="N654" s="21"/>
      <c r="O654" s="57">
        <v>3</v>
      </c>
      <c r="P654" s="15">
        <f t="shared" si="26"/>
        <v>0</v>
      </c>
    </row>
    <row r="655" spans="1:16" ht="12.75" x14ac:dyDescent="0.2">
      <c r="A655" s="23" t="s">
        <v>45</v>
      </c>
      <c r="B655" s="85" t="s">
        <v>46</v>
      </c>
      <c r="C655" s="85"/>
      <c r="D655" s="85"/>
      <c r="E655" s="85"/>
      <c r="F655" s="22"/>
      <c r="G655" s="26"/>
      <c r="H655" s="25"/>
      <c r="I655" s="25"/>
      <c r="J655" s="25"/>
      <c r="K655" s="24"/>
      <c r="L655" s="21"/>
      <c r="M655" s="21"/>
      <c r="N655" s="21"/>
      <c r="O655" s="57">
        <v>12</v>
      </c>
      <c r="P655" s="15">
        <f t="shared" si="26"/>
        <v>0</v>
      </c>
    </row>
    <row r="656" spans="1:16" ht="12.75" x14ac:dyDescent="0.2">
      <c r="A656" s="23" t="s">
        <v>47</v>
      </c>
      <c r="B656" s="85" t="s">
        <v>48</v>
      </c>
      <c r="C656" s="85"/>
      <c r="D656" s="85"/>
      <c r="E656" s="85"/>
      <c r="F656" s="22"/>
      <c r="G656" s="86"/>
      <c r="H656" s="87"/>
      <c r="I656" s="87"/>
      <c r="J656" s="87"/>
      <c r="K656" s="88"/>
      <c r="L656" s="21"/>
      <c r="M656" s="21"/>
      <c r="N656" s="21"/>
      <c r="O656" s="57">
        <v>16</v>
      </c>
      <c r="P656" s="15">
        <f t="shared" si="26"/>
        <v>0</v>
      </c>
    </row>
    <row r="657" spans="1:16" ht="12.75" x14ac:dyDescent="0.2">
      <c r="A657" s="23" t="s">
        <v>49</v>
      </c>
      <c r="B657" s="85" t="s">
        <v>50</v>
      </c>
      <c r="C657" s="85"/>
      <c r="D657" s="85"/>
      <c r="E657" s="85"/>
      <c r="F657" s="22"/>
      <c r="G657" s="86"/>
      <c r="H657" s="87"/>
      <c r="I657" s="87"/>
      <c r="J657" s="87"/>
      <c r="K657" s="88"/>
      <c r="L657" s="21"/>
      <c r="M657" s="21"/>
      <c r="N657" s="21"/>
      <c r="O657" s="57">
        <v>4</v>
      </c>
      <c r="P657" s="15">
        <f t="shared" si="26"/>
        <v>0</v>
      </c>
    </row>
    <row r="658" spans="1:16" ht="12.75" x14ac:dyDescent="0.2">
      <c r="A658" s="23" t="s">
        <v>51</v>
      </c>
      <c r="B658" s="85" t="s">
        <v>52</v>
      </c>
      <c r="C658" s="85"/>
      <c r="D658" s="85"/>
      <c r="E658" s="85"/>
      <c r="F658" s="22"/>
      <c r="G658" s="86"/>
      <c r="H658" s="87"/>
      <c r="I658" s="87"/>
      <c r="J658" s="87"/>
      <c r="K658" s="88"/>
      <c r="L658" s="21"/>
      <c r="M658" s="21"/>
      <c r="N658" s="21"/>
      <c r="O658" s="57">
        <v>3</v>
      </c>
      <c r="P658" s="15">
        <f t="shared" si="26"/>
        <v>0</v>
      </c>
    </row>
    <row r="659" spans="1:16" ht="12.75" x14ac:dyDescent="0.2">
      <c r="A659" s="23" t="s">
        <v>53</v>
      </c>
      <c r="B659" s="85" t="s">
        <v>54</v>
      </c>
      <c r="C659" s="85"/>
      <c r="D659" s="85"/>
      <c r="E659" s="85"/>
      <c r="F659" s="22"/>
      <c r="G659" s="26"/>
      <c r="H659" s="25"/>
      <c r="I659" s="25"/>
      <c r="J659" s="25"/>
      <c r="K659" s="24"/>
      <c r="L659" s="21"/>
      <c r="M659" s="21"/>
      <c r="N659" s="21"/>
      <c r="O659" s="57">
        <v>14</v>
      </c>
      <c r="P659" s="15">
        <f t="shared" si="26"/>
        <v>0</v>
      </c>
    </row>
    <row r="660" spans="1:16" ht="12.75" x14ac:dyDescent="0.2">
      <c r="A660" s="23" t="s">
        <v>55</v>
      </c>
      <c r="B660" s="85" t="s">
        <v>56</v>
      </c>
      <c r="C660" s="85"/>
      <c r="D660" s="85"/>
      <c r="E660" s="85"/>
      <c r="F660" s="22"/>
      <c r="G660" s="26"/>
      <c r="H660" s="25"/>
      <c r="I660" s="25"/>
      <c r="J660" s="25"/>
      <c r="K660" s="24"/>
      <c r="L660" s="21"/>
      <c r="M660" s="21"/>
      <c r="N660" s="21"/>
      <c r="O660" s="57">
        <v>12</v>
      </c>
      <c r="P660" s="15">
        <f t="shared" si="26"/>
        <v>0</v>
      </c>
    </row>
    <row r="661" spans="1:16" ht="12.75" x14ac:dyDescent="0.2">
      <c r="A661" s="23" t="s">
        <v>57</v>
      </c>
      <c r="B661" s="89" t="s">
        <v>58</v>
      </c>
      <c r="C661" s="90"/>
      <c r="D661" s="90"/>
      <c r="E661" s="91"/>
      <c r="F661" s="22"/>
      <c r="G661" s="86"/>
      <c r="H661" s="92"/>
      <c r="I661" s="92"/>
      <c r="J661" s="92"/>
      <c r="K661" s="88"/>
      <c r="L661" s="21"/>
      <c r="M661" s="21"/>
      <c r="N661" s="21"/>
      <c r="O661" s="57">
        <v>3</v>
      </c>
      <c r="P661" s="15">
        <f t="shared" si="26"/>
        <v>0</v>
      </c>
    </row>
    <row r="662" spans="1:16" ht="12.75" x14ac:dyDescent="0.2">
      <c r="A662" s="23" t="s">
        <v>59</v>
      </c>
      <c r="B662" s="85" t="s">
        <v>60</v>
      </c>
      <c r="C662" s="85"/>
      <c r="D662" s="85"/>
      <c r="E662" s="85"/>
      <c r="F662" s="22"/>
      <c r="G662" s="86"/>
      <c r="H662" s="87"/>
      <c r="I662" s="87"/>
      <c r="J662" s="87"/>
      <c r="K662" s="88"/>
      <c r="L662" s="21"/>
      <c r="M662" s="21"/>
      <c r="N662" s="21"/>
      <c r="O662" s="57">
        <v>8</v>
      </c>
      <c r="P662" s="15">
        <f t="shared" si="26"/>
        <v>0</v>
      </c>
    </row>
    <row r="663" spans="1:16" ht="12.75" x14ac:dyDescent="0.2">
      <c r="A663" s="23" t="s">
        <v>59</v>
      </c>
      <c r="B663" s="85" t="s">
        <v>61</v>
      </c>
      <c r="C663" s="85"/>
      <c r="D663" s="85"/>
      <c r="E663" s="85"/>
      <c r="F663" s="22"/>
      <c r="G663" s="86"/>
      <c r="H663" s="87"/>
      <c r="I663" s="87"/>
      <c r="J663" s="87"/>
      <c r="K663" s="88"/>
      <c r="L663" s="21"/>
      <c r="M663" s="21"/>
      <c r="N663" s="21"/>
      <c r="O663" s="57">
        <v>2</v>
      </c>
      <c r="P663" s="15">
        <f t="shared" si="26"/>
        <v>0</v>
      </c>
    </row>
    <row r="664" spans="1:16" ht="12.75" x14ac:dyDescent="0.2">
      <c r="A664" s="23" t="s">
        <v>59</v>
      </c>
      <c r="B664" s="85" t="s">
        <v>62</v>
      </c>
      <c r="C664" s="85"/>
      <c r="D664" s="85"/>
      <c r="E664" s="85"/>
      <c r="F664" s="22"/>
      <c r="G664" s="86"/>
      <c r="H664" s="87"/>
      <c r="I664" s="87"/>
      <c r="J664" s="87"/>
      <c r="K664" s="88"/>
      <c r="L664" s="21"/>
      <c r="M664" s="21"/>
      <c r="N664" s="21"/>
      <c r="O664" s="57">
        <v>6</v>
      </c>
      <c r="P664" s="15">
        <f t="shared" si="26"/>
        <v>0</v>
      </c>
    </row>
    <row r="665" spans="1:16" ht="13.5" thickBot="1" x14ac:dyDescent="0.25">
      <c r="A665" s="19" t="s">
        <v>59</v>
      </c>
      <c r="B665" s="81" t="s">
        <v>63</v>
      </c>
      <c r="C665" s="81"/>
      <c r="D665" s="81"/>
      <c r="E665" s="81"/>
      <c r="F665" s="18"/>
      <c r="G665" s="82"/>
      <c r="H665" s="83"/>
      <c r="I665" s="83"/>
      <c r="J665" s="83"/>
      <c r="K665" s="84"/>
      <c r="L665" s="17"/>
      <c r="M665" s="17"/>
      <c r="N665" s="17"/>
      <c r="O665" s="56"/>
      <c r="P665" s="15">
        <f t="shared" si="26"/>
        <v>0</v>
      </c>
    </row>
    <row r="666" spans="1:16" ht="13.5" thickTop="1" thickBot="1" x14ac:dyDescent="0.25">
      <c r="J666" s="9" t="s">
        <v>64</v>
      </c>
      <c r="K666" s="9"/>
      <c r="L666" s="14">
        <f>SUM(L651:L665)</f>
        <v>0</v>
      </c>
      <c r="M666" s="13">
        <f>SUM(M651:M665)</f>
        <v>1800</v>
      </c>
      <c r="N666" s="12">
        <f>SUM(N651:N665)</f>
        <v>0</v>
      </c>
      <c r="O666" s="55"/>
      <c r="P666" s="10">
        <f>SUM(P651:P665)</f>
        <v>7200</v>
      </c>
    </row>
    <row r="667" spans="1:16" ht="12.75" thickTop="1" x14ac:dyDescent="0.2"/>
    <row r="668" spans="1:16" ht="15" x14ac:dyDescent="0.25">
      <c r="A668" s="37" t="s">
        <v>121</v>
      </c>
    </row>
    <row r="669" spans="1:16" ht="12.75" x14ac:dyDescent="0.2">
      <c r="A669" s="30" t="s">
        <v>27</v>
      </c>
      <c r="B669" s="93" t="s">
        <v>122</v>
      </c>
      <c r="C669" s="94"/>
      <c r="D669" s="94"/>
      <c r="E669" s="94"/>
      <c r="F669" s="94"/>
      <c r="G669" s="94"/>
      <c r="H669" s="94"/>
      <c r="I669" s="94"/>
      <c r="J669" s="94"/>
      <c r="K669" s="31"/>
    </row>
    <row r="671" spans="1:16" ht="12.75" thickBot="1" x14ac:dyDescent="0.25">
      <c r="A671" s="30" t="s">
        <v>29</v>
      </c>
    </row>
    <row r="672" spans="1:16" ht="12.75" thickTop="1" x14ac:dyDescent="0.2">
      <c r="A672" s="97" t="s">
        <v>30</v>
      </c>
      <c r="B672" s="98"/>
      <c r="C672" s="98"/>
      <c r="D672" s="98"/>
      <c r="E672" s="98"/>
      <c r="F672" s="101" t="s">
        <v>31</v>
      </c>
      <c r="G672" s="103" t="s">
        <v>32</v>
      </c>
      <c r="H672" s="104"/>
      <c r="I672" s="104"/>
      <c r="J672" s="104"/>
      <c r="K672" s="105"/>
      <c r="L672" s="109" t="s">
        <v>20</v>
      </c>
      <c r="M672" s="109"/>
      <c r="N672" s="109"/>
      <c r="O672" s="59" t="s">
        <v>67</v>
      </c>
      <c r="P672" s="95" t="s">
        <v>34</v>
      </c>
    </row>
    <row r="673" spans="1:16" x14ac:dyDescent="0.2">
      <c r="A673" s="99"/>
      <c r="B673" s="100"/>
      <c r="C673" s="100"/>
      <c r="D673" s="100"/>
      <c r="E673" s="100"/>
      <c r="F673" s="102"/>
      <c r="G673" s="106"/>
      <c r="H673" s="107"/>
      <c r="I673" s="107"/>
      <c r="J673" s="107"/>
      <c r="K673" s="108"/>
      <c r="L673" s="28" t="s">
        <v>22</v>
      </c>
      <c r="M673" s="28" t="s">
        <v>23</v>
      </c>
      <c r="N673" s="28" t="s">
        <v>24</v>
      </c>
      <c r="O673" s="58" t="s">
        <v>35</v>
      </c>
      <c r="P673" s="96"/>
    </row>
    <row r="674" spans="1:16" ht="12.75" x14ac:dyDescent="0.2">
      <c r="A674" s="23" t="s">
        <v>36</v>
      </c>
      <c r="B674" s="85" t="s">
        <v>37</v>
      </c>
      <c r="C674" s="85"/>
      <c r="D674" s="85"/>
      <c r="E674" s="85"/>
      <c r="F674" s="22" t="s">
        <v>38</v>
      </c>
      <c r="G674" s="86"/>
      <c r="H674" s="87"/>
      <c r="I674" s="87"/>
      <c r="J674" s="87"/>
      <c r="K674" s="88"/>
      <c r="L674" s="21"/>
      <c r="M674" s="21">
        <v>1260</v>
      </c>
      <c r="N674" s="21"/>
      <c r="O674" s="57">
        <v>4</v>
      </c>
      <c r="P674" s="15">
        <f t="shared" ref="P674:P688" si="27">SUM(L674:N674)*O674</f>
        <v>5040</v>
      </c>
    </row>
    <row r="675" spans="1:16" ht="12.75" x14ac:dyDescent="0.2">
      <c r="A675" s="23" t="s">
        <v>39</v>
      </c>
      <c r="B675" s="85" t="s">
        <v>40</v>
      </c>
      <c r="C675" s="85"/>
      <c r="D675" s="85"/>
      <c r="E675" s="85"/>
      <c r="F675" s="22"/>
      <c r="G675" s="86"/>
      <c r="H675" s="87"/>
      <c r="I675" s="87"/>
      <c r="J675" s="87"/>
      <c r="K675" s="88"/>
      <c r="L675" s="21"/>
      <c r="M675" s="21"/>
      <c r="N675" s="21"/>
      <c r="O675" s="57">
        <v>16</v>
      </c>
      <c r="P675" s="15">
        <f t="shared" si="27"/>
        <v>0</v>
      </c>
    </row>
    <row r="676" spans="1:16" ht="12.75" x14ac:dyDescent="0.2">
      <c r="A676" s="23" t="s">
        <v>41</v>
      </c>
      <c r="B676" s="85" t="s">
        <v>42</v>
      </c>
      <c r="C676" s="85"/>
      <c r="D676" s="85"/>
      <c r="E676" s="85"/>
      <c r="F676" s="22"/>
      <c r="G676" s="86"/>
      <c r="H676" s="87"/>
      <c r="I676" s="87"/>
      <c r="J676" s="87"/>
      <c r="K676" s="88"/>
      <c r="L676" s="21"/>
      <c r="M676" s="21"/>
      <c r="N676" s="21"/>
      <c r="O676" s="57">
        <v>3</v>
      </c>
      <c r="P676" s="15">
        <f t="shared" si="27"/>
        <v>0</v>
      </c>
    </row>
    <row r="677" spans="1:16" ht="12.75" x14ac:dyDescent="0.2">
      <c r="A677" s="23" t="s">
        <v>43</v>
      </c>
      <c r="B677" s="85" t="s">
        <v>44</v>
      </c>
      <c r="C677" s="85"/>
      <c r="D677" s="85"/>
      <c r="E677" s="85"/>
      <c r="F677" s="22"/>
      <c r="G677" s="86"/>
      <c r="H677" s="87"/>
      <c r="I677" s="87"/>
      <c r="J677" s="87"/>
      <c r="K677" s="88"/>
      <c r="L677" s="21"/>
      <c r="M677" s="21"/>
      <c r="N677" s="21"/>
      <c r="O677" s="57">
        <v>3</v>
      </c>
      <c r="P677" s="15">
        <f t="shared" si="27"/>
        <v>0</v>
      </c>
    </row>
    <row r="678" spans="1:16" ht="12.75" x14ac:dyDescent="0.2">
      <c r="A678" s="23" t="s">
        <v>45</v>
      </c>
      <c r="B678" s="85" t="s">
        <v>46</v>
      </c>
      <c r="C678" s="85"/>
      <c r="D678" s="85"/>
      <c r="E678" s="85"/>
      <c r="F678" s="22"/>
      <c r="G678" s="26"/>
      <c r="H678" s="25"/>
      <c r="I678" s="25"/>
      <c r="J678" s="25"/>
      <c r="K678" s="24"/>
      <c r="L678" s="21"/>
      <c r="M678" s="21"/>
      <c r="N678" s="21"/>
      <c r="O678" s="57">
        <v>12</v>
      </c>
      <c r="P678" s="15">
        <f t="shared" si="27"/>
        <v>0</v>
      </c>
    </row>
    <row r="679" spans="1:16" ht="12.75" x14ac:dyDescent="0.2">
      <c r="A679" s="23" t="s">
        <v>47</v>
      </c>
      <c r="B679" s="85" t="s">
        <v>48</v>
      </c>
      <c r="C679" s="85"/>
      <c r="D679" s="85"/>
      <c r="E679" s="85"/>
      <c r="F679" s="22"/>
      <c r="G679" s="86"/>
      <c r="H679" s="87"/>
      <c r="I679" s="87"/>
      <c r="J679" s="87"/>
      <c r="K679" s="88"/>
      <c r="L679" s="21"/>
      <c r="M679" s="21"/>
      <c r="N679" s="21"/>
      <c r="O679" s="57">
        <v>16</v>
      </c>
      <c r="P679" s="15">
        <f t="shared" si="27"/>
        <v>0</v>
      </c>
    </row>
    <row r="680" spans="1:16" ht="12.75" x14ac:dyDescent="0.2">
      <c r="A680" s="23" t="s">
        <v>49</v>
      </c>
      <c r="B680" s="85" t="s">
        <v>50</v>
      </c>
      <c r="C680" s="85"/>
      <c r="D680" s="85"/>
      <c r="E680" s="85"/>
      <c r="F680" s="22"/>
      <c r="G680" s="86"/>
      <c r="H680" s="87"/>
      <c r="I680" s="87"/>
      <c r="J680" s="87"/>
      <c r="K680" s="88"/>
      <c r="L680" s="21"/>
      <c r="M680" s="21"/>
      <c r="N680" s="21"/>
      <c r="O680" s="57">
        <v>4</v>
      </c>
      <c r="P680" s="15">
        <f t="shared" si="27"/>
        <v>0</v>
      </c>
    </row>
    <row r="681" spans="1:16" ht="12.75" x14ac:dyDescent="0.2">
      <c r="A681" s="23" t="s">
        <v>51</v>
      </c>
      <c r="B681" s="85" t="s">
        <v>52</v>
      </c>
      <c r="C681" s="85"/>
      <c r="D681" s="85"/>
      <c r="E681" s="85"/>
      <c r="F681" s="22"/>
      <c r="G681" s="86"/>
      <c r="H681" s="87"/>
      <c r="I681" s="87"/>
      <c r="J681" s="87"/>
      <c r="K681" s="88"/>
      <c r="L681" s="21"/>
      <c r="M681" s="21"/>
      <c r="N681" s="21"/>
      <c r="O681" s="57">
        <v>3</v>
      </c>
      <c r="P681" s="15">
        <f t="shared" si="27"/>
        <v>0</v>
      </c>
    </row>
    <row r="682" spans="1:16" ht="12.75" x14ac:dyDescent="0.2">
      <c r="A682" s="23" t="s">
        <v>53</v>
      </c>
      <c r="B682" s="85" t="s">
        <v>54</v>
      </c>
      <c r="C682" s="85"/>
      <c r="D682" s="85"/>
      <c r="E682" s="85"/>
      <c r="F682" s="22"/>
      <c r="G682" s="26"/>
      <c r="H682" s="25"/>
      <c r="I682" s="25"/>
      <c r="J682" s="25"/>
      <c r="K682" s="24"/>
      <c r="L682" s="21"/>
      <c r="M682" s="21"/>
      <c r="N682" s="21"/>
      <c r="O682" s="57">
        <v>14</v>
      </c>
      <c r="P682" s="15">
        <f t="shared" si="27"/>
        <v>0</v>
      </c>
    </row>
    <row r="683" spans="1:16" ht="12.75" x14ac:dyDescent="0.2">
      <c r="A683" s="23" t="s">
        <v>55</v>
      </c>
      <c r="B683" s="85" t="s">
        <v>56</v>
      </c>
      <c r="C683" s="85"/>
      <c r="D683" s="85"/>
      <c r="E683" s="85"/>
      <c r="F683" s="22"/>
      <c r="G683" s="26"/>
      <c r="H683" s="25"/>
      <c r="I683" s="25"/>
      <c r="J683" s="25"/>
      <c r="K683" s="24"/>
      <c r="L683" s="21"/>
      <c r="M683" s="21"/>
      <c r="N683" s="21"/>
      <c r="O683" s="57">
        <v>12</v>
      </c>
      <c r="P683" s="15">
        <f t="shared" si="27"/>
        <v>0</v>
      </c>
    </row>
    <row r="684" spans="1:16" ht="12.75" x14ac:dyDescent="0.2">
      <c r="A684" s="23" t="s">
        <v>57</v>
      </c>
      <c r="B684" s="89" t="s">
        <v>58</v>
      </c>
      <c r="C684" s="90"/>
      <c r="D684" s="90"/>
      <c r="E684" s="91"/>
      <c r="F684" s="22"/>
      <c r="G684" s="86"/>
      <c r="H684" s="92"/>
      <c r="I684" s="92"/>
      <c r="J684" s="92"/>
      <c r="K684" s="88"/>
      <c r="L684" s="21"/>
      <c r="M684" s="21"/>
      <c r="N684" s="21"/>
      <c r="O684" s="57">
        <v>3</v>
      </c>
      <c r="P684" s="15">
        <f t="shared" si="27"/>
        <v>0</v>
      </c>
    </row>
    <row r="685" spans="1:16" ht="12.75" x14ac:dyDescent="0.2">
      <c r="A685" s="23" t="s">
        <v>59</v>
      </c>
      <c r="B685" s="85" t="s">
        <v>60</v>
      </c>
      <c r="C685" s="85"/>
      <c r="D685" s="85"/>
      <c r="E685" s="85"/>
      <c r="F685" s="22"/>
      <c r="G685" s="86"/>
      <c r="H685" s="87"/>
      <c r="I685" s="87"/>
      <c r="J685" s="87"/>
      <c r="K685" s="88"/>
      <c r="L685" s="21"/>
      <c r="M685" s="21"/>
      <c r="N685" s="21"/>
      <c r="O685" s="57">
        <v>8</v>
      </c>
      <c r="P685" s="15">
        <f t="shared" si="27"/>
        <v>0</v>
      </c>
    </row>
    <row r="686" spans="1:16" ht="12.75" x14ac:dyDescent="0.2">
      <c r="A686" s="23" t="s">
        <v>59</v>
      </c>
      <c r="B686" s="85" t="s">
        <v>61</v>
      </c>
      <c r="C686" s="85"/>
      <c r="D686" s="85"/>
      <c r="E686" s="85"/>
      <c r="F686" s="22"/>
      <c r="G686" s="86"/>
      <c r="H686" s="87"/>
      <c r="I686" s="87"/>
      <c r="J686" s="87"/>
      <c r="K686" s="88"/>
      <c r="L686" s="21"/>
      <c r="M686" s="21"/>
      <c r="N686" s="21"/>
      <c r="O686" s="57">
        <v>2</v>
      </c>
      <c r="P686" s="15">
        <f t="shared" si="27"/>
        <v>0</v>
      </c>
    </row>
    <row r="687" spans="1:16" ht="12.75" x14ac:dyDescent="0.2">
      <c r="A687" s="23" t="s">
        <v>59</v>
      </c>
      <c r="B687" s="85" t="s">
        <v>62</v>
      </c>
      <c r="C687" s="85"/>
      <c r="D687" s="85"/>
      <c r="E687" s="85"/>
      <c r="F687" s="22"/>
      <c r="G687" s="86"/>
      <c r="H687" s="87"/>
      <c r="I687" s="87"/>
      <c r="J687" s="87"/>
      <c r="K687" s="88"/>
      <c r="L687" s="21"/>
      <c r="M687" s="21"/>
      <c r="N687" s="21"/>
      <c r="O687" s="57">
        <v>6</v>
      </c>
      <c r="P687" s="15">
        <f t="shared" si="27"/>
        <v>0</v>
      </c>
    </row>
    <row r="688" spans="1:16" ht="13.5" thickBot="1" x14ac:dyDescent="0.25">
      <c r="A688" s="19" t="s">
        <v>59</v>
      </c>
      <c r="B688" s="81" t="s">
        <v>63</v>
      </c>
      <c r="C688" s="81"/>
      <c r="D688" s="81"/>
      <c r="E688" s="81"/>
      <c r="F688" s="18"/>
      <c r="G688" s="82"/>
      <c r="H688" s="83"/>
      <c r="I688" s="83"/>
      <c r="J688" s="83"/>
      <c r="K688" s="84"/>
      <c r="L688" s="17"/>
      <c r="M688" s="17"/>
      <c r="N688" s="17"/>
      <c r="O688" s="56"/>
      <c r="P688" s="15">
        <f t="shared" si="27"/>
        <v>0</v>
      </c>
    </row>
    <row r="689" spans="1:16" ht="13.5" thickTop="1" thickBot="1" x14ac:dyDescent="0.25">
      <c r="J689" s="9" t="s">
        <v>64</v>
      </c>
      <c r="K689" s="9"/>
      <c r="L689" s="14">
        <f>SUM(L674:L688)</f>
        <v>0</v>
      </c>
      <c r="M689" s="13">
        <f>SUM(M674:M688)</f>
        <v>1260</v>
      </c>
      <c r="N689" s="12">
        <f>SUM(N674:N688)</f>
        <v>0</v>
      </c>
      <c r="O689" s="55"/>
      <c r="P689" s="10">
        <f>SUM(P674:P688)</f>
        <v>5040</v>
      </c>
    </row>
    <row r="690" spans="1:16" ht="12.75" thickTop="1" x14ac:dyDescent="0.2"/>
    <row r="692" spans="1:16" ht="15" x14ac:dyDescent="0.25">
      <c r="A692" s="37" t="s">
        <v>123</v>
      </c>
    </row>
    <row r="693" spans="1:16" ht="12.75" x14ac:dyDescent="0.2">
      <c r="A693" s="30" t="s">
        <v>27</v>
      </c>
      <c r="B693" s="93" t="s">
        <v>124</v>
      </c>
      <c r="C693" s="94"/>
      <c r="D693" s="94"/>
      <c r="E693" s="94"/>
      <c r="F693" s="94"/>
      <c r="G693" s="94"/>
      <c r="H693" s="94"/>
      <c r="I693" s="94"/>
      <c r="J693" s="94"/>
      <c r="K693" s="31"/>
    </row>
    <row r="695" spans="1:16" ht="12.75" thickBot="1" x14ac:dyDescent="0.25">
      <c r="A695" s="30" t="s">
        <v>29</v>
      </c>
    </row>
    <row r="696" spans="1:16" ht="12.75" thickTop="1" x14ac:dyDescent="0.2">
      <c r="A696" s="97" t="s">
        <v>30</v>
      </c>
      <c r="B696" s="98"/>
      <c r="C696" s="98"/>
      <c r="D696" s="98"/>
      <c r="E696" s="98"/>
      <c r="F696" s="101" t="s">
        <v>31</v>
      </c>
      <c r="G696" s="103" t="s">
        <v>32</v>
      </c>
      <c r="H696" s="104"/>
      <c r="I696" s="104"/>
      <c r="J696" s="104"/>
      <c r="K696" s="105"/>
      <c r="L696" s="109" t="s">
        <v>20</v>
      </c>
      <c r="M696" s="109"/>
      <c r="N696" s="109"/>
      <c r="O696" s="59" t="s">
        <v>67</v>
      </c>
      <c r="P696" s="95" t="s">
        <v>34</v>
      </c>
    </row>
    <row r="697" spans="1:16" x14ac:dyDescent="0.2">
      <c r="A697" s="99"/>
      <c r="B697" s="100"/>
      <c r="C697" s="100"/>
      <c r="D697" s="100"/>
      <c r="E697" s="100"/>
      <c r="F697" s="102"/>
      <c r="G697" s="106"/>
      <c r="H697" s="107"/>
      <c r="I697" s="107"/>
      <c r="J697" s="107"/>
      <c r="K697" s="108"/>
      <c r="L697" s="28" t="s">
        <v>22</v>
      </c>
      <c r="M697" s="28" t="s">
        <v>23</v>
      </c>
      <c r="N697" s="28" t="s">
        <v>24</v>
      </c>
      <c r="O697" s="58" t="s">
        <v>35</v>
      </c>
      <c r="P697" s="96"/>
    </row>
    <row r="698" spans="1:16" ht="12.75" x14ac:dyDescent="0.2">
      <c r="A698" s="23" t="s">
        <v>36</v>
      </c>
      <c r="B698" s="85" t="s">
        <v>37</v>
      </c>
      <c r="C698" s="85"/>
      <c r="D698" s="85"/>
      <c r="E698" s="85"/>
      <c r="F698" s="22" t="s">
        <v>38</v>
      </c>
      <c r="G698" s="86"/>
      <c r="H698" s="87"/>
      <c r="I698" s="87"/>
      <c r="J698" s="87"/>
      <c r="K698" s="88"/>
      <c r="L698" s="21"/>
      <c r="M698" s="21">
        <v>3960</v>
      </c>
      <c r="N698" s="21"/>
      <c r="O698" s="57">
        <v>4</v>
      </c>
      <c r="P698" s="15">
        <f t="shared" ref="P698:P712" si="28">SUM(L698:N698)*O698</f>
        <v>15840</v>
      </c>
    </row>
    <row r="699" spans="1:16" ht="12.75" x14ac:dyDescent="0.2">
      <c r="A699" s="23" t="s">
        <v>39</v>
      </c>
      <c r="B699" s="85" t="s">
        <v>40</v>
      </c>
      <c r="C699" s="85"/>
      <c r="D699" s="85"/>
      <c r="E699" s="85"/>
      <c r="F699" s="22"/>
      <c r="G699" s="86"/>
      <c r="H699" s="87"/>
      <c r="I699" s="87"/>
      <c r="J699" s="87"/>
      <c r="K699" s="88"/>
      <c r="L699" s="21"/>
      <c r="M699" s="21"/>
      <c r="N699" s="21"/>
      <c r="O699" s="57">
        <v>16</v>
      </c>
      <c r="P699" s="15">
        <f t="shared" si="28"/>
        <v>0</v>
      </c>
    </row>
    <row r="700" spans="1:16" ht="12.75" x14ac:dyDescent="0.2">
      <c r="A700" s="23" t="s">
        <v>41</v>
      </c>
      <c r="B700" s="85" t="s">
        <v>42</v>
      </c>
      <c r="C700" s="85"/>
      <c r="D700" s="85"/>
      <c r="E700" s="85"/>
      <c r="F700" s="22"/>
      <c r="G700" s="86"/>
      <c r="H700" s="87"/>
      <c r="I700" s="87"/>
      <c r="J700" s="87"/>
      <c r="K700" s="88"/>
      <c r="L700" s="21"/>
      <c r="M700" s="21"/>
      <c r="N700" s="21"/>
      <c r="O700" s="57">
        <v>3</v>
      </c>
      <c r="P700" s="15">
        <f t="shared" si="28"/>
        <v>0</v>
      </c>
    </row>
    <row r="701" spans="1:16" ht="12.75" x14ac:dyDescent="0.2">
      <c r="A701" s="23" t="s">
        <v>43</v>
      </c>
      <c r="B701" s="85" t="s">
        <v>44</v>
      </c>
      <c r="C701" s="85"/>
      <c r="D701" s="85"/>
      <c r="E701" s="85"/>
      <c r="F701" s="22"/>
      <c r="G701" s="86"/>
      <c r="H701" s="87"/>
      <c r="I701" s="87"/>
      <c r="J701" s="87"/>
      <c r="K701" s="88"/>
      <c r="L701" s="21"/>
      <c r="M701" s="21"/>
      <c r="N701" s="21"/>
      <c r="O701" s="57">
        <v>3</v>
      </c>
      <c r="P701" s="15">
        <f t="shared" si="28"/>
        <v>0</v>
      </c>
    </row>
    <row r="702" spans="1:16" ht="12.75" x14ac:dyDescent="0.2">
      <c r="A702" s="23" t="s">
        <v>45</v>
      </c>
      <c r="B702" s="85" t="s">
        <v>46</v>
      </c>
      <c r="C702" s="85"/>
      <c r="D702" s="85"/>
      <c r="E702" s="85"/>
      <c r="F702" s="22"/>
      <c r="G702" s="26"/>
      <c r="H702" s="25"/>
      <c r="I702" s="25"/>
      <c r="J702" s="25"/>
      <c r="K702" s="24"/>
      <c r="L702" s="21"/>
      <c r="M702" s="21"/>
      <c r="N702" s="21"/>
      <c r="O702" s="57">
        <v>12</v>
      </c>
      <c r="P702" s="15">
        <f t="shared" si="28"/>
        <v>0</v>
      </c>
    </row>
    <row r="703" spans="1:16" ht="12.75" x14ac:dyDescent="0.2">
      <c r="A703" s="23" t="s">
        <v>47</v>
      </c>
      <c r="B703" s="85" t="s">
        <v>48</v>
      </c>
      <c r="C703" s="85"/>
      <c r="D703" s="85"/>
      <c r="E703" s="85"/>
      <c r="F703" s="22"/>
      <c r="G703" s="86"/>
      <c r="H703" s="87"/>
      <c r="I703" s="87"/>
      <c r="J703" s="87"/>
      <c r="K703" s="88"/>
      <c r="L703" s="21"/>
      <c r="M703" s="21"/>
      <c r="N703" s="21"/>
      <c r="O703" s="57">
        <v>16</v>
      </c>
      <c r="P703" s="15">
        <f t="shared" si="28"/>
        <v>0</v>
      </c>
    </row>
    <row r="704" spans="1:16" ht="12.75" x14ac:dyDescent="0.2">
      <c r="A704" s="23" t="s">
        <v>49</v>
      </c>
      <c r="B704" s="85" t="s">
        <v>50</v>
      </c>
      <c r="C704" s="85"/>
      <c r="D704" s="85"/>
      <c r="E704" s="85"/>
      <c r="F704" s="22"/>
      <c r="G704" s="86"/>
      <c r="H704" s="87"/>
      <c r="I704" s="87"/>
      <c r="J704" s="87"/>
      <c r="K704" s="88"/>
      <c r="L704" s="21"/>
      <c r="M704" s="21"/>
      <c r="N704" s="21"/>
      <c r="O704" s="57">
        <v>4</v>
      </c>
      <c r="P704" s="15">
        <f t="shared" si="28"/>
        <v>0</v>
      </c>
    </row>
    <row r="705" spans="1:16" ht="12.75" x14ac:dyDescent="0.2">
      <c r="A705" s="23" t="s">
        <v>51</v>
      </c>
      <c r="B705" s="85" t="s">
        <v>52</v>
      </c>
      <c r="C705" s="85"/>
      <c r="D705" s="85"/>
      <c r="E705" s="85"/>
      <c r="F705" s="22"/>
      <c r="G705" s="86"/>
      <c r="H705" s="87"/>
      <c r="I705" s="87"/>
      <c r="J705" s="87"/>
      <c r="K705" s="88"/>
      <c r="L705" s="21"/>
      <c r="M705" s="21"/>
      <c r="N705" s="21"/>
      <c r="O705" s="57">
        <v>3</v>
      </c>
      <c r="P705" s="15">
        <f t="shared" si="28"/>
        <v>0</v>
      </c>
    </row>
    <row r="706" spans="1:16" ht="12.75" x14ac:dyDescent="0.2">
      <c r="A706" s="23" t="s">
        <v>53</v>
      </c>
      <c r="B706" s="85" t="s">
        <v>54</v>
      </c>
      <c r="C706" s="85"/>
      <c r="D706" s="85"/>
      <c r="E706" s="85"/>
      <c r="F706" s="22"/>
      <c r="G706" s="26"/>
      <c r="H706" s="25"/>
      <c r="I706" s="25"/>
      <c r="J706" s="25"/>
      <c r="K706" s="24"/>
      <c r="L706" s="21"/>
      <c r="M706" s="21"/>
      <c r="N706" s="21"/>
      <c r="O706" s="57">
        <v>14</v>
      </c>
      <c r="P706" s="15">
        <f t="shared" si="28"/>
        <v>0</v>
      </c>
    </row>
    <row r="707" spans="1:16" ht="12.75" x14ac:dyDescent="0.2">
      <c r="A707" s="23" t="s">
        <v>55</v>
      </c>
      <c r="B707" s="85" t="s">
        <v>56</v>
      </c>
      <c r="C707" s="85"/>
      <c r="D707" s="85"/>
      <c r="E707" s="85"/>
      <c r="F707" s="22"/>
      <c r="G707" s="26"/>
      <c r="H707" s="25"/>
      <c r="I707" s="25"/>
      <c r="J707" s="25"/>
      <c r="K707" s="24"/>
      <c r="L707" s="21"/>
      <c r="M707" s="21"/>
      <c r="N707" s="21"/>
      <c r="O707" s="57">
        <v>12</v>
      </c>
      <c r="P707" s="15">
        <f t="shared" si="28"/>
        <v>0</v>
      </c>
    </row>
    <row r="708" spans="1:16" ht="12.75" x14ac:dyDescent="0.2">
      <c r="A708" s="23" t="s">
        <v>57</v>
      </c>
      <c r="B708" s="89" t="s">
        <v>58</v>
      </c>
      <c r="C708" s="90"/>
      <c r="D708" s="90"/>
      <c r="E708" s="91"/>
      <c r="F708" s="22"/>
      <c r="G708" s="86"/>
      <c r="H708" s="92"/>
      <c r="I708" s="92"/>
      <c r="J708" s="92"/>
      <c r="K708" s="88"/>
      <c r="L708" s="21"/>
      <c r="M708" s="21"/>
      <c r="N708" s="21"/>
      <c r="O708" s="57">
        <v>3</v>
      </c>
      <c r="P708" s="15">
        <f t="shared" si="28"/>
        <v>0</v>
      </c>
    </row>
    <row r="709" spans="1:16" ht="12.75" x14ac:dyDescent="0.2">
      <c r="A709" s="23" t="s">
        <v>59</v>
      </c>
      <c r="B709" s="85" t="s">
        <v>60</v>
      </c>
      <c r="C709" s="85"/>
      <c r="D709" s="85"/>
      <c r="E709" s="85"/>
      <c r="F709" s="22"/>
      <c r="G709" s="86"/>
      <c r="H709" s="87"/>
      <c r="I709" s="87"/>
      <c r="J709" s="87"/>
      <c r="K709" s="88"/>
      <c r="L709" s="21"/>
      <c r="M709" s="21"/>
      <c r="N709" s="21"/>
      <c r="O709" s="57">
        <v>8</v>
      </c>
      <c r="P709" s="15">
        <f t="shared" si="28"/>
        <v>0</v>
      </c>
    </row>
    <row r="710" spans="1:16" ht="12.75" x14ac:dyDescent="0.2">
      <c r="A710" s="23" t="s">
        <v>59</v>
      </c>
      <c r="B710" s="85" t="s">
        <v>61</v>
      </c>
      <c r="C710" s="85"/>
      <c r="D710" s="85"/>
      <c r="E710" s="85"/>
      <c r="F710" s="22"/>
      <c r="G710" s="86"/>
      <c r="H710" s="87"/>
      <c r="I710" s="87"/>
      <c r="J710" s="87"/>
      <c r="K710" s="88"/>
      <c r="L710" s="21"/>
      <c r="M710" s="21"/>
      <c r="N710" s="21"/>
      <c r="O710" s="57">
        <v>2</v>
      </c>
      <c r="P710" s="15">
        <f t="shared" si="28"/>
        <v>0</v>
      </c>
    </row>
    <row r="711" spans="1:16" ht="12.75" x14ac:dyDescent="0.2">
      <c r="A711" s="23" t="s">
        <v>59</v>
      </c>
      <c r="B711" s="85" t="s">
        <v>62</v>
      </c>
      <c r="C711" s="85"/>
      <c r="D711" s="85"/>
      <c r="E711" s="85"/>
      <c r="F711" s="22"/>
      <c r="G711" s="86"/>
      <c r="H711" s="87"/>
      <c r="I711" s="87"/>
      <c r="J711" s="87"/>
      <c r="K711" s="88"/>
      <c r="L711" s="21"/>
      <c r="M711" s="21"/>
      <c r="N711" s="21"/>
      <c r="O711" s="57">
        <v>6</v>
      </c>
      <c r="P711" s="15">
        <f t="shared" si="28"/>
        <v>0</v>
      </c>
    </row>
    <row r="712" spans="1:16" ht="13.5" thickBot="1" x14ac:dyDescent="0.25">
      <c r="A712" s="19" t="s">
        <v>59</v>
      </c>
      <c r="B712" s="81" t="s">
        <v>63</v>
      </c>
      <c r="C712" s="81"/>
      <c r="D712" s="81"/>
      <c r="E712" s="81"/>
      <c r="F712" s="18"/>
      <c r="G712" s="82"/>
      <c r="H712" s="83"/>
      <c r="I712" s="83"/>
      <c r="J712" s="83"/>
      <c r="K712" s="84"/>
      <c r="L712" s="17"/>
      <c r="M712" s="17"/>
      <c r="N712" s="17"/>
      <c r="O712" s="56"/>
      <c r="P712" s="15">
        <f t="shared" si="28"/>
        <v>0</v>
      </c>
    </row>
    <row r="713" spans="1:16" ht="13.5" thickTop="1" thickBot="1" x14ac:dyDescent="0.25">
      <c r="J713" s="9" t="s">
        <v>64</v>
      </c>
      <c r="K713" s="9"/>
      <c r="L713" s="14">
        <f>SUM(L698:L712)</f>
        <v>0</v>
      </c>
      <c r="M713" s="13">
        <f>SUM(M698:M712)</f>
        <v>3960</v>
      </c>
      <c r="N713" s="12">
        <f>SUM(N698:N712)</f>
        <v>0</v>
      </c>
      <c r="O713" s="55"/>
      <c r="P713" s="10">
        <f>SUM(P698:P712)</f>
        <v>15840</v>
      </c>
    </row>
    <row r="714" spans="1:16" ht="12.75" thickTop="1" x14ac:dyDescent="0.2"/>
    <row r="715" spans="1:16" ht="15" x14ac:dyDescent="0.25">
      <c r="A715" s="37" t="s">
        <v>125</v>
      </c>
    </row>
    <row r="716" spans="1:16" ht="12.75" x14ac:dyDescent="0.2">
      <c r="A716" s="30" t="s">
        <v>27</v>
      </c>
      <c r="B716" s="93" t="s">
        <v>126</v>
      </c>
      <c r="C716" s="94"/>
      <c r="D716" s="94"/>
      <c r="E716" s="94"/>
      <c r="F716" s="94"/>
      <c r="G716" s="94"/>
      <c r="H716" s="94"/>
      <c r="I716" s="94"/>
      <c r="J716" s="94"/>
      <c r="K716" s="31"/>
    </row>
    <row r="718" spans="1:16" ht="12.75" thickBot="1" x14ac:dyDescent="0.25">
      <c r="A718" s="30" t="s">
        <v>29</v>
      </c>
    </row>
    <row r="719" spans="1:16" ht="12.75" thickTop="1" x14ac:dyDescent="0.2">
      <c r="A719" s="97" t="s">
        <v>30</v>
      </c>
      <c r="B719" s="98"/>
      <c r="C719" s="98"/>
      <c r="D719" s="98"/>
      <c r="E719" s="98"/>
      <c r="F719" s="101" t="s">
        <v>31</v>
      </c>
      <c r="G719" s="103" t="s">
        <v>32</v>
      </c>
      <c r="H719" s="104"/>
      <c r="I719" s="104"/>
      <c r="J719" s="104"/>
      <c r="K719" s="105"/>
      <c r="L719" s="109" t="s">
        <v>20</v>
      </c>
      <c r="M719" s="109"/>
      <c r="N719" s="109"/>
      <c r="O719" s="59" t="s">
        <v>67</v>
      </c>
      <c r="P719" s="95" t="s">
        <v>34</v>
      </c>
    </row>
    <row r="720" spans="1:16" x14ac:dyDescent="0.2">
      <c r="A720" s="99"/>
      <c r="B720" s="100"/>
      <c r="C720" s="100"/>
      <c r="D720" s="100"/>
      <c r="E720" s="100"/>
      <c r="F720" s="102"/>
      <c r="G720" s="106"/>
      <c r="H720" s="107"/>
      <c r="I720" s="107"/>
      <c r="J720" s="107"/>
      <c r="K720" s="108"/>
      <c r="L720" s="28" t="s">
        <v>22</v>
      </c>
      <c r="M720" s="28" t="s">
        <v>23</v>
      </c>
      <c r="N720" s="28" t="s">
        <v>24</v>
      </c>
      <c r="O720" s="58" t="s">
        <v>35</v>
      </c>
      <c r="P720" s="96"/>
    </row>
    <row r="721" spans="1:16" ht="12.75" x14ac:dyDescent="0.2">
      <c r="A721" s="23" t="s">
        <v>36</v>
      </c>
      <c r="B721" s="85" t="s">
        <v>37</v>
      </c>
      <c r="C721" s="85"/>
      <c r="D721" s="85"/>
      <c r="E721" s="85"/>
      <c r="F721" s="22"/>
      <c r="G721" s="86"/>
      <c r="H721" s="87"/>
      <c r="I721" s="87"/>
      <c r="J721" s="87"/>
      <c r="K721" s="88"/>
      <c r="L721" s="21"/>
      <c r="M721" s="21"/>
      <c r="N721" s="21"/>
      <c r="O721" s="57">
        <v>4</v>
      </c>
      <c r="P721" s="15">
        <f t="shared" ref="P721:P735" si="29">SUM(L721:N721)*O721</f>
        <v>0</v>
      </c>
    </row>
    <row r="722" spans="1:16" ht="12.75" x14ac:dyDescent="0.2">
      <c r="A722" s="23" t="s">
        <v>39</v>
      </c>
      <c r="B722" s="85" t="s">
        <v>40</v>
      </c>
      <c r="C722" s="85"/>
      <c r="D722" s="85"/>
      <c r="E722" s="85"/>
      <c r="F722" s="22"/>
      <c r="G722" s="86"/>
      <c r="H722" s="87"/>
      <c r="I722" s="87"/>
      <c r="J722" s="87"/>
      <c r="K722" s="88"/>
      <c r="L722" s="21"/>
      <c r="M722" s="21"/>
      <c r="N722" s="21"/>
      <c r="O722" s="57">
        <v>16</v>
      </c>
      <c r="P722" s="15">
        <f t="shared" si="29"/>
        <v>0</v>
      </c>
    </row>
    <row r="723" spans="1:16" ht="12.75" x14ac:dyDescent="0.2">
      <c r="A723" s="23" t="s">
        <v>41</v>
      </c>
      <c r="B723" s="85" t="s">
        <v>42</v>
      </c>
      <c r="C723" s="85"/>
      <c r="D723" s="85"/>
      <c r="E723" s="85"/>
      <c r="F723" s="22"/>
      <c r="G723" s="86"/>
      <c r="H723" s="87"/>
      <c r="I723" s="87"/>
      <c r="J723" s="87"/>
      <c r="K723" s="88"/>
      <c r="L723" s="21"/>
      <c r="M723" s="21"/>
      <c r="N723" s="21"/>
      <c r="O723" s="57">
        <v>3</v>
      </c>
      <c r="P723" s="15">
        <f t="shared" si="29"/>
        <v>0</v>
      </c>
    </row>
    <row r="724" spans="1:16" ht="12.75" x14ac:dyDescent="0.2">
      <c r="A724" s="23" t="s">
        <v>43</v>
      </c>
      <c r="B724" s="85" t="s">
        <v>44</v>
      </c>
      <c r="C724" s="85"/>
      <c r="D724" s="85"/>
      <c r="E724" s="85"/>
      <c r="F724" s="22" t="s">
        <v>38</v>
      </c>
      <c r="G724" s="86"/>
      <c r="H724" s="87"/>
      <c r="I724" s="87"/>
      <c r="J724" s="87"/>
      <c r="K724" s="88"/>
      <c r="L724" s="21"/>
      <c r="M724" s="21">
        <f>14 *22</f>
        <v>308</v>
      </c>
      <c r="N724" s="21"/>
      <c r="O724" s="57">
        <v>3</v>
      </c>
      <c r="P724" s="15">
        <f t="shared" si="29"/>
        <v>924</v>
      </c>
    </row>
    <row r="725" spans="1:16" ht="12.75" x14ac:dyDescent="0.2">
      <c r="A725" s="23" t="s">
        <v>45</v>
      </c>
      <c r="B725" s="85" t="s">
        <v>46</v>
      </c>
      <c r="C725" s="85"/>
      <c r="D725" s="85"/>
      <c r="E725" s="85"/>
      <c r="F725" s="22"/>
      <c r="G725" s="26"/>
      <c r="H725" s="25"/>
      <c r="I725" s="25"/>
      <c r="J725" s="25"/>
      <c r="K725" s="24"/>
      <c r="L725" s="21"/>
      <c r="M725" s="21"/>
      <c r="N725" s="21"/>
      <c r="O725" s="57">
        <v>12</v>
      </c>
      <c r="P725" s="15">
        <f t="shared" si="29"/>
        <v>0</v>
      </c>
    </row>
    <row r="726" spans="1:16" ht="12.75" x14ac:dyDescent="0.2">
      <c r="A726" s="23" t="s">
        <v>47</v>
      </c>
      <c r="B726" s="85" t="s">
        <v>48</v>
      </c>
      <c r="C726" s="85"/>
      <c r="D726" s="85"/>
      <c r="E726" s="85"/>
      <c r="F726" s="22"/>
      <c r="G726" s="86"/>
      <c r="H726" s="87"/>
      <c r="I726" s="87"/>
      <c r="J726" s="87"/>
      <c r="K726" s="88"/>
      <c r="L726" s="21"/>
      <c r="M726" s="21"/>
      <c r="N726" s="21"/>
      <c r="O726" s="57">
        <v>16</v>
      </c>
      <c r="P726" s="15">
        <f t="shared" si="29"/>
        <v>0</v>
      </c>
    </row>
    <row r="727" spans="1:16" ht="12.75" x14ac:dyDescent="0.2">
      <c r="A727" s="23" t="s">
        <v>49</v>
      </c>
      <c r="B727" s="85" t="s">
        <v>50</v>
      </c>
      <c r="C727" s="85"/>
      <c r="D727" s="85"/>
      <c r="E727" s="85"/>
      <c r="F727" s="22"/>
      <c r="G727" s="86"/>
      <c r="H727" s="87"/>
      <c r="I727" s="87"/>
      <c r="J727" s="87"/>
      <c r="K727" s="88"/>
      <c r="L727" s="21"/>
      <c r="M727" s="21"/>
      <c r="N727" s="21"/>
      <c r="O727" s="57">
        <v>4</v>
      </c>
      <c r="P727" s="15">
        <f t="shared" si="29"/>
        <v>0</v>
      </c>
    </row>
    <row r="728" spans="1:16" ht="12.75" x14ac:dyDescent="0.2">
      <c r="A728" s="23" t="s">
        <v>51</v>
      </c>
      <c r="B728" s="85" t="s">
        <v>52</v>
      </c>
      <c r="C728" s="85"/>
      <c r="D728" s="85"/>
      <c r="E728" s="85"/>
      <c r="F728" s="22"/>
      <c r="G728" s="86"/>
      <c r="H728" s="87"/>
      <c r="I728" s="87"/>
      <c r="J728" s="87"/>
      <c r="K728" s="88"/>
      <c r="L728" s="21"/>
      <c r="M728" s="21"/>
      <c r="N728" s="21"/>
      <c r="O728" s="57">
        <v>3</v>
      </c>
      <c r="P728" s="15">
        <f t="shared" si="29"/>
        <v>0</v>
      </c>
    </row>
    <row r="729" spans="1:16" ht="12.75" x14ac:dyDescent="0.2">
      <c r="A729" s="23" t="s">
        <v>53</v>
      </c>
      <c r="B729" s="85" t="s">
        <v>54</v>
      </c>
      <c r="C729" s="85"/>
      <c r="D729" s="85"/>
      <c r="E729" s="85"/>
      <c r="F729" s="22"/>
      <c r="G729" s="26"/>
      <c r="H729" s="25"/>
      <c r="I729" s="25"/>
      <c r="J729" s="25"/>
      <c r="K729" s="24"/>
      <c r="L729" s="21"/>
      <c r="M729" s="21"/>
      <c r="N729" s="21"/>
      <c r="O729" s="57">
        <v>14</v>
      </c>
      <c r="P729" s="15">
        <f t="shared" si="29"/>
        <v>0</v>
      </c>
    </row>
    <row r="730" spans="1:16" ht="12.75" x14ac:dyDescent="0.2">
      <c r="A730" s="23" t="s">
        <v>55</v>
      </c>
      <c r="B730" s="85" t="s">
        <v>56</v>
      </c>
      <c r="C730" s="85"/>
      <c r="D730" s="85"/>
      <c r="E730" s="85"/>
      <c r="F730" s="22"/>
      <c r="G730" s="26"/>
      <c r="H730" s="25"/>
      <c r="I730" s="25"/>
      <c r="J730" s="25"/>
      <c r="K730" s="24"/>
      <c r="L730" s="21"/>
      <c r="M730" s="21"/>
      <c r="N730" s="21"/>
      <c r="O730" s="57">
        <v>12</v>
      </c>
      <c r="P730" s="15">
        <f t="shared" si="29"/>
        <v>0</v>
      </c>
    </row>
    <row r="731" spans="1:16" ht="12.75" x14ac:dyDescent="0.2">
      <c r="A731" s="23" t="s">
        <v>57</v>
      </c>
      <c r="B731" s="89" t="s">
        <v>58</v>
      </c>
      <c r="C731" s="90"/>
      <c r="D731" s="90"/>
      <c r="E731" s="91"/>
      <c r="F731" s="22"/>
      <c r="G731" s="86"/>
      <c r="H731" s="92"/>
      <c r="I731" s="92"/>
      <c r="J731" s="92"/>
      <c r="K731" s="88"/>
      <c r="L731" s="21"/>
      <c r="M731" s="21"/>
      <c r="N731" s="21"/>
      <c r="O731" s="57">
        <v>3</v>
      </c>
      <c r="P731" s="15">
        <f t="shared" si="29"/>
        <v>0</v>
      </c>
    </row>
    <row r="732" spans="1:16" ht="12.75" x14ac:dyDescent="0.2">
      <c r="A732" s="23" t="s">
        <v>59</v>
      </c>
      <c r="B732" s="85" t="s">
        <v>60</v>
      </c>
      <c r="C732" s="85"/>
      <c r="D732" s="85"/>
      <c r="E732" s="85"/>
      <c r="F732" s="22"/>
      <c r="G732" s="86"/>
      <c r="H732" s="87"/>
      <c r="I732" s="87"/>
      <c r="J732" s="87"/>
      <c r="K732" s="88"/>
      <c r="L732" s="21"/>
      <c r="M732" s="21"/>
      <c r="N732" s="21"/>
      <c r="O732" s="57">
        <v>8</v>
      </c>
      <c r="P732" s="15">
        <f t="shared" si="29"/>
        <v>0</v>
      </c>
    </row>
    <row r="733" spans="1:16" ht="12.75" x14ac:dyDescent="0.2">
      <c r="A733" s="23" t="s">
        <v>59</v>
      </c>
      <c r="B733" s="85" t="s">
        <v>61</v>
      </c>
      <c r="C733" s="85"/>
      <c r="D733" s="85"/>
      <c r="E733" s="85"/>
      <c r="F733" s="22"/>
      <c r="G733" s="86"/>
      <c r="H733" s="87"/>
      <c r="I733" s="87"/>
      <c r="J733" s="87"/>
      <c r="K733" s="88"/>
      <c r="L733" s="21"/>
      <c r="M733" s="21"/>
      <c r="N733" s="21"/>
      <c r="O733" s="57">
        <v>2</v>
      </c>
      <c r="P733" s="15">
        <f t="shared" si="29"/>
        <v>0</v>
      </c>
    </row>
    <row r="734" spans="1:16" ht="12.75" x14ac:dyDescent="0.2">
      <c r="A734" s="23" t="s">
        <v>59</v>
      </c>
      <c r="B734" s="85" t="s">
        <v>62</v>
      </c>
      <c r="C734" s="85"/>
      <c r="D734" s="85"/>
      <c r="E734" s="85"/>
      <c r="F734" s="22"/>
      <c r="G734" s="86"/>
      <c r="H734" s="87"/>
      <c r="I734" s="87"/>
      <c r="J734" s="87"/>
      <c r="K734" s="88"/>
      <c r="L734" s="21"/>
      <c r="M734" s="21"/>
      <c r="N734" s="21"/>
      <c r="O734" s="57">
        <v>6</v>
      </c>
      <c r="P734" s="15">
        <f t="shared" si="29"/>
        <v>0</v>
      </c>
    </row>
    <row r="735" spans="1:16" ht="13.5" thickBot="1" x14ac:dyDescent="0.25">
      <c r="A735" s="19" t="s">
        <v>59</v>
      </c>
      <c r="B735" s="81" t="s">
        <v>63</v>
      </c>
      <c r="C735" s="81"/>
      <c r="D735" s="81"/>
      <c r="E735" s="81"/>
      <c r="F735" s="18"/>
      <c r="G735" s="82"/>
      <c r="H735" s="83"/>
      <c r="I735" s="83"/>
      <c r="J735" s="83"/>
      <c r="K735" s="84"/>
      <c r="L735" s="17"/>
      <c r="M735" s="17"/>
      <c r="N735" s="17"/>
      <c r="O735" s="56"/>
      <c r="P735" s="15">
        <f t="shared" si="29"/>
        <v>0</v>
      </c>
    </row>
    <row r="736" spans="1:16" ht="13.5" thickTop="1" thickBot="1" x14ac:dyDescent="0.25">
      <c r="J736" s="9" t="s">
        <v>64</v>
      </c>
      <c r="K736" s="9"/>
      <c r="L736" s="14">
        <f>SUM(L721:L735)</f>
        <v>0</v>
      </c>
      <c r="M736" s="13">
        <f>SUM(M721:M735)</f>
        <v>308</v>
      </c>
      <c r="N736" s="12">
        <f>SUM(N721:N735)</f>
        <v>0</v>
      </c>
      <c r="O736" s="55"/>
      <c r="P736" s="10">
        <f>SUM(P721:P735)</f>
        <v>924</v>
      </c>
    </row>
    <row r="737" spans="1:16" ht="12.75" thickTop="1" x14ac:dyDescent="0.2"/>
    <row r="739" spans="1:16" ht="15" x14ac:dyDescent="0.25">
      <c r="A739" s="37" t="s">
        <v>127</v>
      </c>
    </row>
    <row r="740" spans="1:16" ht="12.75" x14ac:dyDescent="0.2">
      <c r="A740" s="30" t="s">
        <v>27</v>
      </c>
      <c r="B740" s="93" t="s">
        <v>128</v>
      </c>
      <c r="C740" s="94"/>
      <c r="D740" s="94"/>
      <c r="E740" s="94"/>
      <c r="F740" s="94"/>
      <c r="G740" s="94"/>
      <c r="H740" s="94"/>
      <c r="I740" s="94"/>
      <c r="J740" s="94"/>
      <c r="K740" s="31"/>
    </row>
    <row r="742" spans="1:16" ht="12.75" thickBot="1" x14ac:dyDescent="0.25">
      <c r="A742" s="30" t="s">
        <v>29</v>
      </c>
    </row>
    <row r="743" spans="1:16" ht="12.75" thickTop="1" x14ac:dyDescent="0.2">
      <c r="A743" s="97" t="s">
        <v>30</v>
      </c>
      <c r="B743" s="98"/>
      <c r="C743" s="98"/>
      <c r="D743" s="98"/>
      <c r="E743" s="98"/>
      <c r="F743" s="101" t="s">
        <v>31</v>
      </c>
      <c r="G743" s="103" t="s">
        <v>32</v>
      </c>
      <c r="H743" s="104"/>
      <c r="I743" s="104"/>
      <c r="J743" s="104"/>
      <c r="K743" s="105"/>
      <c r="L743" s="109" t="s">
        <v>20</v>
      </c>
      <c r="M743" s="109"/>
      <c r="N743" s="109"/>
      <c r="O743" s="59" t="s">
        <v>67</v>
      </c>
      <c r="P743" s="95" t="s">
        <v>34</v>
      </c>
    </row>
    <row r="744" spans="1:16" x14ac:dyDescent="0.2">
      <c r="A744" s="99"/>
      <c r="B744" s="100"/>
      <c r="C744" s="100"/>
      <c r="D744" s="100"/>
      <c r="E744" s="100"/>
      <c r="F744" s="102"/>
      <c r="G744" s="106"/>
      <c r="H744" s="107"/>
      <c r="I744" s="107"/>
      <c r="J744" s="107"/>
      <c r="K744" s="108"/>
      <c r="L744" s="28" t="s">
        <v>22</v>
      </c>
      <c r="M744" s="28" t="s">
        <v>23</v>
      </c>
      <c r="N744" s="28" t="s">
        <v>24</v>
      </c>
      <c r="O744" s="58" t="s">
        <v>35</v>
      </c>
      <c r="P744" s="96"/>
    </row>
    <row r="745" spans="1:16" ht="12.75" x14ac:dyDescent="0.2">
      <c r="A745" s="23" t="s">
        <v>36</v>
      </c>
      <c r="B745" s="85" t="s">
        <v>37</v>
      </c>
      <c r="C745" s="85"/>
      <c r="D745" s="85"/>
      <c r="E745" s="85"/>
      <c r="F745" s="22"/>
      <c r="G745" s="86"/>
      <c r="H745" s="87"/>
      <c r="I745" s="87"/>
      <c r="J745" s="87"/>
      <c r="K745" s="88"/>
      <c r="L745" s="21"/>
      <c r="M745" s="21"/>
      <c r="N745" s="21"/>
      <c r="O745" s="57">
        <v>4</v>
      </c>
      <c r="P745" s="15">
        <f t="shared" ref="P745:P759" si="30">SUM(L745:N745)*O745</f>
        <v>0</v>
      </c>
    </row>
    <row r="746" spans="1:16" ht="12.75" x14ac:dyDescent="0.2">
      <c r="A746" s="23" t="s">
        <v>39</v>
      </c>
      <c r="B746" s="85" t="s">
        <v>40</v>
      </c>
      <c r="C746" s="85"/>
      <c r="D746" s="85"/>
      <c r="E746" s="85"/>
      <c r="F746" s="22"/>
      <c r="G746" s="86"/>
      <c r="H746" s="87"/>
      <c r="I746" s="87"/>
      <c r="J746" s="87"/>
      <c r="K746" s="88"/>
      <c r="L746" s="21"/>
      <c r="M746" s="21"/>
      <c r="N746" s="21"/>
      <c r="O746" s="57">
        <v>16</v>
      </c>
      <c r="P746" s="15">
        <f t="shared" si="30"/>
        <v>0</v>
      </c>
    </row>
    <row r="747" spans="1:16" ht="12.75" x14ac:dyDescent="0.2">
      <c r="A747" s="23" t="s">
        <v>41</v>
      </c>
      <c r="B747" s="85" t="s">
        <v>42</v>
      </c>
      <c r="C747" s="85"/>
      <c r="D747" s="85"/>
      <c r="E747" s="85"/>
      <c r="F747" s="22"/>
      <c r="G747" s="86"/>
      <c r="H747" s="87"/>
      <c r="I747" s="87"/>
      <c r="J747" s="87"/>
      <c r="K747" s="88"/>
      <c r="L747" s="21"/>
      <c r="M747" s="21"/>
      <c r="N747" s="21"/>
      <c r="O747" s="57">
        <v>3</v>
      </c>
      <c r="P747" s="15">
        <f t="shared" si="30"/>
        <v>0</v>
      </c>
    </row>
    <row r="748" spans="1:16" ht="12.75" x14ac:dyDescent="0.2">
      <c r="A748" s="23" t="s">
        <v>43</v>
      </c>
      <c r="B748" s="85" t="s">
        <v>44</v>
      </c>
      <c r="C748" s="85"/>
      <c r="D748" s="85"/>
      <c r="E748" s="85"/>
      <c r="F748" s="22"/>
      <c r="G748" s="86"/>
      <c r="H748" s="87"/>
      <c r="I748" s="87"/>
      <c r="J748" s="87"/>
      <c r="K748" s="88"/>
      <c r="L748" s="21"/>
      <c r="M748" s="21"/>
      <c r="N748" s="21"/>
      <c r="O748" s="57">
        <v>3</v>
      </c>
      <c r="P748" s="15">
        <f t="shared" si="30"/>
        <v>0</v>
      </c>
    </row>
    <row r="749" spans="1:16" ht="12.75" x14ac:dyDescent="0.2">
      <c r="A749" s="23" t="s">
        <v>45</v>
      </c>
      <c r="B749" s="85" t="s">
        <v>46</v>
      </c>
      <c r="C749" s="85"/>
      <c r="D749" s="85"/>
      <c r="E749" s="85"/>
      <c r="F749" s="22"/>
      <c r="G749" s="26"/>
      <c r="H749" s="25"/>
      <c r="I749" s="25"/>
      <c r="J749" s="25"/>
      <c r="K749" s="24"/>
      <c r="L749" s="21"/>
      <c r="M749" s="21"/>
      <c r="N749" s="21"/>
      <c r="O749" s="57">
        <v>12</v>
      </c>
      <c r="P749" s="15">
        <f t="shared" si="30"/>
        <v>0</v>
      </c>
    </row>
    <row r="750" spans="1:16" ht="12.75" x14ac:dyDescent="0.2">
      <c r="A750" s="23" t="s">
        <v>47</v>
      </c>
      <c r="B750" s="85" t="s">
        <v>48</v>
      </c>
      <c r="C750" s="85"/>
      <c r="D750" s="85"/>
      <c r="E750" s="85"/>
      <c r="F750" s="22"/>
      <c r="G750" s="86"/>
      <c r="H750" s="87"/>
      <c r="I750" s="87"/>
      <c r="J750" s="87"/>
      <c r="K750" s="88"/>
      <c r="L750" s="21"/>
      <c r="M750" s="21"/>
      <c r="N750" s="21"/>
      <c r="O750" s="57">
        <v>16</v>
      </c>
      <c r="P750" s="15">
        <f t="shared" si="30"/>
        <v>0</v>
      </c>
    </row>
    <row r="751" spans="1:16" ht="12.75" x14ac:dyDescent="0.2">
      <c r="A751" s="23" t="s">
        <v>49</v>
      </c>
      <c r="B751" s="85" t="s">
        <v>50</v>
      </c>
      <c r="C751" s="85"/>
      <c r="D751" s="85"/>
      <c r="E751" s="85"/>
      <c r="F751" s="22"/>
      <c r="G751" s="86"/>
      <c r="H751" s="87"/>
      <c r="I751" s="87"/>
      <c r="J751" s="87"/>
      <c r="K751" s="88"/>
      <c r="L751" s="21"/>
      <c r="M751" s="21"/>
      <c r="N751" s="21"/>
      <c r="O751" s="57">
        <v>4</v>
      </c>
      <c r="P751" s="15">
        <f t="shared" si="30"/>
        <v>0</v>
      </c>
    </row>
    <row r="752" spans="1:16" ht="12.75" x14ac:dyDescent="0.2">
      <c r="A752" s="23" t="s">
        <v>51</v>
      </c>
      <c r="B752" s="85" t="s">
        <v>52</v>
      </c>
      <c r="C752" s="85"/>
      <c r="D752" s="85"/>
      <c r="E752" s="85"/>
      <c r="F752" s="22"/>
      <c r="G752" s="86"/>
      <c r="H752" s="87"/>
      <c r="I752" s="87"/>
      <c r="J752" s="87"/>
      <c r="K752" s="88"/>
      <c r="L752" s="21"/>
      <c r="M752" s="21"/>
      <c r="N752" s="21"/>
      <c r="O752" s="57">
        <v>3</v>
      </c>
      <c r="P752" s="15">
        <f t="shared" si="30"/>
        <v>0</v>
      </c>
    </row>
    <row r="753" spans="1:16" ht="12.75" x14ac:dyDescent="0.2">
      <c r="A753" s="23" t="s">
        <v>53</v>
      </c>
      <c r="B753" s="85" t="s">
        <v>54</v>
      </c>
      <c r="C753" s="85"/>
      <c r="D753" s="85"/>
      <c r="E753" s="85"/>
      <c r="F753" s="22"/>
      <c r="G753" s="26"/>
      <c r="H753" s="25"/>
      <c r="I753" s="25"/>
      <c r="J753" s="25"/>
      <c r="K753" s="24"/>
      <c r="L753" s="21"/>
      <c r="M753" s="21"/>
      <c r="N753" s="21"/>
      <c r="O753" s="57">
        <v>14</v>
      </c>
      <c r="P753" s="15">
        <f t="shared" si="30"/>
        <v>0</v>
      </c>
    </row>
    <row r="754" spans="1:16" ht="12.75" x14ac:dyDescent="0.2">
      <c r="A754" s="23" t="s">
        <v>55</v>
      </c>
      <c r="B754" s="85" t="s">
        <v>56</v>
      </c>
      <c r="C754" s="85"/>
      <c r="D754" s="85"/>
      <c r="E754" s="85"/>
      <c r="F754" s="22"/>
      <c r="G754" s="26"/>
      <c r="H754" s="25"/>
      <c r="I754" s="25"/>
      <c r="J754" s="25"/>
      <c r="K754" s="24"/>
      <c r="L754" s="21"/>
      <c r="M754" s="21"/>
      <c r="N754" s="21"/>
      <c r="O754" s="57">
        <v>12</v>
      </c>
      <c r="P754" s="15">
        <f t="shared" si="30"/>
        <v>0</v>
      </c>
    </row>
    <row r="755" spans="1:16" ht="12.75" x14ac:dyDescent="0.2">
      <c r="A755" s="23" t="s">
        <v>57</v>
      </c>
      <c r="B755" s="89" t="s">
        <v>58</v>
      </c>
      <c r="C755" s="90"/>
      <c r="D755" s="90"/>
      <c r="E755" s="91"/>
      <c r="F755" s="22"/>
      <c r="G755" s="86"/>
      <c r="H755" s="92"/>
      <c r="I755" s="92"/>
      <c r="J755" s="92"/>
      <c r="K755" s="88"/>
      <c r="L755" s="21"/>
      <c r="M755" s="21"/>
      <c r="N755" s="21"/>
      <c r="O755" s="57">
        <v>3</v>
      </c>
      <c r="P755" s="15">
        <f t="shared" si="30"/>
        <v>0</v>
      </c>
    </row>
    <row r="756" spans="1:16" ht="12.75" x14ac:dyDescent="0.2">
      <c r="A756" s="23" t="s">
        <v>59</v>
      </c>
      <c r="B756" s="85" t="s">
        <v>60</v>
      </c>
      <c r="C756" s="85"/>
      <c r="D756" s="85"/>
      <c r="E756" s="85"/>
      <c r="F756" s="22"/>
      <c r="G756" s="86"/>
      <c r="H756" s="87"/>
      <c r="I756" s="87"/>
      <c r="J756" s="87"/>
      <c r="K756" s="88"/>
      <c r="L756" s="21"/>
      <c r="M756" s="21"/>
      <c r="N756" s="21"/>
      <c r="O756" s="57">
        <v>8</v>
      </c>
      <c r="P756" s="15">
        <f t="shared" si="30"/>
        <v>0</v>
      </c>
    </row>
    <row r="757" spans="1:16" ht="12.75" x14ac:dyDescent="0.2">
      <c r="A757" s="23" t="s">
        <v>59</v>
      </c>
      <c r="B757" s="85" t="s">
        <v>61</v>
      </c>
      <c r="C757" s="85"/>
      <c r="D757" s="85"/>
      <c r="E757" s="85"/>
      <c r="F757" s="22"/>
      <c r="G757" s="86"/>
      <c r="H757" s="87"/>
      <c r="I757" s="87"/>
      <c r="J757" s="87"/>
      <c r="K757" s="88"/>
      <c r="L757" s="21"/>
      <c r="M757" s="21"/>
      <c r="N757" s="21"/>
      <c r="O757" s="57">
        <v>2</v>
      </c>
      <c r="P757" s="15">
        <f t="shared" si="30"/>
        <v>0</v>
      </c>
    </row>
    <row r="758" spans="1:16" ht="12.75" x14ac:dyDescent="0.2">
      <c r="A758" s="23" t="s">
        <v>59</v>
      </c>
      <c r="B758" s="85" t="s">
        <v>62</v>
      </c>
      <c r="C758" s="85"/>
      <c r="D758" s="85"/>
      <c r="E758" s="85"/>
      <c r="F758" s="22"/>
      <c r="G758" s="86"/>
      <c r="H758" s="87"/>
      <c r="I758" s="87"/>
      <c r="J758" s="87"/>
      <c r="K758" s="88"/>
      <c r="L758" s="21"/>
      <c r="M758" s="21"/>
      <c r="N758" s="21"/>
      <c r="O758" s="57">
        <v>6</v>
      </c>
      <c r="P758" s="15">
        <f t="shared" si="30"/>
        <v>0</v>
      </c>
    </row>
    <row r="759" spans="1:16" ht="13.5" thickBot="1" x14ac:dyDescent="0.25">
      <c r="A759" s="19" t="s">
        <v>59</v>
      </c>
      <c r="B759" s="81" t="s">
        <v>63</v>
      </c>
      <c r="C759" s="81"/>
      <c r="D759" s="81"/>
      <c r="E759" s="81"/>
      <c r="F759" s="18"/>
      <c r="G759" s="82"/>
      <c r="H759" s="83"/>
      <c r="I759" s="83"/>
      <c r="J759" s="83"/>
      <c r="K759" s="84"/>
      <c r="L759" s="17"/>
      <c r="M759" s="17"/>
      <c r="N759" s="17"/>
      <c r="O759" s="56"/>
      <c r="P759" s="15">
        <f t="shared" si="30"/>
        <v>0</v>
      </c>
    </row>
    <row r="760" spans="1:16" ht="13.5" thickTop="1" thickBot="1" x14ac:dyDescent="0.25">
      <c r="J760" s="9" t="s">
        <v>64</v>
      </c>
      <c r="K760" s="9"/>
      <c r="L760" s="14">
        <f>SUM(L745:L759)</f>
        <v>0</v>
      </c>
      <c r="M760" s="13">
        <f>SUM(M745:M759)</f>
        <v>0</v>
      </c>
      <c r="N760" s="12">
        <f>SUM(N745:N759)</f>
        <v>0</v>
      </c>
      <c r="O760" s="55"/>
      <c r="P760" s="10">
        <f>SUM(P745:P759)</f>
        <v>0</v>
      </c>
    </row>
    <row r="761" spans="1:16" ht="12.75" thickTop="1" x14ac:dyDescent="0.2"/>
    <row r="762" spans="1:16" ht="15" x14ac:dyDescent="0.25">
      <c r="A762" s="37" t="s">
        <v>129</v>
      </c>
    </row>
    <row r="763" spans="1:16" ht="12.75" x14ac:dyDescent="0.2">
      <c r="A763" s="30" t="s">
        <v>27</v>
      </c>
      <c r="B763" s="93" t="s">
        <v>130</v>
      </c>
      <c r="C763" s="94"/>
      <c r="D763" s="94"/>
      <c r="E763" s="94"/>
      <c r="F763" s="94"/>
      <c r="G763" s="94"/>
      <c r="H763" s="94"/>
      <c r="I763" s="94"/>
      <c r="J763" s="94"/>
      <c r="K763" s="31"/>
    </row>
    <row r="765" spans="1:16" ht="12.75" thickBot="1" x14ac:dyDescent="0.25">
      <c r="A765" s="30" t="s">
        <v>29</v>
      </c>
    </row>
    <row r="766" spans="1:16" ht="12.75" thickTop="1" x14ac:dyDescent="0.2">
      <c r="A766" s="97" t="s">
        <v>30</v>
      </c>
      <c r="B766" s="98"/>
      <c r="C766" s="98"/>
      <c r="D766" s="98"/>
      <c r="E766" s="98"/>
      <c r="F766" s="101" t="s">
        <v>31</v>
      </c>
      <c r="G766" s="103" t="s">
        <v>32</v>
      </c>
      <c r="H766" s="104"/>
      <c r="I766" s="104"/>
      <c r="J766" s="104"/>
      <c r="K766" s="105"/>
      <c r="L766" s="109" t="s">
        <v>20</v>
      </c>
      <c r="M766" s="109"/>
      <c r="N766" s="109"/>
      <c r="O766" s="59" t="s">
        <v>67</v>
      </c>
      <c r="P766" s="95" t="s">
        <v>34</v>
      </c>
    </row>
    <row r="767" spans="1:16" x14ac:dyDescent="0.2">
      <c r="A767" s="99"/>
      <c r="B767" s="100"/>
      <c r="C767" s="100"/>
      <c r="D767" s="100"/>
      <c r="E767" s="100"/>
      <c r="F767" s="102"/>
      <c r="G767" s="106"/>
      <c r="H767" s="107"/>
      <c r="I767" s="107"/>
      <c r="J767" s="107"/>
      <c r="K767" s="108"/>
      <c r="L767" s="28" t="s">
        <v>22</v>
      </c>
      <c r="M767" s="28" t="s">
        <v>23</v>
      </c>
      <c r="N767" s="28" t="s">
        <v>24</v>
      </c>
      <c r="O767" s="58" t="s">
        <v>35</v>
      </c>
      <c r="P767" s="96"/>
    </row>
    <row r="768" spans="1:16" ht="12.75" x14ac:dyDescent="0.2">
      <c r="A768" s="23" t="s">
        <v>36</v>
      </c>
      <c r="B768" s="85" t="s">
        <v>37</v>
      </c>
      <c r="C768" s="85"/>
      <c r="D768" s="85"/>
      <c r="E768" s="85"/>
      <c r="F768" s="22"/>
      <c r="G768" s="86"/>
      <c r="H768" s="87"/>
      <c r="I768" s="87"/>
      <c r="J768" s="87"/>
      <c r="K768" s="88"/>
      <c r="L768" s="21"/>
      <c r="M768" s="21"/>
      <c r="N768" s="21"/>
      <c r="O768" s="57">
        <v>4</v>
      </c>
      <c r="P768" s="15">
        <f t="shared" ref="P768:P782" si="31">SUM(L768:N768)*O768</f>
        <v>0</v>
      </c>
    </row>
    <row r="769" spans="1:16" ht="12.75" x14ac:dyDescent="0.2">
      <c r="A769" s="23" t="s">
        <v>39</v>
      </c>
      <c r="B769" s="85" t="s">
        <v>40</v>
      </c>
      <c r="C769" s="85"/>
      <c r="D769" s="85"/>
      <c r="E769" s="85"/>
      <c r="F769" s="22"/>
      <c r="G769" s="86"/>
      <c r="H769" s="87"/>
      <c r="I769" s="87"/>
      <c r="J769" s="87"/>
      <c r="K769" s="88"/>
      <c r="L769" s="21"/>
      <c r="M769" s="21"/>
      <c r="N769" s="21"/>
      <c r="O769" s="57">
        <v>16</v>
      </c>
      <c r="P769" s="15">
        <f t="shared" si="31"/>
        <v>0</v>
      </c>
    </row>
    <row r="770" spans="1:16" ht="12.75" x14ac:dyDescent="0.2">
      <c r="A770" s="23" t="s">
        <v>41</v>
      </c>
      <c r="B770" s="85" t="s">
        <v>42</v>
      </c>
      <c r="C770" s="85"/>
      <c r="D770" s="85"/>
      <c r="E770" s="85"/>
      <c r="F770" s="22" t="s">
        <v>38</v>
      </c>
      <c r="G770" s="86"/>
      <c r="H770" s="87"/>
      <c r="I770" s="87"/>
      <c r="J770" s="87"/>
      <c r="K770" s="88"/>
      <c r="L770" s="21"/>
      <c r="M770" s="21">
        <v>100</v>
      </c>
      <c r="N770" s="21"/>
      <c r="O770" s="57">
        <v>3</v>
      </c>
      <c r="P770" s="15">
        <f t="shared" si="31"/>
        <v>300</v>
      </c>
    </row>
    <row r="771" spans="1:16" ht="12.75" x14ac:dyDescent="0.2">
      <c r="A771" s="23" t="s">
        <v>43</v>
      </c>
      <c r="B771" s="85" t="s">
        <v>44</v>
      </c>
      <c r="C771" s="85"/>
      <c r="D771" s="85"/>
      <c r="E771" s="85"/>
      <c r="F771" s="22"/>
      <c r="G771" s="86"/>
      <c r="H771" s="87"/>
      <c r="I771" s="87"/>
      <c r="J771" s="87"/>
      <c r="K771" s="88"/>
      <c r="L771" s="21"/>
      <c r="M771" s="21"/>
      <c r="N771" s="21"/>
      <c r="O771" s="57">
        <v>3</v>
      </c>
      <c r="P771" s="15">
        <f t="shared" si="31"/>
        <v>0</v>
      </c>
    </row>
    <row r="772" spans="1:16" ht="12.75" x14ac:dyDescent="0.2">
      <c r="A772" s="23" t="s">
        <v>45</v>
      </c>
      <c r="B772" s="85" t="s">
        <v>46</v>
      </c>
      <c r="C772" s="85"/>
      <c r="D772" s="85"/>
      <c r="E772" s="85"/>
      <c r="F772" s="22"/>
      <c r="G772" s="26"/>
      <c r="H772" s="25"/>
      <c r="I772" s="25"/>
      <c r="J772" s="25"/>
      <c r="K772" s="24"/>
      <c r="L772" s="21"/>
      <c r="M772" s="21"/>
      <c r="N772" s="21"/>
      <c r="O772" s="57">
        <v>12</v>
      </c>
      <c r="P772" s="15">
        <f t="shared" si="31"/>
        <v>0</v>
      </c>
    </row>
    <row r="773" spans="1:16" ht="12.75" x14ac:dyDescent="0.2">
      <c r="A773" s="23" t="s">
        <v>47</v>
      </c>
      <c r="B773" s="85" t="s">
        <v>48</v>
      </c>
      <c r="C773" s="85"/>
      <c r="D773" s="85"/>
      <c r="E773" s="85"/>
      <c r="F773" s="22"/>
      <c r="G773" s="86"/>
      <c r="H773" s="87"/>
      <c r="I773" s="87"/>
      <c r="J773" s="87"/>
      <c r="K773" s="88"/>
      <c r="L773" s="21"/>
      <c r="M773" s="21"/>
      <c r="N773" s="21"/>
      <c r="O773" s="57">
        <v>16</v>
      </c>
      <c r="P773" s="15">
        <f t="shared" si="31"/>
        <v>0</v>
      </c>
    </row>
    <row r="774" spans="1:16" ht="12.75" x14ac:dyDescent="0.2">
      <c r="A774" s="23" t="s">
        <v>49</v>
      </c>
      <c r="B774" s="85" t="s">
        <v>50</v>
      </c>
      <c r="C774" s="85"/>
      <c r="D774" s="85"/>
      <c r="E774" s="85"/>
      <c r="F774" s="22"/>
      <c r="G774" s="86"/>
      <c r="H774" s="87"/>
      <c r="I774" s="87"/>
      <c r="J774" s="87"/>
      <c r="K774" s="88"/>
      <c r="L774" s="21"/>
      <c r="M774" s="21"/>
      <c r="N774" s="21"/>
      <c r="O774" s="57">
        <v>4</v>
      </c>
      <c r="P774" s="15">
        <f t="shared" si="31"/>
        <v>0</v>
      </c>
    </row>
    <row r="775" spans="1:16" ht="12.75" x14ac:dyDescent="0.2">
      <c r="A775" s="23" t="s">
        <v>51</v>
      </c>
      <c r="B775" s="85" t="s">
        <v>52</v>
      </c>
      <c r="C775" s="85"/>
      <c r="D775" s="85"/>
      <c r="E775" s="85"/>
      <c r="F775" s="22"/>
      <c r="G775" s="86"/>
      <c r="H775" s="87"/>
      <c r="I775" s="87"/>
      <c r="J775" s="87"/>
      <c r="K775" s="88"/>
      <c r="L775" s="21"/>
      <c r="M775" s="21"/>
      <c r="N775" s="21"/>
      <c r="O775" s="57">
        <v>3</v>
      </c>
      <c r="P775" s="15">
        <f t="shared" si="31"/>
        <v>0</v>
      </c>
    </row>
    <row r="776" spans="1:16" ht="12.75" x14ac:dyDescent="0.2">
      <c r="A776" s="23" t="s">
        <v>53</v>
      </c>
      <c r="B776" s="85" t="s">
        <v>54</v>
      </c>
      <c r="C776" s="85"/>
      <c r="D776" s="85"/>
      <c r="E776" s="85"/>
      <c r="F776" s="22"/>
      <c r="G776" s="26"/>
      <c r="H776" s="25"/>
      <c r="I776" s="25"/>
      <c r="J776" s="25"/>
      <c r="K776" s="24"/>
      <c r="L776" s="21"/>
      <c r="M776" s="21"/>
      <c r="N776" s="21"/>
      <c r="O776" s="57">
        <v>14</v>
      </c>
      <c r="P776" s="15">
        <f t="shared" si="31"/>
        <v>0</v>
      </c>
    </row>
    <row r="777" spans="1:16" ht="12.75" x14ac:dyDescent="0.2">
      <c r="A777" s="23" t="s">
        <v>55</v>
      </c>
      <c r="B777" s="85" t="s">
        <v>56</v>
      </c>
      <c r="C777" s="85"/>
      <c r="D777" s="85"/>
      <c r="E777" s="85"/>
      <c r="F777" s="22"/>
      <c r="G777" s="26"/>
      <c r="H777" s="25"/>
      <c r="I777" s="25"/>
      <c r="J777" s="25"/>
      <c r="K777" s="24"/>
      <c r="L777" s="21"/>
      <c r="M777" s="21"/>
      <c r="N777" s="21"/>
      <c r="O777" s="57">
        <v>12</v>
      </c>
      <c r="P777" s="15">
        <f t="shared" si="31"/>
        <v>0</v>
      </c>
    </row>
    <row r="778" spans="1:16" ht="12.75" x14ac:dyDescent="0.2">
      <c r="A778" s="23" t="s">
        <v>57</v>
      </c>
      <c r="B778" s="89" t="s">
        <v>58</v>
      </c>
      <c r="C778" s="90"/>
      <c r="D778" s="90"/>
      <c r="E778" s="91"/>
      <c r="F778" s="22"/>
      <c r="G778" s="86"/>
      <c r="H778" s="92"/>
      <c r="I778" s="92"/>
      <c r="J778" s="92"/>
      <c r="K778" s="88"/>
      <c r="L778" s="21"/>
      <c r="M778" s="21"/>
      <c r="N778" s="21"/>
      <c r="O778" s="57">
        <v>3</v>
      </c>
      <c r="P778" s="15">
        <f t="shared" si="31"/>
        <v>0</v>
      </c>
    </row>
    <row r="779" spans="1:16" ht="12.75" x14ac:dyDescent="0.2">
      <c r="A779" s="23" t="s">
        <v>59</v>
      </c>
      <c r="B779" s="85" t="s">
        <v>60</v>
      </c>
      <c r="C779" s="85"/>
      <c r="D779" s="85"/>
      <c r="E779" s="85"/>
      <c r="F779" s="22"/>
      <c r="G779" s="86"/>
      <c r="H779" s="87"/>
      <c r="I779" s="87"/>
      <c r="J779" s="87"/>
      <c r="K779" s="88"/>
      <c r="L779" s="21"/>
      <c r="M779" s="21"/>
      <c r="N779" s="21"/>
      <c r="O779" s="57">
        <v>8</v>
      </c>
      <c r="P779" s="15">
        <f t="shared" si="31"/>
        <v>0</v>
      </c>
    </row>
    <row r="780" spans="1:16" ht="12.75" x14ac:dyDescent="0.2">
      <c r="A780" s="23" t="s">
        <v>59</v>
      </c>
      <c r="B780" s="85" t="s">
        <v>61</v>
      </c>
      <c r="C780" s="85"/>
      <c r="D780" s="85"/>
      <c r="E780" s="85"/>
      <c r="F780" s="22"/>
      <c r="G780" s="86"/>
      <c r="H780" s="87"/>
      <c r="I780" s="87"/>
      <c r="J780" s="87"/>
      <c r="K780" s="88"/>
      <c r="L780" s="21"/>
      <c r="M780" s="21"/>
      <c r="N780" s="21"/>
      <c r="O780" s="57">
        <v>2</v>
      </c>
      <c r="P780" s="15">
        <f t="shared" si="31"/>
        <v>0</v>
      </c>
    </row>
    <row r="781" spans="1:16" ht="12.75" x14ac:dyDescent="0.2">
      <c r="A781" s="23" t="s">
        <v>59</v>
      </c>
      <c r="B781" s="85" t="s">
        <v>62</v>
      </c>
      <c r="C781" s="85"/>
      <c r="D781" s="85"/>
      <c r="E781" s="85"/>
      <c r="F781" s="22"/>
      <c r="G781" s="86"/>
      <c r="H781" s="87"/>
      <c r="I781" s="87"/>
      <c r="J781" s="87"/>
      <c r="K781" s="88"/>
      <c r="L781" s="21"/>
      <c r="M781" s="21"/>
      <c r="N781" s="21"/>
      <c r="O781" s="57">
        <v>6</v>
      </c>
      <c r="P781" s="15">
        <f t="shared" si="31"/>
        <v>0</v>
      </c>
    </row>
    <row r="782" spans="1:16" ht="13.5" thickBot="1" x14ac:dyDescent="0.25">
      <c r="A782" s="19" t="s">
        <v>59</v>
      </c>
      <c r="B782" s="81" t="s">
        <v>63</v>
      </c>
      <c r="C782" s="81"/>
      <c r="D782" s="81"/>
      <c r="E782" s="81"/>
      <c r="F782" s="18"/>
      <c r="G782" s="82"/>
      <c r="H782" s="83"/>
      <c r="I782" s="83"/>
      <c r="J782" s="83"/>
      <c r="K782" s="84"/>
      <c r="L782" s="17"/>
      <c r="M782" s="17"/>
      <c r="N782" s="17"/>
      <c r="O782" s="56"/>
      <c r="P782" s="15">
        <f t="shared" si="31"/>
        <v>0</v>
      </c>
    </row>
    <row r="783" spans="1:16" ht="13.5" thickTop="1" thickBot="1" x14ac:dyDescent="0.25">
      <c r="J783" s="9" t="s">
        <v>64</v>
      </c>
      <c r="K783" s="9"/>
      <c r="L783" s="14">
        <f>SUM(L768:L782)</f>
        <v>0</v>
      </c>
      <c r="M783" s="13">
        <f>SUM(M768:M782)</f>
        <v>100</v>
      </c>
      <c r="N783" s="12">
        <f>SUM(N768:N782)</f>
        <v>0</v>
      </c>
      <c r="O783" s="55"/>
      <c r="P783" s="10">
        <f>SUM(P768:P782)</f>
        <v>300</v>
      </c>
    </row>
    <row r="784" spans="1:16" ht="12.75" thickTop="1" x14ac:dyDescent="0.2"/>
    <row r="785" spans="1:16" ht="15" x14ac:dyDescent="0.25">
      <c r="A785" s="37" t="s">
        <v>131</v>
      </c>
    </row>
    <row r="786" spans="1:16" ht="12.75" x14ac:dyDescent="0.2">
      <c r="A786" s="30" t="s">
        <v>27</v>
      </c>
      <c r="B786" s="93" t="s">
        <v>132</v>
      </c>
      <c r="C786" s="94"/>
      <c r="D786" s="94"/>
      <c r="E786" s="94"/>
      <c r="F786" s="94"/>
      <c r="G786" s="94"/>
      <c r="H786" s="94"/>
      <c r="I786" s="94"/>
      <c r="J786" s="94"/>
      <c r="K786" s="31"/>
    </row>
    <row r="788" spans="1:16" ht="12.75" thickBot="1" x14ac:dyDescent="0.25">
      <c r="A788" s="30" t="s">
        <v>29</v>
      </c>
    </row>
    <row r="789" spans="1:16" ht="12.75" thickTop="1" x14ac:dyDescent="0.2">
      <c r="A789" s="97" t="s">
        <v>30</v>
      </c>
      <c r="B789" s="98"/>
      <c r="C789" s="98"/>
      <c r="D789" s="98"/>
      <c r="E789" s="98"/>
      <c r="F789" s="101" t="s">
        <v>31</v>
      </c>
      <c r="G789" s="103" t="s">
        <v>32</v>
      </c>
      <c r="H789" s="104"/>
      <c r="I789" s="104"/>
      <c r="J789" s="104"/>
      <c r="K789" s="105"/>
      <c r="L789" s="109" t="s">
        <v>20</v>
      </c>
      <c r="M789" s="109"/>
      <c r="N789" s="109"/>
      <c r="O789" s="59" t="s">
        <v>67</v>
      </c>
      <c r="P789" s="95" t="s">
        <v>34</v>
      </c>
    </row>
    <row r="790" spans="1:16" x14ac:dyDescent="0.2">
      <c r="A790" s="99"/>
      <c r="B790" s="100"/>
      <c r="C790" s="100"/>
      <c r="D790" s="100"/>
      <c r="E790" s="100"/>
      <c r="F790" s="102"/>
      <c r="G790" s="106"/>
      <c r="H790" s="107"/>
      <c r="I790" s="107"/>
      <c r="J790" s="107"/>
      <c r="K790" s="108"/>
      <c r="L790" s="28" t="s">
        <v>22</v>
      </c>
      <c r="M790" s="28" t="s">
        <v>23</v>
      </c>
      <c r="N790" s="28" t="s">
        <v>24</v>
      </c>
      <c r="O790" s="58" t="s">
        <v>35</v>
      </c>
      <c r="P790" s="96"/>
    </row>
    <row r="791" spans="1:16" ht="12.75" x14ac:dyDescent="0.2">
      <c r="A791" s="23" t="s">
        <v>36</v>
      </c>
      <c r="B791" s="85" t="s">
        <v>37</v>
      </c>
      <c r="C791" s="85"/>
      <c r="D791" s="85"/>
      <c r="E791" s="85"/>
      <c r="F791" s="22"/>
      <c r="G791" s="86"/>
      <c r="H791" s="87"/>
      <c r="I791" s="87"/>
      <c r="J791" s="87"/>
      <c r="K791" s="88"/>
      <c r="L791" s="21"/>
      <c r="M791" s="21"/>
      <c r="N791" s="21"/>
      <c r="O791" s="57">
        <v>4</v>
      </c>
      <c r="P791" s="15">
        <f t="shared" ref="P791:P805" si="32">SUM(L791:N791)*O791</f>
        <v>0</v>
      </c>
    </row>
    <row r="792" spans="1:16" ht="12.75" x14ac:dyDescent="0.2">
      <c r="A792" s="23" t="s">
        <v>39</v>
      </c>
      <c r="B792" s="85" t="s">
        <v>40</v>
      </c>
      <c r="C792" s="85"/>
      <c r="D792" s="85"/>
      <c r="E792" s="85"/>
      <c r="F792" s="22"/>
      <c r="G792" s="86"/>
      <c r="H792" s="87"/>
      <c r="I792" s="87"/>
      <c r="J792" s="87"/>
      <c r="K792" s="88"/>
      <c r="L792" s="21"/>
      <c r="M792" s="21"/>
      <c r="N792" s="21"/>
      <c r="O792" s="57">
        <v>16</v>
      </c>
      <c r="P792" s="15">
        <f t="shared" si="32"/>
        <v>0</v>
      </c>
    </row>
    <row r="793" spans="1:16" ht="12.75" x14ac:dyDescent="0.2">
      <c r="A793" s="23" t="s">
        <v>41</v>
      </c>
      <c r="B793" s="85" t="s">
        <v>42</v>
      </c>
      <c r="C793" s="85"/>
      <c r="D793" s="85"/>
      <c r="E793" s="85"/>
      <c r="F793" s="22"/>
      <c r="G793" s="86"/>
      <c r="H793" s="87"/>
      <c r="I793" s="87"/>
      <c r="J793" s="87"/>
      <c r="K793" s="88"/>
      <c r="L793" s="21"/>
      <c r="M793" s="21"/>
      <c r="N793" s="21"/>
      <c r="O793" s="57">
        <v>3</v>
      </c>
      <c r="P793" s="15">
        <f t="shared" si="32"/>
        <v>0</v>
      </c>
    </row>
    <row r="794" spans="1:16" ht="12.75" x14ac:dyDescent="0.2">
      <c r="A794" s="23" t="s">
        <v>43</v>
      </c>
      <c r="B794" s="85" t="s">
        <v>44</v>
      </c>
      <c r="C794" s="85"/>
      <c r="D794" s="85"/>
      <c r="E794" s="85"/>
      <c r="F794" s="22"/>
      <c r="G794" s="86"/>
      <c r="H794" s="87"/>
      <c r="I794" s="87"/>
      <c r="J794" s="87"/>
      <c r="K794" s="88"/>
      <c r="L794" s="21"/>
      <c r="M794" s="21"/>
      <c r="N794" s="21"/>
      <c r="O794" s="57">
        <v>3</v>
      </c>
      <c r="P794" s="15">
        <f t="shared" si="32"/>
        <v>0</v>
      </c>
    </row>
    <row r="795" spans="1:16" ht="12.75" x14ac:dyDescent="0.2">
      <c r="A795" s="23" t="s">
        <v>45</v>
      </c>
      <c r="B795" s="85" t="s">
        <v>46</v>
      </c>
      <c r="C795" s="85"/>
      <c r="D795" s="85"/>
      <c r="E795" s="85"/>
      <c r="F795" s="22"/>
      <c r="G795" s="26"/>
      <c r="H795" s="25"/>
      <c r="I795" s="25"/>
      <c r="J795" s="25"/>
      <c r="K795" s="24"/>
      <c r="L795" s="21"/>
      <c r="M795" s="21"/>
      <c r="N795" s="21"/>
      <c r="O795" s="57">
        <v>12</v>
      </c>
      <c r="P795" s="15">
        <f t="shared" si="32"/>
        <v>0</v>
      </c>
    </row>
    <row r="796" spans="1:16" ht="12.75" x14ac:dyDescent="0.2">
      <c r="A796" s="23" t="s">
        <v>47</v>
      </c>
      <c r="B796" s="85" t="s">
        <v>48</v>
      </c>
      <c r="C796" s="85"/>
      <c r="D796" s="85"/>
      <c r="E796" s="85"/>
      <c r="F796" s="22"/>
      <c r="G796" s="86"/>
      <c r="H796" s="87"/>
      <c r="I796" s="87"/>
      <c r="J796" s="87"/>
      <c r="K796" s="88"/>
      <c r="L796" s="21"/>
      <c r="M796" s="21"/>
      <c r="N796" s="21"/>
      <c r="O796" s="57">
        <v>16</v>
      </c>
      <c r="P796" s="15">
        <f t="shared" si="32"/>
        <v>0</v>
      </c>
    </row>
    <row r="797" spans="1:16" ht="12.75" x14ac:dyDescent="0.2">
      <c r="A797" s="23" t="s">
        <v>49</v>
      </c>
      <c r="B797" s="85" t="s">
        <v>50</v>
      </c>
      <c r="C797" s="85"/>
      <c r="D797" s="85"/>
      <c r="E797" s="85"/>
      <c r="F797" s="22"/>
      <c r="G797" s="86"/>
      <c r="H797" s="87"/>
      <c r="I797" s="87"/>
      <c r="J797" s="87"/>
      <c r="K797" s="88"/>
      <c r="L797" s="21"/>
      <c r="M797" s="21"/>
      <c r="N797" s="21"/>
      <c r="O797" s="57">
        <v>4</v>
      </c>
      <c r="P797" s="15">
        <f t="shared" si="32"/>
        <v>0</v>
      </c>
    </row>
    <row r="798" spans="1:16" ht="12.75" x14ac:dyDescent="0.2">
      <c r="A798" s="23" t="s">
        <v>51</v>
      </c>
      <c r="B798" s="85" t="s">
        <v>52</v>
      </c>
      <c r="C798" s="85"/>
      <c r="D798" s="85"/>
      <c r="E798" s="85"/>
      <c r="F798" s="22"/>
      <c r="G798" s="86"/>
      <c r="H798" s="87"/>
      <c r="I798" s="87"/>
      <c r="J798" s="87"/>
      <c r="K798" s="88"/>
      <c r="L798" s="21"/>
      <c r="M798" s="21"/>
      <c r="N798" s="21"/>
      <c r="O798" s="57">
        <v>3</v>
      </c>
      <c r="P798" s="15">
        <f t="shared" si="32"/>
        <v>0</v>
      </c>
    </row>
    <row r="799" spans="1:16" ht="12.75" x14ac:dyDescent="0.2">
      <c r="A799" s="23" t="s">
        <v>53</v>
      </c>
      <c r="B799" s="85" t="s">
        <v>54</v>
      </c>
      <c r="C799" s="85"/>
      <c r="D799" s="85"/>
      <c r="E799" s="85"/>
      <c r="F799" s="22"/>
      <c r="G799" s="26"/>
      <c r="H799" s="25"/>
      <c r="I799" s="25"/>
      <c r="J799" s="25"/>
      <c r="K799" s="24"/>
      <c r="L799" s="21"/>
      <c r="M799" s="21"/>
      <c r="N799" s="21"/>
      <c r="O799" s="57">
        <v>14</v>
      </c>
      <c r="P799" s="15">
        <f t="shared" si="32"/>
        <v>0</v>
      </c>
    </row>
    <row r="800" spans="1:16" ht="12.75" x14ac:dyDescent="0.2">
      <c r="A800" s="23" t="s">
        <v>55</v>
      </c>
      <c r="B800" s="85" t="s">
        <v>56</v>
      </c>
      <c r="C800" s="85"/>
      <c r="D800" s="85"/>
      <c r="E800" s="85"/>
      <c r="F800" s="22"/>
      <c r="G800" s="26"/>
      <c r="H800" s="25"/>
      <c r="I800" s="25"/>
      <c r="J800" s="25"/>
      <c r="K800" s="24"/>
      <c r="L800" s="21"/>
      <c r="M800" s="21"/>
      <c r="N800" s="21"/>
      <c r="O800" s="57">
        <v>12</v>
      </c>
      <c r="P800" s="15">
        <f t="shared" si="32"/>
        <v>0</v>
      </c>
    </row>
    <row r="801" spans="1:16" ht="12.75" x14ac:dyDescent="0.2">
      <c r="A801" s="23" t="s">
        <v>57</v>
      </c>
      <c r="B801" s="89" t="s">
        <v>58</v>
      </c>
      <c r="C801" s="90"/>
      <c r="D801" s="90"/>
      <c r="E801" s="91"/>
      <c r="F801" s="22"/>
      <c r="G801" s="86"/>
      <c r="H801" s="92"/>
      <c r="I801" s="92"/>
      <c r="J801" s="92"/>
      <c r="K801" s="88"/>
      <c r="L801" s="21"/>
      <c r="M801" s="21"/>
      <c r="N801" s="21"/>
      <c r="O801" s="57">
        <v>3</v>
      </c>
      <c r="P801" s="15">
        <f t="shared" si="32"/>
        <v>0</v>
      </c>
    </row>
    <row r="802" spans="1:16" ht="12.75" x14ac:dyDescent="0.2">
      <c r="A802" s="23" t="s">
        <v>59</v>
      </c>
      <c r="B802" s="85" t="s">
        <v>60</v>
      </c>
      <c r="C802" s="85"/>
      <c r="D802" s="85"/>
      <c r="E802" s="85"/>
      <c r="F802" s="22"/>
      <c r="G802" s="86"/>
      <c r="H802" s="87"/>
      <c r="I802" s="87"/>
      <c r="J802" s="87"/>
      <c r="K802" s="88"/>
      <c r="L802" s="21"/>
      <c r="M802" s="21"/>
      <c r="N802" s="21"/>
      <c r="O802" s="57">
        <v>8</v>
      </c>
      <c r="P802" s="15">
        <f t="shared" si="32"/>
        <v>0</v>
      </c>
    </row>
    <row r="803" spans="1:16" ht="12.75" x14ac:dyDescent="0.2">
      <c r="A803" s="23" t="s">
        <v>59</v>
      </c>
      <c r="B803" s="85" t="s">
        <v>61</v>
      </c>
      <c r="C803" s="85"/>
      <c r="D803" s="85"/>
      <c r="E803" s="85"/>
      <c r="F803" s="22"/>
      <c r="G803" s="86"/>
      <c r="H803" s="87"/>
      <c r="I803" s="87"/>
      <c r="J803" s="87"/>
      <c r="K803" s="88"/>
      <c r="L803" s="21"/>
      <c r="M803" s="21"/>
      <c r="N803" s="21"/>
      <c r="O803" s="57">
        <v>2</v>
      </c>
      <c r="P803" s="15">
        <f t="shared" si="32"/>
        <v>0</v>
      </c>
    </row>
    <row r="804" spans="1:16" ht="12.75" x14ac:dyDescent="0.2">
      <c r="A804" s="23" t="s">
        <v>59</v>
      </c>
      <c r="B804" s="85" t="s">
        <v>62</v>
      </c>
      <c r="C804" s="85"/>
      <c r="D804" s="85"/>
      <c r="E804" s="85"/>
      <c r="F804" s="22"/>
      <c r="G804" s="86"/>
      <c r="H804" s="87"/>
      <c r="I804" s="87"/>
      <c r="J804" s="87"/>
      <c r="K804" s="88"/>
      <c r="L804" s="21"/>
      <c r="M804" s="21"/>
      <c r="N804" s="21"/>
      <c r="O804" s="57">
        <v>6</v>
      </c>
      <c r="P804" s="15">
        <f t="shared" si="32"/>
        <v>0</v>
      </c>
    </row>
    <row r="805" spans="1:16" ht="13.5" thickBot="1" x14ac:dyDescent="0.25">
      <c r="A805" s="19" t="s">
        <v>59</v>
      </c>
      <c r="B805" s="81" t="s">
        <v>63</v>
      </c>
      <c r="C805" s="81"/>
      <c r="D805" s="81"/>
      <c r="E805" s="81"/>
      <c r="F805" s="18"/>
      <c r="G805" s="82"/>
      <c r="H805" s="83"/>
      <c r="I805" s="83"/>
      <c r="J805" s="83"/>
      <c r="K805" s="84"/>
      <c r="L805" s="17"/>
      <c r="M805" s="17"/>
      <c r="N805" s="17"/>
      <c r="O805" s="56"/>
      <c r="P805" s="15">
        <f t="shared" si="32"/>
        <v>0</v>
      </c>
    </row>
    <row r="806" spans="1:16" ht="13.5" thickTop="1" thickBot="1" x14ac:dyDescent="0.25">
      <c r="J806" s="9" t="s">
        <v>64</v>
      </c>
      <c r="K806" s="9"/>
      <c r="L806" s="14">
        <f>SUM(L791:L805)</f>
        <v>0</v>
      </c>
      <c r="M806" s="13">
        <f>SUM(M791:M805)</f>
        <v>0</v>
      </c>
      <c r="N806" s="12">
        <f>SUM(N791:N805)</f>
        <v>0</v>
      </c>
      <c r="O806" s="55"/>
      <c r="P806" s="10">
        <f>SUM(P791:P805)</f>
        <v>0</v>
      </c>
    </row>
    <row r="807" spans="1:16" ht="12.75" thickTop="1" x14ac:dyDescent="0.2"/>
    <row r="808" spans="1:16" ht="15" x14ac:dyDescent="0.25">
      <c r="A808" s="37" t="s">
        <v>133</v>
      </c>
    </row>
    <row r="809" spans="1:16" ht="12.75" x14ac:dyDescent="0.2">
      <c r="A809" s="30" t="s">
        <v>27</v>
      </c>
      <c r="B809" s="93" t="s">
        <v>134</v>
      </c>
      <c r="C809" s="94"/>
      <c r="D809" s="94"/>
      <c r="E809" s="94"/>
      <c r="F809" s="94"/>
      <c r="G809" s="94"/>
      <c r="H809" s="94"/>
      <c r="I809" s="94"/>
      <c r="J809" s="94"/>
      <c r="K809" s="31"/>
    </row>
    <row r="810" spans="1:16" ht="12.75" x14ac:dyDescent="0.2">
      <c r="A810" s="30" t="s">
        <v>71</v>
      </c>
      <c r="B810" s="129"/>
      <c r="C810" s="130"/>
      <c r="D810" s="130"/>
      <c r="E810" s="130"/>
      <c r="F810" s="130"/>
      <c r="G810" s="130"/>
      <c r="H810" s="130"/>
      <c r="I810" s="130"/>
      <c r="J810" s="130"/>
      <c r="K810" s="31"/>
    </row>
    <row r="812" spans="1:16" ht="12.75" thickBot="1" x14ac:dyDescent="0.25">
      <c r="A812" s="30" t="s">
        <v>29</v>
      </c>
    </row>
    <row r="813" spans="1:16" ht="12.75" thickTop="1" x14ac:dyDescent="0.2">
      <c r="A813" s="97" t="s">
        <v>30</v>
      </c>
      <c r="B813" s="98"/>
      <c r="C813" s="98"/>
      <c r="D813" s="98"/>
      <c r="E813" s="98"/>
      <c r="F813" s="101" t="s">
        <v>31</v>
      </c>
      <c r="G813" s="103" t="s">
        <v>32</v>
      </c>
      <c r="H813" s="104"/>
      <c r="I813" s="104"/>
      <c r="J813" s="104"/>
      <c r="K813" s="105"/>
      <c r="L813" s="109" t="s">
        <v>20</v>
      </c>
      <c r="M813" s="109"/>
      <c r="N813" s="109"/>
      <c r="O813" s="59" t="s">
        <v>67</v>
      </c>
      <c r="P813" s="95" t="s">
        <v>34</v>
      </c>
    </row>
    <row r="814" spans="1:16" x14ac:dyDescent="0.2">
      <c r="A814" s="99"/>
      <c r="B814" s="100"/>
      <c r="C814" s="100"/>
      <c r="D814" s="100"/>
      <c r="E814" s="100"/>
      <c r="F814" s="102"/>
      <c r="G814" s="106"/>
      <c r="H814" s="107"/>
      <c r="I814" s="107"/>
      <c r="J814" s="107"/>
      <c r="K814" s="108"/>
      <c r="L814" s="28" t="s">
        <v>22</v>
      </c>
      <c r="M814" s="28" t="s">
        <v>23</v>
      </c>
      <c r="N814" s="28" t="s">
        <v>24</v>
      </c>
      <c r="O814" s="58" t="s">
        <v>35</v>
      </c>
      <c r="P814" s="96"/>
    </row>
    <row r="815" spans="1:16" ht="12.75" x14ac:dyDescent="0.2">
      <c r="A815" s="23" t="s">
        <v>36</v>
      </c>
      <c r="B815" s="85" t="s">
        <v>37</v>
      </c>
      <c r="C815" s="85"/>
      <c r="D815" s="85"/>
      <c r="E815" s="85"/>
      <c r="F815" s="22"/>
      <c r="G815" s="86"/>
      <c r="H815" s="87"/>
      <c r="I815" s="87"/>
      <c r="J815" s="87"/>
      <c r="K815" s="88"/>
      <c r="L815" s="21"/>
      <c r="M815" s="21"/>
      <c r="N815" s="21"/>
      <c r="O815" s="57">
        <v>4</v>
      </c>
      <c r="P815" s="15">
        <f t="shared" ref="P815:P829" si="33">SUM(L815:N815)*O815</f>
        <v>0</v>
      </c>
    </row>
    <row r="816" spans="1:16" ht="12.75" x14ac:dyDescent="0.2">
      <c r="A816" s="23" t="s">
        <v>39</v>
      </c>
      <c r="B816" s="85" t="s">
        <v>40</v>
      </c>
      <c r="C816" s="85"/>
      <c r="D816" s="85"/>
      <c r="E816" s="85"/>
      <c r="F816" s="22" t="s">
        <v>38</v>
      </c>
      <c r="G816" s="86"/>
      <c r="H816" s="87"/>
      <c r="I816" s="87"/>
      <c r="J816" s="87"/>
      <c r="K816" s="88"/>
      <c r="L816" s="21"/>
      <c r="M816" s="21">
        <f>9072+1696</f>
        <v>10768</v>
      </c>
      <c r="N816" s="21"/>
      <c r="O816" s="57">
        <v>16</v>
      </c>
      <c r="P816" s="15">
        <f t="shared" si="33"/>
        <v>172288</v>
      </c>
    </row>
    <row r="817" spans="1:16" ht="12.75" x14ac:dyDescent="0.2">
      <c r="A817" s="23" t="s">
        <v>41</v>
      </c>
      <c r="B817" s="85" t="s">
        <v>42</v>
      </c>
      <c r="C817" s="85"/>
      <c r="D817" s="85"/>
      <c r="E817" s="85"/>
      <c r="F817" s="22"/>
      <c r="G817" s="86"/>
      <c r="H817" s="87"/>
      <c r="I817" s="87"/>
      <c r="J817" s="87"/>
      <c r="K817" s="88"/>
      <c r="L817" s="21"/>
      <c r="M817" s="21"/>
      <c r="N817" s="21"/>
      <c r="O817" s="57">
        <v>3</v>
      </c>
      <c r="P817" s="15">
        <f t="shared" si="33"/>
        <v>0</v>
      </c>
    </row>
    <row r="818" spans="1:16" ht="12.75" x14ac:dyDescent="0.2">
      <c r="A818" s="23" t="s">
        <v>43</v>
      </c>
      <c r="B818" s="85" t="s">
        <v>44</v>
      </c>
      <c r="C818" s="85"/>
      <c r="D818" s="85"/>
      <c r="E818" s="85"/>
      <c r="F818" s="22"/>
      <c r="G818" s="86"/>
      <c r="H818" s="87"/>
      <c r="I818" s="87"/>
      <c r="J818" s="87"/>
      <c r="K818" s="88"/>
      <c r="L818" s="21"/>
      <c r="M818" s="21"/>
      <c r="N818" s="21"/>
      <c r="O818" s="57">
        <v>3</v>
      </c>
      <c r="P818" s="15">
        <f t="shared" si="33"/>
        <v>0</v>
      </c>
    </row>
    <row r="819" spans="1:16" ht="12.75" x14ac:dyDescent="0.2">
      <c r="A819" s="23" t="s">
        <v>45</v>
      </c>
      <c r="B819" s="85" t="s">
        <v>46</v>
      </c>
      <c r="C819" s="85"/>
      <c r="D819" s="85"/>
      <c r="E819" s="85"/>
      <c r="F819" s="22"/>
      <c r="G819" s="26"/>
      <c r="H819" s="25"/>
      <c r="I819" s="25"/>
      <c r="J819" s="25"/>
      <c r="K819" s="24"/>
      <c r="L819" s="21"/>
      <c r="M819" s="21"/>
      <c r="N819" s="21"/>
      <c r="O819" s="57">
        <v>12</v>
      </c>
      <c r="P819" s="15">
        <f t="shared" si="33"/>
        <v>0</v>
      </c>
    </row>
    <row r="820" spans="1:16" ht="12.75" x14ac:dyDescent="0.2">
      <c r="A820" s="23" t="s">
        <v>47</v>
      </c>
      <c r="B820" s="85" t="s">
        <v>48</v>
      </c>
      <c r="C820" s="85"/>
      <c r="D820" s="85"/>
      <c r="E820" s="85"/>
      <c r="F820" s="22"/>
      <c r="G820" s="86"/>
      <c r="H820" s="87"/>
      <c r="I820" s="87"/>
      <c r="J820" s="87"/>
      <c r="K820" s="88"/>
      <c r="L820" s="21"/>
      <c r="M820" s="21"/>
      <c r="N820" s="21"/>
      <c r="O820" s="57">
        <v>16</v>
      </c>
      <c r="P820" s="15">
        <f t="shared" si="33"/>
        <v>0</v>
      </c>
    </row>
    <row r="821" spans="1:16" ht="12.75" x14ac:dyDescent="0.2">
      <c r="A821" s="23" t="s">
        <v>49</v>
      </c>
      <c r="B821" s="85" t="s">
        <v>50</v>
      </c>
      <c r="C821" s="85"/>
      <c r="D821" s="85"/>
      <c r="E821" s="85"/>
      <c r="F821" s="22"/>
      <c r="G821" s="86"/>
      <c r="H821" s="87"/>
      <c r="I821" s="87"/>
      <c r="J821" s="87"/>
      <c r="K821" s="88"/>
      <c r="L821" s="21"/>
      <c r="M821" s="21"/>
      <c r="N821" s="21"/>
      <c r="O821" s="57">
        <v>4</v>
      </c>
      <c r="P821" s="15">
        <f t="shared" si="33"/>
        <v>0</v>
      </c>
    </row>
    <row r="822" spans="1:16" ht="12.75" x14ac:dyDescent="0.2">
      <c r="A822" s="23" t="s">
        <v>51</v>
      </c>
      <c r="B822" s="85" t="s">
        <v>52</v>
      </c>
      <c r="C822" s="85"/>
      <c r="D822" s="85"/>
      <c r="E822" s="85"/>
      <c r="F822" s="22"/>
      <c r="G822" s="86"/>
      <c r="H822" s="87"/>
      <c r="I822" s="87"/>
      <c r="J822" s="87"/>
      <c r="K822" s="88"/>
      <c r="L822" s="21"/>
      <c r="M822" s="21"/>
      <c r="N822" s="21"/>
      <c r="O822" s="57">
        <v>3</v>
      </c>
      <c r="P822" s="15">
        <f t="shared" si="33"/>
        <v>0</v>
      </c>
    </row>
    <row r="823" spans="1:16" ht="12.75" x14ac:dyDescent="0.2">
      <c r="A823" s="23" t="s">
        <v>53</v>
      </c>
      <c r="B823" s="85" t="s">
        <v>54</v>
      </c>
      <c r="C823" s="85"/>
      <c r="D823" s="85"/>
      <c r="E823" s="85"/>
      <c r="F823" s="22"/>
      <c r="G823" s="26"/>
      <c r="H823" s="25"/>
      <c r="I823" s="25"/>
      <c r="J823" s="25"/>
      <c r="K823" s="24"/>
      <c r="L823" s="21"/>
      <c r="M823" s="21"/>
      <c r="N823" s="21"/>
      <c r="O823" s="57">
        <v>14</v>
      </c>
      <c r="P823" s="15">
        <f t="shared" si="33"/>
        <v>0</v>
      </c>
    </row>
    <row r="824" spans="1:16" ht="12.75" x14ac:dyDescent="0.2">
      <c r="A824" s="23" t="s">
        <v>55</v>
      </c>
      <c r="B824" s="85" t="s">
        <v>56</v>
      </c>
      <c r="C824" s="85"/>
      <c r="D824" s="85"/>
      <c r="E824" s="85"/>
      <c r="F824" s="22"/>
      <c r="G824" s="26"/>
      <c r="H824" s="25"/>
      <c r="I824" s="25"/>
      <c r="J824" s="25"/>
      <c r="K824" s="24"/>
      <c r="L824" s="21"/>
      <c r="M824" s="21"/>
      <c r="N824" s="21"/>
      <c r="O824" s="57">
        <v>12</v>
      </c>
      <c r="P824" s="15">
        <f t="shared" si="33"/>
        <v>0</v>
      </c>
    </row>
    <row r="825" spans="1:16" ht="12.75" x14ac:dyDescent="0.2">
      <c r="A825" s="23" t="s">
        <v>57</v>
      </c>
      <c r="B825" s="89" t="s">
        <v>58</v>
      </c>
      <c r="C825" s="90"/>
      <c r="D825" s="90"/>
      <c r="E825" s="91"/>
      <c r="F825" s="22"/>
      <c r="G825" s="86"/>
      <c r="H825" s="92"/>
      <c r="I825" s="92"/>
      <c r="J825" s="92"/>
      <c r="K825" s="88"/>
      <c r="L825" s="21"/>
      <c r="M825" s="21"/>
      <c r="N825" s="21"/>
      <c r="O825" s="57">
        <v>3</v>
      </c>
      <c r="P825" s="15">
        <f t="shared" si="33"/>
        <v>0</v>
      </c>
    </row>
    <row r="826" spans="1:16" ht="12.75" x14ac:dyDescent="0.2">
      <c r="A826" s="23" t="s">
        <v>59</v>
      </c>
      <c r="B826" s="85" t="s">
        <v>60</v>
      </c>
      <c r="C826" s="85"/>
      <c r="D826" s="85"/>
      <c r="E826" s="85"/>
      <c r="F826" s="22"/>
      <c r="G826" s="86"/>
      <c r="H826" s="87"/>
      <c r="I826" s="87"/>
      <c r="J826" s="87"/>
      <c r="K826" s="88"/>
      <c r="L826" s="21"/>
      <c r="M826" s="21"/>
      <c r="N826" s="21"/>
      <c r="O826" s="57">
        <v>8</v>
      </c>
      <c r="P826" s="15">
        <f t="shared" si="33"/>
        <v>0</v>
      </c>
    </row>
    <row r="827" spans="1:16" ht="12.75" x14ac:dyDescent="0.2">
      <c r="A827" s="23" t="s">
        <v>59</v>
      </c>
      <c r="B827" s="85" t="s">
        <v>61</v>
      </c>
      <c r="C827" s="85"/>
      <c r="D827" s="85"/>
      <c r="E827" s="85"/>
      <c r="F827" s="22"/>
      <c r="G827" s="86"/>
      <c r="H827" s="87"/>
      <c r="I827" s="87"/>
      <c r="J827" s="87"/>
      <c r="K827" s="88"/>
      <c r="L827" s="21"/>
      <c r="M827" s="21"/>
      <c r="N827" s="21"/>
      <c r="O827" s="57">
        <v>2</v>
      </c>
      <c r="P827" s="15">
        <f t="shared" si="33"/>
        <v>0</v>
      </c>
    </row>
    <row r="828" spans="1:16" ht="12.75" x14ac:dyDescent="0.2">
      <c r="A828" s="23" t="s">
        <v>59</v>
      </c>
      <c r="B828" s="85" t="s">
        <v>62</v>
      </c>
      <c r="C828" s="85"/>
      <c r="D828" s="85"/>
      <c r="E828" s="85"/>
      <c r="F828" s="22" t="s">
        <v>38</v>
      </c>
      <c r="G828" s="86"/>
      <c r="H828" s="87"/>
      <c r="I828" s="87"/>
      <c r="J828" s="87"/>
      <c r="K828" s="88"/>
      <c r="L828" s="21"/>
      <c r="M828" s="21">
        <v>2000</v>
      </c>
      <c r="N828" s="21"/>
      <c r="O828" s="57">
        <v>6</v>
      </c>
      <c r="P828" s="15">
        <f t="shared" si="33"/>
        <v>12000</v>
      </c>
    </row>
    <row r="829" spans="1:16" ht="13.5" thickBot="1" x14ac:dyDescent="0.25">
      <c r="A829" s="19" t="s">
        <v>59</v>
      </c>
      <c r="B829" s="81" t="s">
        <v>63</v>
      </c>
      <c r="C829" s="81"/>
      <c r="D829" s="81"/>
      <c r="E829" s="81"/>
      <c r="F829" s="18"/>
      <c r="G829" s="82"/>
      <c r="H829" s="83"/>
      <c r="I829" s="83"/>
      <c r="J829" s="83"/>
      <c r="K829" s="84"/>
      <c r="L829" s="17"/>
      <c r="M829" s="17"/>
      <c r="N829" s="17"/>
      <c r="O829" s="56"/>
      <c r="P829" s="15">
        <f t="shared" si="33"/>
        <v>0</v>
      </c>
    </row>
    <row r="830" spans="1:16" ht="13.5" thickTop="1" thickBot="1" x14ac:dyDescent="0.25">
      <c r="J830" s="9" t="s">
        <v>64</v>
      </c>
      <c r="K830" s="9"/>
      <c r="L830" s="14">
        <f>SUM(L815:L829)</f>
        <v>0</v>
      </c>
      <c r="M830" s="13">
        <f>SUM(M815:M829)</f>
        <v>12768</v>
      </c>
      <c r="N830" s="12">
        <f>SUM(N815:N829)</f>
        <v>0</v>
      </c>
      <c r="O830" s="55"/>
      <c r="P830" s="10">
        <f>SUM(P815:P829)</f>
        <v>184288</v>
      </c>
    </row>
    <row r="831" spans="1:16" ht="12.75" thickTop="1" x14ac:dyDescent="0.2"/>
    <row r="832" spans="1:16" ht="15" x14ac:dyDescent="0.25">
      <c r="A832" s="37" t="s">
        <v>135</v>
      </c>
    </row>
    <row r="833" spans="1:16" ht="12.75" x14ac:dyDescent="0.2">
      <c r="A833" s="30" t="s">
        <v>27</v>
      </c>
      <c r="B833" s="93" t="s">
        <v>136</v>
      </c>
      <c r="C833" s="94"/>
      <c r="D833" s="94"/>
      <c r="E833" s="94"/>
      <c r="F833" s="94"/>
      <c r="G833" s="94"/>
      <c r="H833" s="94"/>
      <c r="I833" s="94"/>
      <c r="J833" s="94"/>
      <c r="K833" s="31"/>
    </row>
    <row r="835" spans="1:16" ht="12.75" thickBot="1" x14ac:dyDescent="0.25">
      <c r="A835" s="30" t="s">
        <v>29</v>
      </c>
    </row>
    <row r="836" spans="1:16" ht="12.75" thickTop="1" x14ac:dyDescent="0.2">
      <c r="A836" s="97" t="s">
        <v>30</v>
      </c>
      <c r="B836" s="98"/>
      <c r="C836" s="98"/>
      <c r="D836" s="98"/>
      <c r="E836" s="98"/>
      <c r="F836" s="101" t="s">
        <v>31</v>
      </c>
      <c r="G836" s="103" t="s">
        <v>32</v>
      </c>
      <c r="H836" s="104"/>
      <c r="I836" s="104"/>
      <c r="J836" s="104"/>
      <c r="K836" s="105"/>
      <c r="L836" s="109" t="s">
        <v>20</v>
      </c>
      <c r="M836" s="109"/>
      <c r="N836" s="109"/>
      <c r="O836" s="59" t="s">
        <v>67</v>
      </c>
      <c r="P836" s="95" t="s">
        <v>34</v>
      </c>
    </row>
    <row r="837" spans="1:16" x14ac:dyDescent="0.2">
      <c r="A837" s="99"/>
      <c r="B837" s="100"/>
      <c r="C837" s="100"/>
      <c r="D837" s="100"/>
      <c r="E837" s="100"/>
      <c r="F837" s="102"/>
      <c r="G837" s="106"/>
      <c r="H837" s="107"/>
      <c r="I837" s="107"/>
      <c r="J837" s="107"/>
      <c r="K837" s="108"/>
      <c r="L837" s="28" t="s">
        <v>22</v>
      </c>
      <c r="M837" s="28" t="s">
        <v>23</v>
      </c>
      <c r="N837" s="28" t="s">
        <v>24</v>
      </c>
      <c r="O837" s="58" t="s">
        <v>35</v>
      </c>
      <c r="P837" s="96"/>
    </row>
    <row r="838" spans="1:16" ht="12.75" x14ac:dyDescent="0.2">
      <c r="A838" s="23" t="s">
        <v>36</v>
      </c>
      <c r="B838" s="85" t="s">
        <v>37</v>
      </c>
      <c r="C838" s="85"/>
      <c r="D838" s="85"/>
      <c r="E838" s="85"/>
      <c r="F838" s="22"/>
      <c r="G838" s="86"/>
      <c r="H838" s="87"/>
      <c r="I838" s="87"/>
      <c r="J838" s="87"/>
      <c r="K838" s="88"/>
      <c r="L838" s="21"/>
      <c r="M838" s="21"/>
      <c r="N838" s="21"/>
      <c r="O838" s="57">
        <v>4</v>
      </c>
      <c r="P838" s="15">
        <f t="shared" ref="P838:P852" si="34">SUM(L838:N838)*O838</f>
        <v>0</v>
      </c>
    </row>
    <row r="839" spans="1:16" ht="12.75" x14ac:dyDescent="0.2">
      <c r="A839" s="23" t="s">
        <v>39</v>
      </c>
      <c r="B839" s="85" t="s">
        <v>40</v>
      </c>
      <c r="C839" s="85"/>
      <c r="D839" s="85"/>
      <c r="E839" s="85"/>
      <c r="F839" s="22" t="s">
        <v>38</v>
      </c>
      <c r="G839" s="86"/>
      <c r="H839" s="87"/>
      <c r="I839" s="87"/>
      <c r="J839" s="87"/>
      <c r="K839" s="88"/>
      <c r="L839" s="21"/>
      <c r="M839" s="21">
        <v>6912</v>
      </c>
      <c r="N839" s="21"/>
      <c r="O839" s="57">
        <v>16</v>
      </c>
      <c r="P839" s="15">
        <f t="shared" si="34"/>
        <v>110592</v>
      </c>
    </row>
    <row r="840" spans="1:16" ht="12.75" x14ac:dyDescent="0.2">
      <c r="A840" s="23" t="s">
        <v>41</v>
      </c>
      <c r="B840" s="85" t="s">
        <v>42</v>
      </c>
      <c r="C840" s="85"/>
      <c r="D840" s="85"/>
      <c r="E840" s="85"/>
      <c r="F840" s="22"/>
      <c r="G840" s="86"/>
      <c r="H840" s="87"/>
      <c r="I840" s="87"/>
      <c r="J840" s="87"/>
      <c r="K840" s="88"/>
      <c r="L840" s="21"/>
      <c r="M840" s="21"/>
      <c r="N840" s="21"/>
      <c r="O840" s="57">
        <v>3</v>
      </c>
      <c r="P840" s="15">
        <f t="shared" si="34"/>
        <v>0</v>
      </c>
    </row>
    <row r="841" spans="1:16" ht="12.75" x14ac:dyDescent="0.2">
      <c r="A841" s="23" t="s">
        <v>43</v>
      </c>
      <c r="B841" s="85" t="s">
        <v>44</v>
      </c>
      <c r="C841" s="85"/>
      <c r="D841" s="85"/>
      <c r="E841" s="85"/>
      <c r="F841" s="22"/>
      <c r="G841" s="86"/>
      <c r="H841" s="87"/>
      <c r="I841" s="87"/>
      <c r="J841" s="87"/>
      <c r="K841" s="88"/>
      <c r="L841" s="21"/>
      <c r="M841" s="21"/>
      <c r="N841" s="21"/>
      <c r="O841" s="57">
        <v>3</v>
      </c>
      <c r="P841" s="15">
        <f t="shared" si="34"/>
        <v>0</v>
      </c>
    </row>
    <row r="842" spans="1:16" ht="12.75" x14ac:dyDescent="0.2">
      <c r="A842" s="23" t="s">
        <v>45</v>
      </c>
      <c r="B842" s="85" t="s">
        <v>46</v>
      </c>
      <c r="C842" s="85"/>
      <c r="D842" s="85"/>
      <c r="E842" s="85"/>
      <c r="F842" s="22" t="s">
        <v>38</v>
      </c>
      <c r="G842" s="26"/>
      <c r="H842" s="25"/>
      <c r="I842" s="25"/>
      <c r="J842" s="25"/>
      <c r="K842" s="24"/>
      <c r="L842" s="21"/>
      <c r="M842" s="21">
        <f>3960+500+786+448</f>
        <v>5694</v>
      </c>
      <c r="N842" s="21"/>
      <c r="O842" s="57">
        <v>12</v>
      </c>
      <c r="P842" s="15">
        <f t="shared" si="34"/>
        <v>68328</v>
      </c>
    </row>
    <row r="843" spans="1:16" ht="12.75" x14ac:dyDescent="0.2">
      <c r="A843" s="23" t="s">
        <v>47</v>
      </c>
      <c r="B843" s="85" t="s">
        <v>48</v>
      </c>
      <c r="C843" s="85"/>
      <c r="D843" s="85"/>
      <c r="E843" s="85"/>
      <c r="F843" s="22"/>
      <c r="G843" s="86"/>
      <c r="H843" s="87"/>
      <c r="I843" s="87"/>
      <c r="J843" s="87"/>
      <c r="K843" s="88"/>
      <c r="L843" s="21"/>
      <c r="M843" s="21"/>
      <c r="N843" s="21"/>
      <c r="O843" s="57">
        <v>16</v>
      </c>
      <c r="P843" s="15">
        <f t="shared" si="34"/>
        <v>0</v>
      </c>
    </row>
    <row r="844" spans="1:16" ht="12.75" x14ac:dyDescent="0.2">
      <c r="A844" s="23" t="s">
        <v>49</v>
      </c>
      <c r="B844" s="85" t="s">
        <v>50</v>
      </c>
      <c r="C844" s="85"/>
      <c r="D844" s="85"/>
      <c r="E844" s="85"/>
      <c r="F844" s="22"/>
      <c r="G844" s="86"/>
      <c r="H844" s="87"/>
      <c r="I844" s="87"/>
      <c r="J844" s="87"/>
      <c r="K844" s="88"/>
      <c r="L844" s="21"/>
      <c r="M844" s="21"/>
      <c r="N844" s="21"/>
      <c r="O844" s="57">
        <v>4</v>
      </c>
      <c r="P844" s="15">
        <f t="shared" si="34"/>
        <v>0</v>
      </c>
    </row>
    <row r="845" spans="1:16" ht="12.75" x14ac:dyDescent="0.2">
      <c r="A845" s="23" t="s">
        <v>51</v>
      </c>
      <c r="B845" s="85" t="s">
        <v>52</v>
      </c>
      <c r="C845" s="85"/>
      <c r="D845" s="85"/>
      <c r="E845" s="85"/>
      <c r="F845" s="22"/>
      <c r="G845" s="86"/>
      <c r="H845" s="87"/>
      <c r="I845" s="87"/>
      <c r="J845" s="87"/>
      <c r="K845" s="88"/>
      <c r="L845" s="21"/>
      <c r="M845" s="21"/>
      <c r="N845" s="21"/>
      <c r="O845" s="57">
        <v>3</v>
      </c>
      <c r="P845" s="15">
        <f t="shared" si="34"/>
        <v>0</v>
      </c>
    </row>
    <row r="846" spans="1:16" ht="12.75" x14ac:dyDescent="0.2">
      <c r="A846" s="23" t="s">
        <v>53</v>
      </c>
      <c r="B846" s="85" t="s">
        <v>54</v>
      </c>
      <c r="C846" s="85"/>
      <c r="D846" s="85"/>
      <c r="E846" s="85"/>
      <c r="F846" s="22"/>
      <c r="G846" s="26"/>
      <c r="H846" s="25"/>
      <c r="I846" s="25"/>
      <c r="J846" s="25"/>
      <c r="K846" s="24"/>
      <c r="L846" s="21"/>
      <c r="M846" s="21"/>
      <c r="N846" s="21"/>
      <c r="O846" s="57">
        <v>14</v>
      </c>
      <c r="P846" s="15">
        <f t="shared" si="34"/>
        <v>0</v>
      </c>
    </row>
    <row r="847" spans="1:16" ht="12.75" x14ac:dyDescent="0.2">
      <c r="A847" s="23" t="s">
        <v>55</v>
      </c>
      <c r="B847" s="85" t="s">
        <v>56</v>
      </c>
      <c r="C847" s="85"/>
      <c r="D847" s="85"/>
      <c r="E847" s="85"/>
      <c r="F847" s="22"/>
      <c r="G847" s="26"/>
      <c r="H847" s="25"/>
      <c r="I847" s="25"/>
      <c r="J847" s="25"/>
      <c r="K847" s="24"/>
      <c r="L847" s="21"/>
      <c r="M847" s="21"/>
      <c r="N847" s="21"/>
      <c r="O847" s="57">
        <v>12</v>
      </c>
      <c r="P847" s="15">
        <f t="shared" si="34"/>
        <v>0</v>
      </c>
    </row>
    <row r="848" spans="1:16" ht="12.75" x14ac:dyDescent="0.2">
      <c r="A848" s="23" t="s">
        <v>57</v>
      </c>
      <c r="B848" s="89" t="s">
        <v>58</v>
      </c>
      <c r="C848" s="90"/>
      <c r="D848" s="90"/>
      <c r="E848" s="91"/>
      <c r="F848" s="22"/>
      <c r="G848" s="86"/>
      <c r="H848" s="92"/>
      <c r="I848" s="92"/>
      <c r="J848" s="92"/>
      <c r="K848" s="88"/>
      <c r="L848" s="21"/>
      <c r="M848" s="21"/>
      <c r="N848" s="21"/>
      <c r="O848" s="57">
        <v>3</v>
      </c>
      <c r="P848" s="15">
        <f t="shared" si="34"/>
        <v>0</v>
      </c>
    </row>
    <row r="849" spans="1:16" ht="12.75" x14ac:dyDescent="0.2">
      <c r="A849" s="23" t="s">
        <v>59</v>
      </c>
      <c r="B849" s="85" t="s">
        <v>60</v>
      </c>
      <c r="C849" s="85"/>
      <c r="D849" s="85"/>
      <c r="E849" s="85"/>
      <c r="F849" s="22"/>
      <c r="G849" s="86"/>
      <c r="H849" s="87"/>
      <c r="I849" s="87"/>
      <c r="J849" s="87"/>
      <c r="K849" s="88"/>
      <c r="L849" s="21"/>
      <c r="M849" s="21"/>
      <c r="N849" s="21"/>
      <c r="O849" s="57">
        <v>8</v>
      </c>
      <c r="P849" s="15">
        <f t="shared" si="34"/>
        <v>0</v>
      </c>
    </row>
    <row r="850" spans="1:16" ht="12.75" x14ac:dyDescent="0.2">
      <c r="A850" s="23" t="s">
        <v>59</v>
      </c>
      <c r="B850" s="85" t="s">
        <v>61</v>
      </c>
      <c r="C850" s="85"/>
      <c r="D850" s="85"/>
      <c r="E850" s="85"/>
      <c r="F850" s="22"/>
      <c r="G850" s="86"/>
      <c r="H850" s="87"/>
      <c r="I850" s="87"/>
      <c r="J850" s="87"/>
      <c r="K850" s="88"/>
      <c r="L850" s="21"/>
      <c r="M850" s="21"/>
      <c r="N850" s="21"/>
      <c r="O850" s="57">
        <v>2</v>
      </c>
      <c r="P850" s="15">
        <f t="shared" si="34"/>
        <v>0</v>
      </c>
    </row>
    <row r="851" spans="1:16" ht="12.75" x14ac:dyDescent="0.2">
      <c r="A851" s="23" t="s">
        <v>59</v>
      </c>
      <c r="B851" s="85" t="s">
        <v>62</v>
      </c>
      <c r="C851" s="85"/>
      <c r="D851" s="85"/>
      <c r="E851" s="85"/>
      <c r="F851" s="22" t="s">
        <v>38</v>
      </c>
      <c r="G851" s="86"/>
      <c r="H851" s="87"/>
      <c r="I851" s="87"/>
      <c r="J851" s="87"/>
      <c r="K851" s="88"/>
      <c r="L851" s="21"/>
      <c r="M851" s="21">
        <v>2000</v>
      </c>
      <c r="N851" s="21"/>
      <c r="O851" s="57">
        <v>6</v>
      </c>
      <c r="P851" s="15">
        <f t="shared" si="34"/>
        <v>12000</v>
      </c>
    </row>
    <row r="852" spans="1:16" ht="13.5" thickBot="1" x14ac:dyDescent="0.25">
      <c r="A852" s="19" t="s">
        <v>59</v>
      </c>
      <c r="B852" s="81" t="s">
        <v>63</v>
      </c>
      <c r="C852" s="81"/>
      <c r="D852" s="81"/>
      <c r="E852" s="81"/>
      <c r="F852" s="18"/>
      <c r="G852" s="82"/>
      <c r="H852" s="83"/>
      <c r="I852" s="83"/>
      <c r="J852" s="83"/>
      <c r="K852" s="84"/>
      <c r="L852" s="17"/>
      <c r="M852" s="17"/>
      <c r="N852" s="17"/>
      <c r="O852" s="56"/>
      <c r="P852" s="15">
        <f t="shared" si="34"/>
        <v>0</v>
      </c>
    </row>
    <row r="853" spans="1:16" ht="13.5" thickTop="1" thickBot="1" x14ac:dyDescent="0.25">
      <c r="J853" s="9" t="s">
        <v>64</v>
      </c>
      <c r="K853" s="9"/>
      <c r="L853" s="14">
        <f>SUM(L838:L852)</f>
        <v>0</v>
      </c>
      <c r="M853" s="13">
        <f>SUM(M838:M852)</f>
        <v>14606</v>
      </c>
      <c r="N853" s="12">
        <f>SUM(N838:N852)</f>
        <v>0</v>
      </c>
      <c r="O853" s="55"/>
      <c r="P853" s="10">
        <f>SUM(P838:P852)</f>
        <v>190920</v>
      </c>
    </row>
    <row r="854" spans="1:16" ht="12.75" thickTop="1" x14ac:dyDescent="0.2"/>
    <row r="855" spans="1:16" ht="15" x14ac:dyDescent="0.25">
      <c r="A855" s="37" t="s">
        <v>137</v>
      </c>
    </row>
    <row r="856" spans="1:16" ht="12.75" x14ac:dyDescent="0.2">
      <c r="A856" s="30" t="s">
        <v>27</v>
      </c>
      <c r="B856" s="93" t="s">
        <v>138</v>
      </c>
      <c r="C856" s="94"/>
      <c r="D856" s="94"/>
      <c r="E856" s="94"/>
      <c r="F856" s="94"/>
      <c r="G856" s="94"/>
      <c r="H856" s="94"/>
      <c r="I856" s="94"/>
      <c r="J856" s="94"/>
      <c r="K856" s="31"/>
    </row>
    <row r="858" spans="1:16" ht="12.75" thickBot="1" x14ac:dyDescent="0.25">
      <c r="A858" s="30" t="s">
        <v>29</v>
      </c>
    </row>
    <row r="859" spans="1:16" ht="12.75" thickTop="1" x14ac:dyDescent="0.2">
      <c r="A859" s="97" t="s">
        <v>30</v>
      </c>
      <c r="B859" s="98"/>
      <c r="C859" s="98"/>
      <c r="D859" s="98"/>
      <c r="E859" s="98"/>
      <c r="F859" s="101" t="s">
        <v>31</v>
      </c>
      <c r="G859" s="103" t="s">
        <v>32</v>
      </c>
      <c r="H859" s="104"/>
      <c r="I859" s="104"/>
      <c r="J859" s="104"/>
      <c r="K859" s="105"/>
      <c r="L859" s="109" t="s">
        <v>20</v>
      </c>
      <c r="M859" s="109"/>
      <c r="N859" s="109"/>
      <c r="O859" s="59" t="s">
        <v>67</v>
      </c>
      <c r="P859" s="95" t="s">
        <v>34</v>
      </c>
    </row>
    <row r="860" spans="1:16" x14ac:dyDescent="0.2">
      <c r="A860" s="99"/>
      <c r="B860" s="100"/>
      <c r="C860" s="100"/>
      <c r="D860" s="100"/>
      <c r="E860" s="100"/>
      <c r="F860" s="102"/>
      <c r="G860" s="106"/>
      <c r="H860" s="107"/>
      <c r="I860" s="107"/>
      <c r="J860" s="107"/>
      <c r="K860" s="108"/>
      <c r="L860" s="28" t="s">
        <v>22</v>
      </c>
      <c r="M860" s="28" t="s">
        <v>23</v>
      </c>
      <c r="N860" s="28" t="s">
        <v>24</v>
      </c>
      <c r="O860" s="58" t="s">
        <v>35</v>
      </c>
      <c r="P860" s="96"/>
    </row>
    <row r="861" spans="1:16" ht="12.75" x14ac:dyDescent="0.2">
      <c r="A861" s="23" t="s">
        <v>36</v>
      </c>
      <c r="B861" s="85" t="s">
        <v>37</v>
      </c>
      <c r="C861" s="85"/>
      <c r="D861" s="85"/>
      <c r="E861" s="85"/>
      <c r="F861" s="22"/>
      <c r="G861" s="86"/>
      <c r="H861" s="87"/>
      <c r="I861" s="87"/>
      <c r="J861" s="87"/>
      <c r="K861" s="88"/>
      <c r="L861" s="21"/>
      <c r="M861" s="21"/>
      <c r="N861" s="21"/>
      <c r="O861" s="57">
        <v>4</v>
      </c>
      <c r="P861" s="15">
        <f t="shared" ref="P861:P875" si="35">SUM(L861:N861)*O861</f>
        <v>0</v>
      </c>
    </row>
    <row r="862" spans="1:16" ht="12.75" x14ac:dyDescent="0.2">
      <c r="A862" s="23" t="s">
        <v>39</v>
      </c>
      <c r="B862" s="85" t="s">
        <v>40</v>
      </c>
      <c r="C862" s="85"/>
      <c r="D862" s="85"/>
      <c r="E862" s="85"/>
      <c r="F862" s="22" t="s">
        <v>38</v>
      </c>
      <c r="G862" s="86"/>
      <c r="H862" s="87"/>
      <c r="I862" s="87"/>
      <c r="J862" s="87"/>
      <c r="K862" s="88"/>
      <c r="L862" s="21"/>
      <c r="M862" s="21">
        <v>6912</v>
      </c>
      <c r="N862" s="21"/>
      <c r="O862" s="57">
        <v>16</v>
      </c>
      <c r="P862" s="15">
        <f t="shared" si="35"/>
        <v>110592</v>
      </c>
    </row>
    <row r="863" spans="1:16" ht="12.75" x14ac:dyDescent="0.2">
      <c r="A863" s="23" t="s">
        <v>41</v>
      </c>
      <c r="B863" s="85" t="s">
        <v>42</v>
      </c>
      <c r="C863" s="85"/>
      <c r="D863" s="85"/>
      <c r="E863" s="85"/>
      <c r="F863" s="22"/>
      <c r="G863" s="86"/>
      <c r="H863" s="87"/>
      <c r="I863" s="87"/>
      <c r="J863" s="87"/>
      <c r="K863" s="88"/>
      <c r="L863" s="21"/>
      <c r="M863" s="21"/>
      <c r="N863" s="21"/>
      <c r="O863" s="57">
        <v>3</v>
      </c>
      <c r="P863" s="15">
        <f t="shared" si="35"/>
        <v>0</v>
      </c>
    </row>
    <row r="864" spans="1:16" ht="12.75" x14ac:dyDescent="0.2">
      <c r="A864" s="23" t="s">
        <v>43</v>
      </c>
      <c r="B864" s="85" t="s">
        <v>44</v>
      </c>
      <c r="C864" s="85"/>
      <c r="D864" s="85"/>
      <c r="E864" s="85"/>
      <c r="F864" s="22"/>
      <c r="G864" s="86"/>
      <c r="H864" s="87"/>
      <c r="I864" s="87"/>
      <c r="J864" s="87"/>
      <c r="K864" s="88"/>
      <c r="L864" s="21"/>
      <c r="M864" s="21"/>
      <c r="N864" s="21"/>
      <c r="O864" s="57">
        <v>3</v>
      </c>
      <c r="P864" s="15">
        <f t="shared" si="35"/>
        <v>0</v>
      </c>
    </row>
    <row r="865" spans="1:16" ht="12.75" x14ac:dyDescent="0.2">
      <c r="A865" s="23" t="s">
        <v>45</v>
      </c>
      <c r="B865" s="85" t="s">
        <v>46</v>
      </c>
      <c r="C865" s="85"/>
      <c r="D865" s="85"/>
      <c r="E865" s="85"/>
      <c r="F865" s="22" t="s">
        <v>38</v>
      </c>
      <c r="G865" s="26"/>
      <c r="H865" s="25"/>
      <c r="I865" s="25"/>
      <c r="J865" s="25"/>
      <c r="K865" s="24"/>
      <c r="L865" s="21"/>
      <c r="M865" s="21">
        <f>3960+500+768+512</f>
        <v>5740</v>
      </c>
      <c r="N865" s="21"/>
      <c r="O865" s="57">
        <v>12</v>
      </c>
      <c r="P865" s="15">
        <f t="shared" si="35"/>
        <v>68880</v>
      </c>
    </row>
    <row r="866" spans="1:16" ht="12.75" x14ac:dyDescent="0.2">
      <c r="A866" s="23" t="s">
        <v>47</v>
      </c>
      <c r="B866" s="85" t="s">
        <v>48</v>
      </c>
      <c r="C866" s="85"/>
      <c r="D866" s="85"/>
      <c r="E866" s="85"/>
      <c r="F866" s="22"/>
      <c r="G866" s="86"/>
      <c r="H866" s="87"/>
      <c r="I866" s="87"/>
      <c r="J866" s="87"/>
      <c r="K866" s="88"/>
      <c r="L866" s="21"/>
      <c r="M866" s="21"/>
      <c r="N866" s="21"/>
      <c r="O866" s="57">
        <v>16</v>
      </c>
      <c r="P866" s="15">
        <f t="shared" si="35"/>
        <v>0</v>
      </c>
    </row>
    <row r="867" spans="1:16" ht="12.75" x14ac:dyDescent="0.2">
      <c r="A867" s="23" t="s">
        <v>49</v>
      </c>
      <c r="B867" s="85" t="s">
        <v>50</v>
      </c>
      <c r="C867" s="85"/>
      <c r="D867" s="85"/>
      <c r="E867" s="85"/>
      <c r="F867" s="22"/>
      <c r="G867" s="86"/>
      <c r="H867" s="87"/>
      <c r="I867" s="87"/>
      <c r="J867" s="87"/>
      <c r="K867" s="88"/>
      <c r="L867" s="21"/>
      <c r="M867" s="21"/>
      <c r="N867" s="21"/>
      <c r="O867" s="57">
        <v>4</v>
      </c>
      <c r="P867" s="15">
        <f t="shared" si="35"/>
        <v>0</v>
      </c>
    </row>
    <row r="868" spans="1:16" ht="12.75" x14ac:dyDescent="0.2">
      <c r="A868" s="23" t="s">
        <v>51</v>
      </c>
      <c r="B868" s="85" t="s">
        <v>52</v>
      </c>
      <c r="C868" s="85"/>
      <c r="D868" s="85"/>
      <c r="E868" s="85"/>
      <c r="F868" s="22"/>
      <c r="G868" s="86"/>
      <c r="H868" s="87"/>
      <c r="I868" s="87"/>
      <c r="J868" s="87"/>
      <c r="K868" s="88"/>
      <c r="L868" s="21"/>
      <c r="M868" s="21"/>
      <c r="N868" s="21"/>
      <c r="O868" s="57">
        <v>3</v>
      </c>
      <c r="P868" s="15">
        <f t="shared" si="35"/>
        <v>0</v>
      </c>
    </row>
    <row r="869" spans="1:16" ht="12.75" x14ac:dyDescent="0.2">
      <c r="A869" s="23" t="s">
        <v>53</v>
      </c>
      <c r="B869" s="85" t="s">
        <v>54</v>
      </c>
      <c r="C869" s="85"/>
      <c r="D869" s="85"/>
      <c r="E869" s="85"/>
      <c r="F869" s="22"/>
      <c r="G869" s="26"/>
      <c r="H869" s="25"/>
      <c r="I869" s="25"/>
      <c r="J869" s="25"/>
      <c r="K869" s="24"/>
      <c r="L869" s="21"/>
      <c r="M869" s="21"/>
      <c r="N869" s="21"/>
      <c r="O869" s="57">
        <v>14</v>
      </c>
      <c r="P869" s="15">
        <f t="shared" si="35"/>
        <v>0</v>
      </c>
    </row>
    <row r="870" spans="1:16" ht="12.75" x14ac:dyDescent="0.2">
      <c r="A870" s="23" t="s">
        <v>55</v>
      </c>
      <c r="B870" s="85" t="s">
        <v>56</v>
      </c>
      <c r="C870" s="85"/>
      <c r="D870" s="85"/>
      <c r="E870" s="85"/>
      <c r="F870" s="22"/>
      <c r="G870" s="26"/>
      <c r="H870" s="25"/>
      <c r="I870" s="25"/>
      <c r="J870" s="25"/>
      <c r="K870" s="24"/>
      <c r="L870" s="21"/>
      <c r="M870" s="21"/>
      <c r="N870" s="21"/>
      <c r="O870" s="57">
        <v>12</v>
      </c>
      <c r="P870" s="15">
        <f t="shared" si="35"/>
        <v>0</v>
      </c>
    </row>
    <row r="871" spans="1:16" ht="12.75" x14ac:dyDescent="0.2">
      <c r="A871" s="23" t="s">
        <v>57</v>
      </c>
      <c r="B871" s="89" t="s">
        <v>58</v>
      </c>
      <c r="C871" s="90"/>
      <c r="D871" s="90"/>
      <c r="E871" s="91"/>
      <c r="F871" s="22"/>
      <c r="G871" s="86"/>
      <c r="H871" s="92"/>
      <c r="I871" s="92"/>
      <c r="J871" s="92"/>
      <c r="K871" s="88"/>
      <c r="L871" s="21"/>
      <c r="M871" s="21"/>
      <c r="N871" s="21"/>
      <c r="O871" s="57">
        <v>3</v>
      </c>
      <c r="P871" s="15">
        <f t="shared" si="35"/>
        <v>0</v>
      </c>
    </row>
    <row r="872" spans="1:16" ht="12.75" x14ac:dyDescent="0.2">
      <c r="A872" s="23" t="s">
        <v>59</v>
      </c>
      <c r="B872" s="85" t="s">
        <v>60</v>
      </c>
      <c r="C872" s="85"/>
      <c r="D872" s="85"/>
      <c r="E872" s="85"/>
      <c r="F872" s="22"/>
      <c r="G872" s="86"/>
      <c r="H872" s="87"/>
      <c r="I872" s="87"/>
      <c r="J872" s="87"/>
      <c r="K872" s="88"/>
      <c r="L872" s="21"/>
      <c r="M872" s="21"/>
      <c r="N872" s="21"/>
      <c r="O872" s="57">
        <v>8</v>
      </c>
      <c r="P872" s="15">
        <f t="shared" si="35"/>
        <v>0</v>
      </c>
    </row>
    <row r="873" spans="1:16" ht="12.75" x14ac:dyDescent="0.2">
      <c r="A873" s="23" t="s">
        <v>59</v>
      </c>
      <c r="B873" s="85" t="s">
        <v>61</v>
      </c>
      <c r="C873" s="85"/>
      <c r="D873" s="85"/>
      <c r="E873" s="85"/>
      <c r="F873" s="22"/>
      <c r="G873" s="86"/>
      <c r="H873" s="87"/>
      <c r="I873" s="87"/>
      <c r="J873" s="87"/>
      <c r="K873" s="88"/>
      <c r="L873" s="21"/>
      <c r="M873" s="21"/>
      <c r="N873" s="21"/>
      <c r="O873" s="57">
        <v>2</v>
      </c>
      <c r="P873" s="15">
        <f t="shared" si="35"/>
        <v>0</v>
      </c>
    </row>
    <row r="874" spans="1:16" ht="12.75" x14ac:dyDescent="0.2">
      <c r="A874" s="23" t="s">
        <v>59</v>
      </c>
      <c r="B874" s="85" t="s">
        <v>62</v>
      </c>
      <c r="C874" s="85"/>
      <c r="D874" s="85"/>
      <c r="E874" s="85"/>
      <c r="F874" s="22" t="s">
        <v>38</v>
      </c>
      <c r="G874" s="86"/>
      <c r="H874" s="87"/>
      <c r="I874" s="87"/>
      <c r="J874" s="87"/>
      <c r="K874" s="88"/>
      <c r="L874" s="21"/>
      <c r="M874" s="21">
        <v>2000</v>
      </c>
      <c r="N874" s="21"/>
      <c r="O874" s="57">
        <v>6</v>
      </c>
      <c r="P874" s="15">
        <f t="shared" si="35"/>
        <v>12000</v>
      </c>
    </row>
    <row r="875" spans="1:16" ht="13.5" thickBot="1" x14ac:dyDescent="0.25">
      <c r="A875" s="19" t="s">
        <v>59</v>
      </c>
      <c r="B875" s="81" t="s">
        <v>63</v>
      </c>
      <c r="C875" s="81"/>
      <c r="D875" s="81"/>
      <c r="E875" s="81"/>
      <c r="F875" s="18"/>
      <c r="G875" s="82"/>
      <c r="H875" s="83"/>
      <c r="I875" s="83"/>
      <c r="J875" s="83"/>
      <c r="K875" s="84"/>
      <c r="L875" s="17"/>
      <c r="M875" s="17"/>
      <c r="N875" s="17"/>
      <c r="O875" s="56"/>
      <c r="P875" s="15">
        <f t="shared" si="35"/>
        <v>0</v>
      </c>
    </row>
    <row r="876" spans="1:16" ht="13.5" thickTop="1" thickBot="1" x14ac:dyDescent="0.25">
      <c r="J876" s="9" t="s">
        <v>64</v>
      </c>
      <c r="K876" s="9"/>
      <c r="L876" s="14">
        <f>SUM(L861:L875)</f>
        <v>0</v>
      </c>
      <c r="M876" s="13">
        <f>SUM(M861:M875)</f>
        <v>14652</v>
      </c>
      <c r="N876" s="12">
        <f>SUM(N861:N875)</f>
        <v>0</v>
      </c>
      <c r="O876" s="55"/>
      <c r="P876" s="10">
        <f>SUM(P861:P875)</f>
        <v>191472</v>
      </c>
    </row>
    <row r="877" spans="1:16" ht="12.75" thickTop="1" x14ac:dyDescent="0.2"/>
    <row r="878" spans="1:16" ht="15" x14ac:dyDescent="0.25">
      <c r="A878" s="37" t="s">
        <v>139</v>
      </c>
    </row>
    <row r="879" spans="1:16" ht="12.75" x14ac:dyDescent="0.2">
      <c r="A879" s="30" t="s">
        <v>27</v>
      </c>
      <c r="B879" s="93" t="s">
        <v>140</v>
      </c>
      <c r="C879" s="94"/>
      <c r="D879" s="94"/>
      <c r="E879" s="94"/>
      <c r="F879" s="94"/>
      <c r="G879" s="94"/>
      <c r="H879" s="94"/>
      <c r="I879" s="94"/>
      <c r="J879" s="94"/>
      <c r="K879" s="31"/>
    </row>
    <row r="881" spans="1:16" ht="12.75" thickBot="1" x14ac:dyDescent="0.25">
      <c r="A881" s="30" t="s">
        <v>29</v>
      </c>
    </row>
    <row r="882" spans="1:16" ht="12.75" thickTop="1" x14ac:dyDescent="0.2">
      <c r="A882" s="97" t="s">
        <v>30</v>
      </c>
      <c r="B882" s="98"/>
      <c r="C882" s="98"/>
      <c r="D882" s="98"/>
      <c r="E882" s="98"/>
      <c r="F882" s="101" t="s">
        <v>31</v>
      </c>
      <c r="G882" s="103" t="s">
        <v>32</v>
      </c>
      <c r="H882" s="104"/>
      <c r="I882" s="104"/>
      <c r="J882" s="104"/>
      <c r="K882" s="105"/>
      <c r="L882" s="109" t="s">
        <v>20</v>
      </c>
      <c r="M882" s="109"/>
      <c r="N882" s="109"/>
      <c r="O882" s="59" t="s">
        <v>67</v>
      </c>
      <c r="P882" s="95" t="s">
        <v>34</v>
      </c>
    </row>
    <row r="883" spans="1:16" x14ac:dyDescent="0.2">
      <c r="A883" s="99"/>
      <c r="B883" s="100"/>
      <c r="C883" s="100"/>
      <c r="D883" s="100"/>
      <c r="E883" s="100"/>
      <c r="F883" s="102"/>
      <c r="G883" s="106"/>
      <c r="H883" s="107"/>
      <c r="I883" s="107"/>
      <c r="J883" s="107"/>
      <c r="K883" s="108"/>
      <c r="L883" s="28" t="s">
        <v>22</v>
      </c>
      <c r="M883" s="28" t="s">
        <v>23</v>
      </c>
      <c r="N883" s="28" t="s">
        <v>24</v>
      </c>
      <c r="O883" s="58" t="s">
        <v>35</v>
      </c>
      <c r="P883" s="96"/>
    </row>
    <row r="884" spans="1:16" ht="12.75" x14ac:dyDescent="0.2">
      <c r="A884" s="23" t="s">
        <v>36</v>
      </c>
      <c r="B884" s="85" t="s">
        <v>37</v>
      </c>
      <c r="C884" s="85"/>
      <c r="D884" s="85"/>
      <c r="E884" s="85"/>
      <c r="F884" s="22"/>
      <c r="G884" s="86"/>
      <c r="H884" s="87"/>
      <c r="I884" s="87"/>
      <c r="J884" s="87"/>
      <c r="K884" s="88"/>
      <c r="L884" s="21"/>
      <c r="M884" s="21"/>
      <c r="N884" s="21"/>
      <c r="O884" s="57">
        <v>4</v>
      </c>
      <c r="P884" s="15">
        <f t="shared" ref="P884:P898" si="36">SUM(L884:N884)*O884</f>
        <v>0</v>
      </c>
    </row>
    <row r="885" spans="1:16" ht="12.75" x14ac:dyDescent="0.2">
      <c r="A885" s="23" t="s">
        <v>39</v>
      </c>
      <c r="B885" s="85" t="s">
        <v>40</v>
      </c>
      <c r="C885" s="85"/>
      <c r="D885" s="85"/>
      <c r="E885" s="85"/>
      <c r="F885" s="22" t="s">
        <v>38</v>
      </c>
      <c r="G885" s="86"/>
      <c r="H885" s="87"/>
      <c r="I885" s="87"/>
      <c r="J885" s="87"/>
      <c r="K885" s="88"/>
      <c r="L885" s="21"/>
      <c r="M885" s="21">
        <v>21060</v>
      </c>
      <c r="N885" s="21"/>
      <c r="O885" s="57">
        <v>16</v>
      </c>
      <c r="P885" s="15">
        <f t="shared" si="36"/>
        <v>336960</v>
      </c>
    </row>
    <row r="886" spans="1:16" ht="12.75" x14ac:dyDescent="0.2">
      <c r="A886" s="23" t="s">
        <v>41</v>
      </c>
      <c r="B886" s="85" t="s">
        <v>42</v>
      </c>
      <c r="C886" s="85"/>
      <c r="D886" s="85"/>
      <c r="E886" s="85"/>
      <c r="F886" s="22"/>
      <c r="G886" s="86"/>
      <c r="H886" s="87"/>
      <c r="I886" s="87"/>
      <c r="J886" s="87"/>
      <c r="K886" s="88"/>
      <c r="L886" s="21"/>
      <c r="M886" s="21"/>
      <c r="N886" s="21"/>
      <c r="O886" s="57">
        <v>3</v>
      </c>
      <c r="P886" s="15">
        <f t="shared" si="36"/>
        <v>0</v>
      </c>
    </row>
    <row r="887" spans="1:16" ht="12.75" x14ac:dyDescent="0.2">
      <c r="A887" s="23" t="s">
        <v>43</v>
      </c>
      <c r="B887" s="85" t="s">
        <v>44</v>
      </c>
      <c r="C887" s="85"/>
      <c r="D887" s="85"/>
      <c r="E887" s="85"/>
      <c r="F887" s="22"/>
      <c r="G887" s="86"/>
      <c r="H887" s="87"/>
      <c r="I887" s="87"/>
      <c r="J887" s="87"/>
      <c r="K887" s="88"/>
      <c r="L887" s="21"/>
      <c r="M887" s="21"/>
      <c r="N887" s="21"/>
      <c r="O887" s="57">
        <v>3</v>
      </c>
      <c r="P887" s="15">
        <f t="shared" si="36"/>
        <v>0</v>
      </c>
    </row>
    <row r="888" spans="1:16" ht="12.75" x14ac:dyDescent="0.2">
      <c r="A888" s="23" t="s">
        <v>45</v>
      </c>
      <c r="B888" s="85" t="s">
        <v>46</v>
      </c>
      <c r="C888" s="85"/>
      <c r="D888" s="85"/>
      <c r="E888" s="85"/>
      <c r="F888" s="22" t="s">
        <v>38</v>
      </c>
      <c r="G888" s="26"/>
      <c r="H888" s="25"/>
      <c r="I888" s="25"/>
      <c r="J888" s="25"/>
      <c r="K888" s="24"/>
      <c r="L888" s="21"/>
      <c r="M888" s="21">
        <v>2400</v>
      </c>
      <c r="N888" s="21"/>
      <c r="O888" s="57">
        <v>12</v>
      </c>
      <c r="P888" s="15">
        <f t="shared" si="36"/>
        <v>28800</v>
      </c>
    </row>
    <row r="889" spans="1:16" ht="12.75" x14ac:dyDescent="0.2">
      <c r="A889" s="23" t="s">
        <v>47</v>
      </c>
      <c r="B889" s="85" t="s">
        <v>48</v>
      </c>
      <c r="C889" s="85"/>
      <c r="D889" s="85"/>
      <c r="E889" s="85"/>
      <c r="F889" s="22"/>
      <c r="G889" s="86"/>
      <c r="H889" s="87"/>
      <c r="I889" s="87"/>
      <c r="J889" s="87"/>
      <c r="K889" s="88"/>
      <c r="L889" s="21"/>
      <c r="M889" s="21"/>
      <c r="N889" s="21"/>
      <c r="O889" s="57">
        <v>16</v>
      </c>
      <c r="P889" s="15">
        <f t="shared" si="36"/>
        <v>0</v>
      </c>
    </row>
    <row r="890" spans="1:16" ht="12.75" x14ac:dyDescent="0.2">
      <c r="A890" s="23" t="s">
        <v>49</v>
      </c>
      <c r="B890" s="85" t="s">
        <v>50</v>
      </c>
      <c r="C890" s="85"/>
      <c r="D890" s="85"/>
      <c r="E890" s="85"/>
      <c r="F890" s="22"/>
      <c r="G890" s="86"/>
      <c r="H890" s="87"/>
      <c r="I890" s="87"/>
      <c r="J890" s="87"/>
      <c r="K890" s="88"/>
      <c r="L890" s="21"/>
      <c r="M890" s="21"/>
      <c r="N890" s="21"/>
      <c r="O890" s="57">
        <v>4</v>
      </c>
      <c r="P890" s="15">
        <f t="shared" si="36"/>
        <v>0</v>
      </c>
    </row>
    <row r="891" spans="1:16" ht="12.75" x14ac:dyDescent="0.2">
      <c r="A891" s="23" t="s">
        <v>51</v>
      </c>
      <c r="B891" s="85" t="s">
        <v>52</v>
      </c>
      <c r="C891" s="85"/>
      <c r="D891" s="85"/>
      <c r="E891" s="85"/>
      <c r="F891" s="22"/>
      <c r="G891" s="86"/>
      <c r="H891" s="87"/>
      <c r="I891" s="87"/>
      <c r="J891" s="87"/>
      <c r="K891" s="88"/>
      <c r="L891" s="21"/>
      <c r="M891" s="21"/>
      <c r="N891" s="21"/>
      <c r="O891" s="57">
        <v>3</v>
      </c>
      <c r="P891" s="15">
        <f t="shared" si="36"/>
        <v>0</v>
      </c>
    </row>
    <row r="892" spans="1:16" ht="12.75" x14ac:dyDescent="0.2">
      <c r="A892" s="23" t="s">
        <v>53</v>
      </c>
      <c r="B892" s="85" t="s">
        <v>54</v>
      </c>
      <c r="C892" s="85"/>
      <c r="D892" s="85"/>
      <c r="E892" s="85"/>
      <c r="F892" s="22" t="s">
        <v>38</v>
      </c>
      <c r="G892" s="26"/>
      <c r="H892" s="25"/>
      <c r="I892" s="25"/>
      <c r="J892" s="25"/>
      <c r="K892" s="24"/>
      <c r="L892" s="21"/>
      <c r="M892" s="21">
        <v>9044</v>
      </c>
      <c r="N892" s="21"/>
      <c r="O892" s="57">
        <v>14</v>
      </c>
      <c r="P892" s="15">
        <f t="shared" si="36"/>
        <v>126616</v>
      </c>
    </row>
    <row r="893" spans="1:16" ht="12.75" x14ac:dyDescent="0.2">
      <c r="A893" s="23" t="s">
        <v>55</v>
      </c>
      <c r="B893" s="85" t="s">
        <v>56</v>
      </c>
      <c r="C893" s="85"/>
      <c r="D893" s="85"/>
      <c r="E893" s="85"/>
      <c r="F893" s="22" t="s">
        <v>38</v>
      </c>
      <c r="G893" s="26"/>
      <c r="H893" s="25"/>
      <c r="I893" s="25"/>
      <c r="J893" s="25"/>
      <c r="K893" s="24"/>
      <c r="L893" s="21"/>
      <c r="M893" s="21">
        <v>502</v>
      </c>
      <c r="N893" s="21"/>
      <c r="O893" s="57">
        <v>12</v>
      </c>
      <c r="P893" s="15">
        <f t="shared" si="36"/>
        <v>6024</v>
      </c>
    </row>
    <row r="894" spans="1:16" ht="12.75" x14ac:dyDescent="0.2">
      <c r="A894" s="23" t="s">
        <v>57</v>
      </c>
      <c r="B894" s="89" t="s">
        <v>58</v>
      </c>
      <c r="C894" s="90"/>
      <c r="D894" s="90"/>
      <c r="E894" s="91"/>
      <c r="F894" s="22"/>
      <c r="G894" s="86"/>
      <c r="H894" s="92"/>
      <c r="I894" s="92"/>
      <c r="J894" s="92"/>
      <c r="K894" s="88"/>
      <c r="L894" s="21"/>
      <c r="M894" s="21"/>
      <c r="N894" s="21"/>
      <c r="O894" s="57">
        <v>3</v>
      </c>
      <c r="P894" s="15">
        <f t="shared" si="36"/>
        <v>0</v>
      </c>
    </row>
    <row r="895" spans="1:16" ht="12.75" x14ac:dyDescent="0.2">
      <c r="A895" s="23" t="s">
        <v>59</v>
      </c>
      <c r="B895" s="85" t="s">
        <v>60</v>
      </c>
      <c r="C895" s="85"/>
      <c r="D895" s="85"/>
      <c r="E895" s="85"/>
      <c r="F895" s="22"/>
      <c r="G895" s="86"/>
      <c r="H895" s="87"/>
      <c r="I895" s="87"/>
      <c r="J895" s="87"/>
      <c r="K895" s="88"/>
      <c r="L895" s="21"/>
      <c r="M895" s="21"/>
      <c r="N895" s="21"/>
      <c r="O895" s="57">
        <v>8</v>
      </c>
      <c r="P895" s="15">
        <f t="shared" si="36"/>
        <v>0</v>
      </c>
    </row>
    <row r="896" spans="1:16" ht="12.75" x14ac:dyDescent="0.2">
      <c r="A896" s="23" t="s">
        <v>59</v>
      </c>
      <c r="B896" s="85" t="s">
        <v>61</v>
      </c>
      <c r="C896" s="85"/>
      <c r="D896" s="85"/>
      <c r="E896" s="85"/>
      <c r="F896" s="22"/>
      <c r="G896" s="86"/>
      <c r="H896" s="87"/>
      <c r="I896" s="87"/>
      <c r="J896" s="87"/>
      <c r="K896" s="88"/>
      <c r="L896" s="21"/>
      <c r="M896" s="21"/>
      <c r="N896" s="21"/>
      <c r="O896" s="57">
        <v>2</v>
      </c>
      <c r="P896" s="15">
        <f t="shared" si="36"/>
        <v>0</v>
      </c>
    </row>
    <row r="897" spans="1:16" ht="12.75" x14ac:dyDescent="0.2">
      <c r="A897" s="23" t="s">
        <v>59</v>
      </c>
      <c r="B897" s="85" t="s">
        <v>62</v>
      </c>
      <c r="C897" s="85"/>
      <c r="D897" s="85"/>
      <c r="E897" s="85"/>
      <c r="F897" s="22" t="s">
        <v>38</v>
      </c>
      <c r="G897" s="86"/>
      <c r="H897" s="87"/>
      <c r="I897" s="87"/>
      <c r="J897" s="87"/>
      <c r="K897" s="88"/>
      <c r="L897" s="21"/>
      <c r="M897" s="21">
        <v>400</v>
      </c>
      <c r="N897" s="21"/>
      <c r="O897" s="57">
        <v>6</v>
      </c>
      <c r="P897" s="15">
        <f t="shared" si="36"/>
        <v>2400</v>
      </c>
    </row>
    <row r="898" spans="1:16" ht="13.5" thickBot="1" x14ac:dyDescent="0.25">
      <c r="A898" s="19" t="s">
        <v>59</v>
      </c>
      <c r="B898" s="81" t="s">
        <v>63</v>
      </c>
      <c r="C898" s="81"/>
      <c r="D898" s="81"/>
      <c r="E898" s="81"/>
      <c r="F898" s="18"/>
      <c r="G898" s="82"/>
      <c r="H898" s="83"/>
      <c r="I898" s="83"/>
      <c r="J898" s="83"/>
      <c r="K898" s="84"/>
      <c r="L898" s="17"/>
      <c r="M898" s="17"/>
      <c r="N898" s="17"/>
      <c r="O898" s="56"/>
      <c r="P898" s="15">
        <f t="shared" si="36"/>
        <v>0</v>
      </c>
    </row>
    <row r="899" spans="1:16" ht="13.5" thickTop="1" thickBot="1" x14ac:dyDescent="0.25">
      <c r="J899" s="9" t="s">
        <v>64</v>
      </c>
      <c r="K899" s="9"/>
      <c r="L899" s="14">
        <f>SUM(L884:L898)</f>
        <v>0</v>
      </c>
      <c r="M899" s="13">
        <f>SUM(M884:M898)</f>
        <v>33406</v>
      </c>
      <c r="N899" s="12">
        <f>SUM(N884:N898)</f>
        <v>0</v>
      </c>
      <c r="O899" s="55"/>
      <c r="P899" s="10">
        <f>SUM(P884:P898)</f>
        <v>500800</v>
      </c>
    </row>
    <row r="900" spans="1:16" ht="12.75" thickTop="1" x14ac:dyDescent="0.2"/>
    <row r="901" spans="1:16" ht="15" x14ac:dyDescent="0.25">
      <c r="A901" s="37" t="s">
        <v>141</v>
      </c>
    </row>
    <row r="902" spans="1:16" ht="12.75" x14ac:dyDescent="0.2">
      <c r="A902" s="30" t="s">
        <v>27</v>
      </c>
      <c r="B902" s="93" t="s">
        <v>142</v>
      </c>
      <c r="C902" s="94"/>
      <c r="D902" s="94"/>
      <c r="E902" s="94"/>
      <c r="F902" s="94"/>
      <c r="G902" s="94"/>
      <c r="H902" s="94"/>
      <c r="I902" s="94"/>
      <c r="J902" s="94"/>
      <c r="K902" s="31"/>
    </row>
    <row r="904" spans="1:16" ht="12.75" thickBot="1" x14ac:dyDescent="0.25">
      <c r="A904" s="30" t="s">
        <v>29</v>
      </c>
    </row>
    <row r="905" spans="1:16" ht="12.75" thickTop="1" x14ac:dyDescent="0.2">
      <c r="A905" s="97" t="s">
        <v>30</v>
      </c>
      <c r="B905" s="98"/>
      <c r="C905" s="98"/>
      <c r="D905" s="98"/>
      <c r="E905" s="98"/>
      <c r="F905" s="101" t="s">
        <v>31</v>
      </c>
      <c r="G905" s="103" t="s">
        <v>32</v>
      </c>
      <c r="H905" s="104"/>
      <c r="I905" s="104"/>
      <c r="J905" s="104"/>
      <c r="K905" s="105"/>
      <c r="L905" s="109" t="s">
        <v>20</v>
      </c>
      <c r="M905" s="109"/>
      <c r="N905" s="109"/>
      <c r="O905" s="59" t="s">
        <v>67</v>
      </c>
      <c r="P905" s="95" t="s">
        <v>34</v>
      </c>
    </row>
    <row r="906" spans="1:16" x14ac:dyDescent="0.2">
      <c r="A906" s="99"/>
      <c r="B906" s="100"/>
      <c r="C906" s="100"/>
      <c r="D906" s="100"/>
      <c r="E906" s="100"/>
      <c r="F906" s="102"/>
      <c r="G906" s="106"/>
      <c r="H906" s="107"/>
      <c r="I906" s="107"/>
      <c r="J906" s="107"/>
      <c r="K906" s="108"/>
      <c r="L906" s="28" t="s">
        <v>22</v>
      </c>
      <c r="M906" s="28" t="s">
        <v>23</v>
      </c>
      <c r="N906" s="28" t="s">
        <v>24</v>
      </c>
      <c r="O906" s="58" t="s">
        <v>35</v>
      </c>
      <c r="P906" s="96"/>
    </row>
    <row r="907" spans="1:16" ht="12.75" x14ac:dyDescent="0.2">
      <c r="A907" s="23" t="s">
        <v>36</v>
      </c>
      <c r="B907" s="85" t="s">
        <v>37</v>
      </c>
      <c r="C907" s="85"/>
      <c r="D907" s="85"/>
      <c r="E907" s="85"/>
      <c r="F907" s="22"/>
      <c r="G907" s="86"/>
      <c r="H907" s="87"/>
      <c r="I907" s="87"/>
      <c r="J907" s="87"/>
      <c r="K907" s="88"/>
      <c r="L907" s="21"/>
      <c r="M907" s="21"/>
      <c r="N907" s="21"/>
      <c r="O907" s="57">
        <v>4</v>
      </c>
      <c r="P907" s="15">
        <f t="shared" ref="P907:P921" si="37">SUM(L907:N907)*O907</f>
        <v>0</v>
      </c>
    </row>
    <row r="908" spans="1:16" ht="12.75" x14ac:dyDescent="0.2">
      <c r="A908" s="23" t="s">
        <v>39</v>
      </c>
      <c r="B908" s="85" t="s">
        <v>40</v>
      </c>
      <c r="C908" s="85"/>
      <c r="D908" s="85"/>
      <c r="E908" s="85"/>
      <c r="F908" s="22" t="s">
        <v>38</v>
      </c>
      <c r="G908" s="86"/>
      <c r="H908" s="87"/>
      <c r="I908" s="87"/>
      <c r="J908" s="87"/>
      <c r="K908" s="88"/>
      <c r="L908" s="21"/>
      <c r="M908" s="21">
        <v>21060</v>
      </c>
      <c r="N908" s="21"/>
      <c r="O908" s="57">
        <v>16</v>
      </c>
      <c r="P908" s="15">
        <f t="shared" si="37"/>
        <v>336960</v>
      </c>
    </row>
    <row r="909" spans="1:16" ht="12.75" x14ac:dyDescent="0.2">
      <c r="A909" s="23" t="s">
        <v>41</v>
      </c>
      <c r="B909" s="85" t="s">
        <v>42</v>
      </c>
      <c r="C909" s="85"/>
      <c r="D909" s="85"/>
      <c r="E909" s="85"/>
      <c r="F909" s="22"/>
      <c r="G909" s="86"/>
      <c r="H909" s="87"/>
      <c r="I909" s="87"/>
      <c r="J909" s="87"/>
      <c r="K909" s="88"/>
      <c r="L909" s="21"/>
      <c r="M909" s="21"/>
      <c r="N909" s="21"/>
      <c r="O909" s="57">
        <v>3</v>
      </c>
      <c r="P909" s="15">
        <f t="shared" si="37"/>
        <v>0</v>
      </c>
    </row>
    <row r="910" spans="1:16" ht="12.75" x14ac:dyDescent="0.2">
      <c r="A910" s="23" t="s">
        <v>43</v>
      </c>
      <c r="B910" s="85" t="s">
        <v>44</v>
      </c>
      <c r="C910" s="85"/>
      <c r="D910" s="85"/>
      <c r="E910" s="85"/>
      <c r="F910" s="22"/>
      <c r="G910" s="86"/>
      <c r="H910" s="87"/>
      <c r="I910" s="87"/>
      <c r="J910" s="87"/>
      <c r="K910" s="88"/>
      <c r="L910" s="21"/>
      <c r="M910" s="21"/>
      <c r="N910" s="21"/>
      <c r="O910" s="57">
        <v>3</v>
      </c>
      <c r="P910" s="15">
        <f t="shared" si="37"/>
        <v>0</v>
      </c>
    </row>
    <row r="911" spans="1:16" ht="12.75" x14ac:dyDescent="0.2">
      <c r="A911" s="23" t="s">
        <v>45</v>
      </c>
      <c r="B911" s="85" t="s">
        <v>46</v>
      </c>
      <c r="C911" s="85"/>
      <c r="D911" s="85"/>
      <c r="E911" s="85"/>
      <c r="F911" s="22" t="s">
        <v>38</v>
      </c>
      <c r="G911" s="26"/>
      <c r="H911" s="25"/>
      <c r="I911" s="25"/>
      <c r="J911" s="25"/>
      <c r="K911" s="24"/>
      <c r="L911" s="21"/>
      <c r="M911" s="22">
        <v>2400</v>
      </c>
      <c r="N911" s="21"/>
      <c r="O911" s="57">
        <v>12</v>
      </c>
      <c r="P911" s="15">
        <f t="shared" si="37"/>
        <v>28800</v>
      </c>
    </row>
    <row r="912" spans="1:16" ht="12.75" x14ac:dyDescent="0.2">
      <c r="A912" s="23" t="s">
        <v>47</v>
      </c>
      <c r="B912" s="85" t="s">
        <v>48</v>
      </c>
      <c r="C912" s="85"/>
      <c r="D912" s="85"/>
      <c r="E912" s="85"/>
      <c r="F912" s="22"/>
      <c r="G912" s="86"/>
      <c r="H912" s="87"/>
      <c r="I912" s="87"/>
      <c r="J912" s="87"/>
      <c r="K912" s="88"/>
      <c r="L912" s="21"/>
      <c r="M912" s="22"/>
      <c r="N912" s="21"/>
      <c r="O912" s="57">
        <v>16</v>
      </c>
      <c r="P912" s="15">
        <f t="shared" si="37"/>
        <v>0</v>
      </c>
    </row>
    <row r="913" spans="1:16" ht="12.75" x14ac:dyDescent="0.2">
      <c r="A913" s="23" t="s">
        <v>49</v>
      </c>
      <c r="B913" s="85" t="s">
        <v>50</v>
      </c>
      <c r="C913" s="85"/>
      <c r="D913" s="85"/>
      <c r="E913" s="85"/>
      <c r="F913" s="22"/>
      <c r="G913" s="86"/>
      <c r="H913" s="87"/>
      <c r="I913" s="87"/>
      <c r="J913" s="87"/>
      <c r="K913" s="88"/>
      <c r="L913" s="21"/>
      <c r="M913" s="22"/>
      <c r="N913" s="21"/>
      <c r="O913" s="57">
        <v>4</v>
      </c>
      <c r="P913" s="15">
        <f t="shared" si="37"/>
        <v>0</v>
      </c>
    </row>
    <row r="914" spans="1:16" ht="12.75" x14ac:dyDescent="0.2">
      <c r="A914" s="23" t="s">
        <v>51</v>
      </c>
      <c r="B914" s="85" t="s">
        <v>52</v>
      </c>
      <c r="C914" s="85"/>
      <c r="D914" s="85"/>
      <c r="E914" s="85"/>
      <c r="F914" s="22"/>
      <c r="G914" s="86"/>
      <c r="H914" s="87"/>
      <c r="I914" s="87"/>
      <c r="J914" s="87"/>
      <c r="K914" s="88"/>
      <c r="L914" s="21"/>
      <c r="M914" s="22"/>
      <c r="N914" s="21"/>
      <c r="O914" s="57">
        <v>3</v>
      </c>
      <c r="P914" s="15">
        <f t="shared" si="37"/>
        <v>0</v>
      </c>
    </row>
    <row r="915" spans="1:16" ht="12.75" x14ac:dyDescent="0.2">
      <c r="A915" s="23" t="s">
        <v>53</v>
      </c>
      <c r="B915" s="85" t="s">
        <v>54</v>
      </c>
      <c r="C915" s="85"/>
      <c r="D915" s="85"/>
      <c r="E915" s="85"/>
      <c r="F915" s="22" t="s">
        <v>38</v>
      </c>
      <c r="G915" s="26"/>
      <c r="H915" s="25"/>
      <c r="I915" s="25"/>
      <c r="J915" s="25"/>
      <c r="K915" s="24"/>
      <c r="L915" s="21"/>
      <c r="M915" s="22">
        <v>10842</v>
      </c>
      <c r="N915" s="21"/>
      <c r="O915" s="57">
        <v>14</v>
      </c>
      <c r="P915" s="15">
        <f t="shared" si="37"/>
        <v>151788</v>
      </c>
    </row>
    <row r="916" spans="1:16" ht="12.75" x14ac:dyDescent="0.2">
      <c r="A916" s="23" t="s">
        <v>55</v>
      </c>
      <c r="B916" s="85" t="s">
        <v>56</v>
      </c>
      <c r="C916" s="85"/>
      <c r="D916" s="85"/>
      <c r="E916" s="85"/>
      <c r="F916" s="22" t="s">
        <v>38</v>
      </c>
      <c r="G916" s="26"/>
      <c r="H916" s="25"/>
      <c r="I916" s="25"/>
      <c r="J916" s="25"/>
      <c r="K916" s="24"/>
      <c r="L916" s="21"/>
      <c r="M916" s="22">
        <v>5107</v>
      </c>
      <c r="N916" s="21"/>
      <c r="O916" s="57">
        <v>12</v>
      </c>
      <c r="P916" s="15">
        <f t="shared" si="37"/>
        <v>61284</v>
      </c>
    </row>
    <row r="917" spans="1:16" ht="12.75" x14ac:dyDescent="0.2">
      <c r="A917" s="23" t="s">
        <v>57</v>
      </c>
      <c r="B917" s="89" t="s">
        <v>58</v>
      </c>
      <c r="C917" s="90"/>
      <c r="D917" s="90"/>
      <c r="E917" s="91"/>
      <c r="F917" s="22"/>
      <c r="G917" s="86"/>
      <c r="H917" s="92"/>
      <c r="I917" s="92"/>
      <c r="J917" s="92"/>
      <c r="K917" s="88"/>
      <c r="L917" s="21"/>
      <c r="M917" s="22"/>
      <c r="N917" s="21"/>
      <c r="O917" s="57">
        <v>3</v>
      </c>
      <c r="P917" s="15">
        <f t="shared" si="37"/>
        <v>0</v>
      </c>
    </row>
    <row r="918" spans="1:16" ht="12.75" x14ac:dyDescent="0.2">
      <c r="A918" s="23" t="s">
        <v>59</v>
      </c>
      <c r="B918" s="85" t="s">
        <v>60</v>
      </c>
      <c r="C918" s="85"/>
      <c r="D918" s="85"/>
      <c r="E918" s="85"/>
      <c r="F918" s="22"/>
      <c r="G918" s="86"/>
      <c r="H918" s="87"/>
      <c r="I918" s="87"/>
      <c r="J918" s="87"/>
      <c r="K918" s="88"/>
      <c r="L918" s="21"/>
      <c r="M918" s="22"/>
      <c r="N918" s="21"/>
      <c r="O918" s="57">
        <v>8</v>
      </c>
      <c r="P918" s="15">
        <f t="shared" si="37"/>
        <v>0</v>
      </c>
    </row>
    <row r="919" spans="1:16" ht="12.75" x14ac:dyDescent="0.2">
      <c r="A919" s="23" t="s">
        <v>59</v>
      </c>
      <c r="B919" s="85" t="s">
        <v>61</v>
      </c>
      <c r="C919" s="85"/>
      <c r="D919" s="85"/>
      <c r="E919" s="85"/>
      <c r="F919" s="22"/>
      <c r="G919" s="86"/>
      <c r="H919" s="87"/>
      <c r="I919" s="87"/>
      <c r="J919" s="87"/>
      <c r="K919" s="88"/>
      <c r="L919" s="21"/>
      <c r="M919" s="22"/>
      <c r="N919" s="21"/>
      <c r="O919" s="57">
        <v>2</v>
      </c>
      <c r="P919" s="15">
        <f t="shared" si="37"/>
        <v>0</v>
      </c>
    </row>
    <row r="920" spans="1:16" ht="12.75" x14ac:dyDescent="0.2">
      <c r="A920" s="23" t="s">
        <v>59</v>
      </c>
      <c r="B920" s="85" t="s">
        <v>62</v>
      </c>
      <c r="C920" s="85"/>
      <c r="D920" s="85"/>
      <c r="E920" s="85"/>
      <c r="F920" s="22" t="s">
        <v>38</v>
      </c>
      <c r="G920" s="86"/>
      <c r="H920" s="87"/>
      <c r="I920" s="87"/>
      <c r="J920" s="87"/>
      <c r="K920" s="88"/>
      <c r="L920" s="21"/>
      <c r="M920" s="22">
        <v>4000</v>
      </c>
      <c r="N920" s="21"/>
      <c r="O920" s="57">
        <v>6</v>
      </c>
      <c r="P920" s="15">
        <f t="shared" si="37"/>
        <v>24000</v>
      </c>
    </row>
    <row r="921" spans="1:16" ht="13.5" thickBot="1" x14ac:dyDescent="0.25">
      <c r="A921" s="19" t="s">
        <v>59</v>
      </c>
      <c r="B921" s="81" t="s">
        <v>63</v>
      </c>
      <c r="C921" s="81"/>
      <c r="D921" s="81"/>
      <c r="E921" s="81"/>
      <c r="F921" s="18"/>
      <c r="G921" s="82"/>
      <c r="H921" s="83"/>
      <c r="I921" s="83"/>
      <c r="J921" s="83"/>
      <c r="K921" s="84"/>
      <c r="L921" s="17"/>
      <c r="M921" s="17"/>
      <c r="N921" s="17"/>
      <c r="O921" s="56"/>
      <c r="P921" s="15">
        <f t="shared" si="37"/>
        <v>0</v>
      </c>
    </row>
    <row r="922" spans="1:16" ht="13.5" thickTop="1" thickBot="1" x14ac:dyDescent="0.25">
      <c r="J922" s="9" t="s">
        <v>64</v>
      </c>
      <c r="K922" s="9"/>
      <c r="L922" s="14">
        <f>SUM(L907:L921)</f>
        <v>0</v>
      </c>
      <c r="M922" s="13">
        <f>SUM(M907:M921)</f>
        <v>43409</v>
      </c>
      <c r="N922" s="12">
        <f>SUM(N907:N921)</f>
        <v>0</v>
      </c>
      <c r="O922" s="55"/>
      <c r="P922" s="10">
        <f>SUM(P907:P921)</f>
        <v>602832</v>
      </c>
    </row>
    <row r="923" spans="1:16" ht="12.75" thickTop="1" x14ac:dyDescent="0.2"/>
    <row r="924" spans="1:16" ht="15" x14ac:dyDescent="0.25">
      <c r="A924" s="37" t="s">
        <v>143</v>
      </c>
    </row>
    <row r="925" spans="1:16" ht="12.75" x14ac:dyDescent="0.2">
      <c r="A925" s="30" t="s">
        <v>27</v>
      </c>
      <c r="B925" s="93" t="s">
        <v>144</v>
      </c>
      <c r="C925" s="93"/>
      <c r="D925" s="93"/>
      <c r="E925" s="93"/>
      <c r="F925" s="93"/>
      <c r="G925" s="93"/>
      <c r="H925" s="93"/>
      <c r="I925" s="93"/>
      <c r="J925" s="93"/>
      <c r="K925" s="31"/>
    </row>
    <row r="927" spans="1:16" ht="12.75" thickBot="1" x14ac:dyDescent="0.25">
      <c r="A927" s="30" t="s">
        <v>29</v>
      </c>
    </row>
    <row r="928" spans="1:16" ht="12.75" thickTop="1" x14ac:dyDescent="0.2">
      <c r="A928" s="97" t="s">
        <v>30</v>
      </c>
      <c r="B928" s="98"/>
      <c r="C928" s="98"/>
      <c r="D928" s="98"/>
      <c r="E928" s="98"/>
      <c r="F928" s="101" t="s">
        <v>31</v>
      </c>
      <c r="G928" s="103" t="s">
        <v>32</v>
      </c>
      <c r="H928" s="104"/>
      <c r="I928" s="104"/>
      <c r="J928" s="104"/>
      <c r="K928" s="105"/>
      <c r="L928" s="109" t="s">
        <v>20</v>
      </c>
      <c r="M928" s="109"/>
      <c r="N928" s="109"/>
      <c r="O928" s="59" t="s">
        <v>67</v>
      </c>
      <c r="P928" s="95" t="s">
        <v>34</v>
      </c>
    </row>
    <row r="929" spans="1:16" x14ac:dyDescent="0.2">
      <c r="A929" s="99"/>
      <c r="B929" s="100"/>
      <c r="C929" s="100"/>
      <c r="D929" s="100"/>
      <c r="E929" s="100"/>
      <c r="F929" s="102"/>
      <c r="G929" s="106"/>
      <c r="H929" s="107"/>
      <c r="I929" s="107"/>
      <c r="J929" s="107"/>
      <c r="K929" s="108"/>
      <c r="L929" s="28" t="s">
        <v>22</v>
      </c>
      <c r="M929" s="28" t="s">
        <v>23</v>
      </c>
      <c r="N929" s="28" t="s">
        <v>24</v>
      </c>
      <c r="O929" s="58" t="s">
        <v>35</v>
      </c>
      <c r="P929" s="96"/>
    </row>
    <row r="930" spans="1:16" ht="12.75" x14ac:dyDescent="0.2">
      <c r="A930" s="23" t="s">
        <v>36</v>
      </c>
      <c r="B930" s="85" t="s">
        <v>37</v>
      </c>
      <c r="C930" s="85"/>
      <c r="D930" s="85"/>
      <c r="E930" s="85"/>
      <c r="F930" s="22"/>
      <c r="G930" s="86"/>
      <c r="H930" s="87"/>
      <c r="I930" s="87"/>
      <c r="J930" s="87"/>
      <c r="K930" s="88"/>
      <c r="L930" s="21"/>
      <c r="M930" s="21"/>
      <c r="N930" s="21"/>
      <c r="O930" s="57">
        <v>4</v>
      </c>
      <c r="P930" s="15">
        <f t="shared" ref="P930:P944" si="38">SUM(L930:N930)*O930</f>
        <v>0</v>
      </c>
    </row>
    <row r="931" spans="1:16" ht="12.75" x14ac:dyDescent="0.2">
      <c r="A931" s="23" t="s">
        <v>39</v>
      </c>
      <c r="B931" s="85" t="s">
        <v>40</v>
      </c>
      <c r="C931" s="85"/>
      <c r="D931" s="85"/>
      <c r="E931" s="85"/>
      <c r="F931" s="22"/>
      <c r="G931" s="86"/>
      <c r="H931" s="87"/>
      <c r="I931" s="87"/>
      <c r="J931" s="87"/>
      <c r="K931" s="88"/>
      <c r="L931" s="21"/>
      <c r="M931" s="21"/>
      <c r="N931" s="21"/>
      <c r="O931" s="57">
        <v>16</v>
      </c>
      <c r="P931" s="15">
        <f t="shared" si="38"/>
        <v>0</v>
      </c>
    </row>
    <row r="932" spans="1:16" ht="12.75" x14ac:dyDescent="0.2">
      <c r="A932" s="23" t="s">
        <v>41</v>
      </c>
      <c r="B932" s="85" t="s">
        <v>42</v>
      </c>
      <c r="C932" s="85"/>
      <c r="D932" s="85"/>
      <c r="E932" s="85"/>
      <c r="F932" s="22" t="s">
        <v>38</v>
      </c>
      <c r="G932" s="86"/>
      <c r="H932" s="87"/>
      <c r="I932" s="87"/>
      <c r="J932" s="87"/>
      <c r="K932" s="88"/>
      <c r="L932" s="21"/>
      <c r="M932" s="21">
        <v>4860</v>
      </c>
      <c r="N932" s="21"/>
      <c r="O932" s="57">
        <v>3</v>
      </c>
      <c r="P932" s="15">
        <f t="shared" si="38"/>
        <v>14580</v>
      </c>
    </row>
    <row r="933" spans="1:16" ht="12.75" x14ac:dyDescent="0.2">
      <c r="A933" s="23" t="s">
        <v>43</v>
      </c>
      <c r="B933" s="85" t="s">
        <v>44</v>
      </c>
      <c r="C933" s="85"/>
      <c r="D933" s="85"/>
      <c r="E933" s="85"/>
      <c r="F933" s="22"/>
      <c r="G933" s="86"/>
      <c r="H933" s="87"/>
      <c r="I933" s="87"/>
      <c r="J933" s="87"/>
      <c r="K933" s="88"/>
      <c r="L933" s="21"/>
      <c r="M933" s="21"/>
      <c r="N933" s="21"/>
      <c r="O933" s="57">
        <v>3</v>
      </c>
      <c r="P933" s="15">
        <f t="shared" si="38"/>
        <v>0</v>
      </c>
    </row>
    <row r="934" spans="1:16" ht="12.75" x14ac:dyDescent="0.2">
      <c r="A934" s="23" t="s">
        <v>45</v>
      </c>
      <c r="B934" s="85" t="s">
        <v>46</v>
      </c>
      <c r="C934" s="85"/>
      <c r="D934" s="85"/>
      <c r="E934" s="85"/>
      <c r="F934" s="22"/>
      <c r="G934" s="26"/>
      <c r="H934" s="25"/>
      <c r="I934" s="25"/>
      <c r="J934" s="25"/>
      <c r="K934" s="24"/>
      <c r="L934" s="21"/>
      <c r="M934" s="21"/>
      <c r="N934" s="21"/>
      <c r="O934" s="57">
        <v>12</v>
      </c>
      <c r="P934" s="15">
        <f t="shared" si="38"/>
        <v>0</v>
      </c>
    </row>
    <row r="935" spans="1:16" ht="12.75" x14ac:dyDescent="0.2">
      <c r="A935" s="23" t="s">
        <v>47</v>
      </c>
      <c r="B935" s="85" t="s">
        <v>48</v>
      </c>
      <c r="C935" s="85"/>
      <c r="D935" s="85"/>
      <c r="E935" s="85"/>
      <c r="F935" s="22"/>
      <c r="G935" s="86"/>
      <c r="H935" s="87"/>
      <c r="I935" s="87"/>
      <c r="J935" s="87"/>
      <c r="K935" s="88"/>
      <c r="L935" s="21"/>
      <c r="M935" s="21"/>
      <c r="N935" s="21"/>
      <c r="O935" s="57">
        <v>16</v>
      </c>
      <c r="P935" s="15">
        <f t="shared" si="38"/>
        <v>0</v>
      </c>
    </row>
    <row r="936" spans="1:16" ht="12.75" x14ac:dyDescent="0.2">
      <c r="A936" s="23" t="s">
        <v>49</v>
      </c>
      <c r="B936" s="85" t="s">
        <v>50</v>
      </c>
      <c r="C936" s="85"/>
      <c r="D936" s="85"/>
      <c r="E936" s="85"/>
      <c r="F936" s="22"/>
      <c r="G936" s="86"/>
      <c r="H936" s="87"/>
      <c r="I936" s="87"/>
      <c r="J936" s="87"/>
      <c r="K936" s="88"/>
      <c r="L936" s="21"/>
      <c r="M936" s="21"/>
      <c r="N936" s="21"/>
      <c r="O936" s="57">
        <v>4</v>
      </c>
      <c r="P936" s="15">
        <f t="shared" si="38"/>
        <v>0</v>
      </c>
    </row>
    <row r="937" spans="1:16" ht="12.75" x14ac:dyDescent="0.2">
      <c r="A937" s="23" t="s">
        <v>51</v>
      </c>
      <c r="B937" s="85" t="s">
        <v>52</v>
      </c>
      <c r="C937" s="85"/>
      <c r="D937" s="85"/>
      <c r="E937" s="85"/>
      <c r="F937" s="22"/>
      <c r="G937" s="86"/>
      <c r="H937" s="87"/>
      <c r="I937" s="87"/>
      <c r="J937" s="87"/>
      <c r="K937" s="88"/>
      <c r="L937" s="21"/>
      <c r="M937" s="21"/>
      <c r="N937" s="21"/>
      <c r="O937" s="57">
        <v>3</v>
      </c>
      <c r="P937" s="15">
        <f t="shared" si="38"/>
        <v>0</v>
      </c>
    </row>
    <row r="938" spans="1:16" ht="12.75" x14ac:dyDescent="0.2">
      <c r="A938" s="23" t="s">
        <v>53</v>
      </c>
      <c r="B938" s="85" t="s">
        <v>54</v>
      </c>
      <c r="C938" s="85"/>
      <c r="D938" s="85"/>
      <c r="E938" s="85"/>
      <c r="F938" s="22"/>
      <c r="G938" s="26"/>
      <c r="H938" s="25"/>
      <c r="I938" s="25"/>
      <c r="J938" s="25"/>
      <c r="K938" s="24"/>
      <c r="L938" s="21"/>
      <c r="M938" s="21"/>
      <c r="N938" s="21"/>
      <c r="O938" s="57">
        <v>14</v>
      </c>
      <c r="P938" s="15">
        <f t="shared" si="38"/>
        <v>0</v>
      </c>
    </row>
    <row r="939" spans="1:16" ht="12.75" x14ac:dyDescent="0.2">
      <c r="A939" s="23" t="s">
        <v>55</v>
      </c>
      <c r="B939" s="85" t="s">
        <v>56</v>
      </c>
      <c r="C939" s="85"/>
      <c r="D939" s="85"/>
      <c r="E939" s="85"/>
      <c r="F939" s="22"/>
      <c r="G939" s="26"/>
      <c r="H939" s="25"/>
      <c r="I939" s="25"/>
      <c r="J939" s="25"/>
      <c r="K939" s="24"/>
      <c r="L939" s="21"/>
      <c r="M939" s="21"/>
      <c r="N939" s="21"/>
      <c r="O939" s="57">
        <v>12</v>
      </c>
      <c r="P939" s="15">
        <f t="shared" si="38"/>
        <v>0</v>
      </c>
    </row>
    <row r="940" spans="1:16" ht="12.75" x14ac:dyDescent="0.2">
      <c r="A940" s="23" t="s">
        <v>57</v>
      </c>
      <c r="B940" s="89" t="s">
        <v>58</v>
      </c>
      <c r="C940" s="90"/>
      <c r="D940" s="90"/>
      <c r="E940" s="91"/>
      <c r="F940" s="22"/>
      <c r="G940" s="86"/>
      <c r="H940" s="92"/>
      <c r="I940" s="92"/>
      <c r="J940" s="92"/>
      <c r="K940" s="88"/>
      <c r="L940" s="21"/>
      <c r="M940" s="21"/>
      <c r="N940" s="21"/>
      <c r="O940" s="57">
        <v>3</v>
      </c>
      <c r="P940" s="15">
        <f t="shared" si="38"/>
        <v>0</v>
      </c>
    </row>
    <row r="941" spans="1:16" ht="12.75" x14ac:dyDescent="0.2">
      <c r="A941" s="23" t="s">
        <v>59</v>
      </c>
      <c r="B941" s="85" t="s">
        <v>60</v>
      </c>
      <c r="C941" s="85"/>
      <c r="D941" s="85"/>
      <c r="E941" s="85"/>
      <c r="F941" s="22"/>
      <c r="G941" s="86"/>
      <c r="H941" s="87"/>
      <c r="I941" s="87"/>
      <c r="J941" s="87"/>
      <c r="K941" s="88"/>
      <c r="L941" s="21"/>
      <c r="M941" s="21"/>
      <c r="N941" s="21"/>
      <c r="O941" s="57">
        <v>8</v>
      </c>
      <c r="P941" s="15">
        <f t="shared" si="38"/>
        <v>0</v>
      </c>
    </row>
    <row r="942" spans="1:16" ht="12.75" x14ac:dyDescent="0.2">
      <c r="A942" s="23" t="s">
        <v>59</v>
      </c>
      <c r="B942" s="85" t="s">
        <v>61</v>
      </c>
      <c r="C942" s="85"/>
      <c r="D942" s="85"/>
      <c r="E942" s="85"/>
      <c r="F942" s="22"/>
      <c r="G942" s="86"/>
      <c r="H942" s="87"/>
      <c r="I942" s="87"/>
      <c r="J942" s="87"/>
      <c r="K942" s="88"/>
      <c r="L942" s="21"/>
      <c r="M942" s="21"/>
      <c r="N942" s="21"/>
      <c r="O942" s="57">
        <v>2</v>
      </c>
      <c r="P942" s="15">
        <f t="shared" si="38"/>
        <v>0</v>
      </c>
    </row>
    <row r="943" spans="1:16" ht="12.75" x14ac:dyDescent="0.2">
      <c r="A943" s="23" t="s">
        <v>59</v>
      </c>
      <c r="B943" s="85" t="s">
        <v>62</v>
      </c>
      <c r="C943" s="85"/>
      <c r="D943" s="85"/>
      <c r="E943" s="85"/>
      <c r="F943" s="22"/>
      <c r="G943" s="86"/>
      <c r="H943" s="87"/>
      <c r="I943" s="87"/>
      <c r="J943" s="87"/>
      <c r="K943" s="88"/>
      <c r="L943" s="21"/>
      <c r="M943" s="21"/>
      <c r="N943" s="21"/>
      <c r="O943" s="57">
        <v>6</v>
      </c>
      <c r="P943" s="15">
        <f t="shared" si="38"/>
        <v>0</v>
      </c>
    </row>
    <row r="944" spans="1:16" ht="13.5" thickBot="1" x14ac:dyDescent="0.25">
      <c r="A944" s="19" t="s">
        <v>59</v>
      </c>
      <c r="B944" s="81" t="s">
        <v>63</v>
      </c>
      <c r="C944" s="81"/>
      <c r="D944" s="81"/>
      <c r="E944" s="81"/>
      <c r="F944" s="18"/>
      <c r="G944" s="82"/>
      <c r="H944" s="83"/>
      <c r="I944" s="83"/>
      <c r="J944" s="83"/>
      <c r="K944" s="84"/>
      <c r="L944" s="17"/>
      <c r="M944" s="17"/>
      <c r="N944" s="17"/>
      <c r="O944" s="56"/>
      <c r="P944" s="15">
        <f t="shared" si="38"/>
        <v>0</v>
      </c>
    </row>
    <row r="945" spans="1:16" ht="13.5" thickTop="1" thickBot="1" x14ac:dyDescent="0.25">
      <c r="J945" s="9" t="s">
        <v>64</v>
      </c>
      <c r="K945" s="9"/>
      <c r="L945" s="14">
        <f>SUM(L930:L944)</f>
        <v>0</v>
      </c>
      <c r="M945" s="13">
        <f>SUM(M930:M944)</f>
        <v>4860</v>
      </c>
      <c r="N945" s="12">
        <f>SUM(N930:N944)</f>
        <v>0</v>
      </c>
      <c r="O945" s="55"/>
      <c r="P945" s="10">
        <f>SUM(P930:P944)</f>
        <v>14580</v>
      </c>
    </row>
    <row r="946" spans="1:16" ht="12.75" thickTop="1" x14ac:dyDescent="0.2"/>
    <row r="947" spans="1:16" ht="15" x14ac:dyDescent="0.25">
      <c r="A947" s="37" t="s">
        <v>145</v>
      </c>
    </row>
    <row r="948" spans="1:16" ht="12.75" x14ac:dyDescent="0.2">
      <c r="A948" s="30" t="s">
        <v>27</v>
      </c>
      <c r="B948" s="93" t="s">
        <v>146</v>
      </c>
      <c r="C948" s="94"/>
      <c r="D948" s="94"/>
      <c r="E948" s="94"/>
      <c r="F948" s="94"/>
      <c r="G948" s="94"/>
      <c r="H948" s="94"/>
      <c r="I948" s="94"/>
      <c r="J948" s="94"/>
      <c r="K948" s="31"/>
    </row>
    <row r="950" spans="1:16" ht="12.75" thickBot="1" x14ac:dyDescent="0.25">
      <c r="A950" s="30" t="s">
        <v>29</v>
      </c>
    </row>
    <row r="951" spans="1:16" ht="12.75" thickTop="1" x14ac:dyDescent="0.2">
      <c r="A951" s="97" t="s">
        <v>30</v>
      </c>
      <c r="B951" s="98"/>
      <c r="C951" s="98"/>
      <c r="D951" s="98"/>
      <c r="E951" s="98"/>
      <c r="F951" s="101" t="s">
        <v>31</v>
      </c>
      <c r="G951" s="103" t="s">
        <v>32</v>
      </c>
      <c r="H951" s="104"/>
      <c r="I951" s="104"/>
      <c r="J951" s="104"/>
      <c r="K951" s="105"/>
      <c r="L951" s="109" t="s">
        <v>20</v>
      </c>
      <c r="M951" s="109"/>
      <c r="N951" s="109"/>
      <c r="O951" s="59" t="s">
        <v>67</v>
      </c>
      <c r="P951" s="95" t="s">
        <v>34</v>
      </c>
    </row>
    <row r="952" spans="1:16" x14ac:dyDescent="0.2">
      <c r="A952" s="99"/>
      <c r="B952" s="100"/>
      <c r="C952" s="100"/>
      <c r="D952" s="100"/>
      <c r="E952" s="100"/>
      <c r="F952" s="102"/>
      <c r="G952" s="106"/>
      <c r="H952" s="107"/>
      <c r="I952" s="107"/>
      <c r="J952" s="107"/>
      <c r="K952" s="108"/>
      <c r="L952" s="28" t="s">
        <v>22</v>
      </c>
      <c r="M952" s="28" t="s">
        <v>23</v>
      </c>
      <c r="N952" s="28" t="s">
        <v>24</v>
      </c>
      <c r="O952" s="58" t="s">
        <v>35</v>
      </c>
      <c r="P952" s="96"/>
    </row>
    <row r="953" spans="1:16" ht="12.75" x14ac:dyDescent="0.2">
      <c r="A953" s="23" t="s">
        <v>36</v>
      </c>
      <c r="B953" s="85" t="s">
        <v>37</v>
      </c>
      <c r="C953" s="85"/>
      <c r="D953" s="85"/>
      <c r="E953" s="85"/>
      <c r="F953" s="22"/>
      <c r="G953" s="86"/>
      <c r="H953" s="87"/>
      <c r="I953" s="87"/>
      <c r="J953" s="87"/>
      <c r="K953" s="88"/>
      <c r="L953" s="21"/>
      <c r="M953" s="21"/>
      <c r="N953" s="21"/>
      <c r="O953" s="57">
        <v>4</v>
      </c>
      <c r="P953" s="15">
        <f t="shared" ref="P953:P967" si="39">SUM(L953:N953)*O953</f>
        <v>0</v>
      </c>
    </row>
    <row r="954" spans="1:16" ht="12.75" x14ac:dyDescent="0.2">
      <c r="A954" s="23" t="s">
        <v>39</v>
      </c>
      <c r="B954" s="85" t="s">
        <v>40</v>
      </c>
      <c r="C954" s="85"/>
      <c r="D954" s="85"/>
      <c r="E954" s="85"/>
      <c r="F954" s="22"/>
      <c r="G954" s="86"/>
      <c r="H954" s="87"/>
      <c r="I954" s="87"/>
      <c r="J954" s="87"/>
      <c r="K954" s="88"/>
      <c r="L954" s="21"/>
      <c r="M954" s="21"/>
      <c r="N954" s="21"/>
      <c r="O954" s="57">
        <v>16</v>
      </c>
      <c r="P954" s="15">
        <f t="shared" si="39"/>
        <v>0</v>
      </c>
    </row>
    <row r="955" spans="1:16" ht="12.75" x14ac:dyDescent="0.2">
      <c r="A955" s="23" t="s">
        <v>41</v>
      </c>
      <c r="B955" s="85" t="s">
        <v>42</v>
      </c>
      <c r="C955" s="85"/>
      <c r="D955" s="85"/>
      <c r="E955" s="85"/>
      <c r="F955" s="22" t="s">
        <v>38</v>
      </c>
      <c r="G955" s="86"/>
      <c r="H955" s="87"/>
      <c r="I955" s="87"/>
      <c r="J955" s="87"/>
      <c r="K955" s="88"/>
      <c r="L955" s="21"/>
      <c r="M955" s="21">
        <v>3840</v>
      </c>
      <c r="N955" s="21"/>
      <c r="O955" s="57">
        <v>3</v>
      </c>
      <c r="P955" s="15">
        <f t="shared" si="39"/>
        <v>11520</v>
      </c>
    </row>
    <row r="956" spans="1:16" ht="12.75" x14ac:dyDescent="0.2">
      <c r="A956" s="23" t="s">
        <v>43</v>
      </c>
      <c r="B956" s="85" t="s">
        <v>44</v>
      </c>
      <c r="C956" s="85"/>
      <c r="D956" s="85"/>
      <c r="E956" s="85"/>
      <c r="F956" s="22"/>
      <c r="G956" s="86"/>
      <c r="H956" s="87"/>
      <c r="I956" s="87"/>
      <c r="J956" s="87"/>
      <c r="K956" s="88"/>
      <c r="L956" s="21"/>
      <c r="M956" s="21"/>
      <c r="N956" s="21"/>
      <c r="O956" s="57">
        <v>3</v>
      </c>
      <c r="P956" s="15">
        <f t="shared" si="39"/>
        <v>0</v>
      </c>
    </row>
    <row r="957" spans="1:16" ht="12.75" x14ac:dyDescent="0.2">
      <c r="A957" s="23" t="s">
        <v>45</v>
      </c>
      <c r="B957" s="85" t="s">
        <v>46</v>
      </c>
      <c r="C957" s="85"/>
      <c r="D957" s="85"/>
      <c r="E957" s="85"/>
      <c r="F957" s="22"/>
      <c r="G957" s="26"/>
      <c r="H957" s="25"/>
      <c r="I957" s="25"/>
      <c r="J957" s="25"/>
      <c r="K957" s="24"/>
      <c r="L957" s="21"/>
      <c r="M957" s="21"/>
      <c r="N957" s="21"/>
      <c r="O957" s="57">
        <v>12</v>
      </c>
      <c r="P957" s="15">
        <f t="shared" si="39"/>
        <v>0</v>
      </c>
    </row>
    <row r="958" spans="1:16" ht="12.75" x14ac:dyDescent="0.2">
      <c r="A958" s="23" t="s">
        <v>47</v>
      </c>
      <c r="B958" s="85" t="s">
        <v>48</v>
      </c>
      <c r="C958" s="85"/>
      <c r="D958" s="85"/>
      <c r="E958" s="85"/>
      <c r="F958" s="22"/>
      <c r="G958" s="86"/>
      <c r="H958" s="87"/>
      <c r="I958" s="87"/>
      <c r="J958" s="87"/>
      <c r="K958" s="88"/>
      <c r="L958" s="21"/>
      <c r="M958" s="21"/>
      <c r="N958" s="21"/>
      <c r="O958" s="57">
        <v>16</v>
      </c>
      <c r="P958" s="15">
        <f t="shared" si="39"/>
        <v>0</v>
      </c>
    </row>
    <row r="959" spans="1:16" ht="12.75" x14ac:dyDescent="0.2">
      <c r="A959" s="23" t="s">
        <v>49</v>
      </c>
      <c r="B959" s="85" t="s">
        <v>50</v>
      </c>
      <c r="C959" s="85"/>
      <c r="D959" s="85"/>
      <c r="E959" s="85"/>
      <c r="F959" s="22"/>
      <c r="G959" s="86"/>
      <c r="H959" s="87"/>
      <c r="I959" s="87"/>
      <c r="J959" s="87"/>
      <c r="K959" s="88"/>
      <c r="L959" s="21"/>
      <c r="M959" s="21"/>
      <c r="N959" s="21"/>
      <c r="O959" s="57">
        <v>4</v>
      </c>
      <c r="P959" s="15">
        <f t="shared" si="39"/>
        <v>0</v>
      </c>
    </row>
    <row r="960" spans="1:16" ht="12.75" x14ac:dyDescent="0.2">
      <c r="A960" s="23" t="s">
        <v>51</v>
      </c>
      <c r="B960" s="85" t="s">
        <v>52</v>
      </c>
      <c r="C960" s="85"/>
      <c r="D960" s="85"/>
      <c r="E960" s="85"/>
      <c r="F960" s="22"/>
      <c r="G960" s="86"/>
      <c r="H960" s="87"/>
      <c r="I960" s="87"/>
      <c r="J960" s="87"/>
      <c r="K960" s="88"/>
      <c r="L960" s="21"/>
      <c r="M960" s="21"/>
      <c r="N960" s="21"/>
      <c r="O960" s="57">
        <v>3</v>
      </c>
      <c r="P960" s="15">
        <f t="shared" si="39"/>
        <v>0</v>
      </c>
    </row>
    <row r="961" spans="1:16" ht="12.75" x14ac:dyDescent="0.2">
      <c r="A961" s="23" t="s">
        <v>53</v>
      </c>
      <c r="B961" s="85" t="s">
        <v>54</v>
      </c>
      <c r="C961" s="85"/>
      <c r="D961" s="85"/>
      <c r="E961" s="85"/>
      <c r="F961" s="22" t="s">
        <v>38</v>
      </c>
      <c r="G961" s="26"/>
      <c r="H961" s="25"/>
      <c r="I961" s="25"/>
      <c r="J961" s="25"/>
      <c r="K961" s="24"/>
      <c r="L961" s="21"/>
      <c r="M961" s="21">
        <v>5687</v>
      </c>
      <c r="N961" s="21"/>
      <c r="O961" s="57">
        <v>14</v>
      </c>
      <c r="P961" s="15">
        <f t="shared" si="39"/>
        <v>79618</v>
      </c>
    </row>
    <row r="962" spans="1:16" ht="12.75" x14ac:dyDescent="0.2">
      <c r="A962" s="23" t="s">
        <v>55</v>
      </c>
      <c r="B962" s="85" t="s">
        <v>56</v>
      </c>
      <c r="C962" s="85"/>
      <c r="D962" s="85"/>
      <c r="E962" s="85"/>
      <c r="F962" s="22" t="s">
        <v>38</v>
      </c>
      <c r="G962" s="26"/>
      <c r="H962" s="25"/>
      <c r="I962" s="25"/>
      <c r="J962" s="25"/>
      <c r="K962" s="24"/>
      <c r="L962" s="21"/>
      <c r="M962" s="21">
        <v>3393</v>
      </c>
      <c r="N962" s="21"/>
      <c r="O962" s="57">
        <v>12</v>
      </c>
      <c r="P962" s="15">
        <f t="shared" si="39"/>
        <v>40716</v>
      </c>
    </row>
    <row r="963" spans="1:16" ht="12.75" x14ac:dyDescent="0.2">
      <c r="A963" s="23" t="s">
        <v>57</v>
      </c>
      <c r="B963" s="89" t="s">
        <v>58</v>
      </c>
      <c r="C963" s="90"/>
      <c r="D963" s="90"/>
      <c r="E963" s="91"/>
      <c r="F963" s="22"/>
      <c r="G963" s="86"/>
      <c r="H963" s="92"/>
      <c r="I963" s="92"/>
      <c r="J963" s="92"/>
      <c r="K963" s="88"/>
      <c r="L963" s="21"/>
      <c r="M963" s="21"/>
      <c r="N963" s="21"/>
      <c r="O963" s="57">
        <v>3</v>
      </c>
      <c r="P963" s="15">
        <f t="shared" si="39"/>
        <v>0</v>
      </c>
    </row>
    <row r="964" spans="1:16" ht="12.75" x14ac:dyDescent="0.2">
      <c r="A964" s="23" t="s">
        <v>59</v>
      </c>
      <c r="B964" s="85" t="s">
        <v>60</v>
      </c>
      <c r="C964" s="85"/>
      <c r="D964" s="85"/>
      <c r="E964" s="85"/>
      <c r="F964" s="22"/>
      <c r="G964" s="86"/>
      <c r="H964" s="87"/>
      <c r="I964" s="87"/>
      <c r="J964" s="87"/>
      <c r="K964" s="88"/>
      <c r="L964" s="21"/>
      <c r="M964" s="21"/>
      <c r="N964" s="21"/>
      <c r="O964" s="57">
        <v>8</v>
      </c>
      <c r="P964" s="15">
        <f t="shared" si="39"/>
        <v>0</v>
      </c>
    </row>
    <row r="965" spans="1:16" ht="12.75" x14ac:dyDescent="0.2">
      <c r="A965" s="23" t="s">
        <v>59</v>
      </c>
      <c r="B965" s="85" t="s">
        <v>61</v>
      </c>
      <c r="C965" s="85"/>
      <c r="D965" s="85"/>
      <c r="E965" s="85"/>
      <c r="F965" s="22"/>
      <c r="G965" s="86"/>
      <c r="H965" s="87"/>
      <c r="I965" s="87"/>
      <c r="J965" s="87"/>
      <c r="K965" s="88"/>
      <c r="L965" s="21"/>
      <c r="M965" s="21"/>
      <c r="N965" s="21"/>
      <c r="O965" s="57">
        <v>2</v>
      </c>
      <c r="P965" s="15">
        <f t="shared" si="39"/>
        <v>0</v>
      </c>
    </row>
    <row r="966" spans="1:16" ht="12.75" x14ac:dyDescent="0.2">
      <c r="A966" s="23" t="s">
        <v>59</v>
      </c>
      <c r="B966" s="85" t="s">
        <v>62</v>
      </c>
      <c r="C966" s="85"/>
      <c r="D966" s="85"/>
      <c r="E966" s="85"/>
      <c r="F966" s="22" t="s">
        <v>38</v>
      </c>
      <c r="G966" s="86"/>
      <c r="H966" s="87"/>
      <c r="I966" s="87"/>
      <c r="J966" s="87"/>
      <c r="K966" s="88"/>
      <c r="L966" s="21"/>
      <c r="M966" s="21">
        <v>4000</v>
      </c>
      <c r="N966" s="21"/>
      <c r="O966" s="57">
        <v>6</v>
      </c>
      <c r="P966" s="15">
        <f t="shared" si="39"/>
        <v>24000</v>
      </c>
    </row>
    <row r="967" spans="1:16" ht="13.5" thickBot="1" x14ac:dyDescent="0.25">
      <c r="A967" s="19" t="s">
        <v>59</v>
      </c>
      <c r="B967" s="81" t="s">
        <v>63</v>
      </c>
      <c r="C967" s="81"/>
      <c r="D967" s="81"/>
      <c r="E967" s="81"/>
      <c r="F967" s="18"/>
      <c r="G967" s="82"/>
      <c r="H967" s="83"/>
      <c r="I967" s="83"/>
      <c r="J967" s="83"/>
      <c r="K967" s="84"/>
      <c r="L967" s="17"/>
      <c r="M967" s="17"/>
      <c r="N967" s="17"/>
      <c r="O967" s="56"/>
      <c r="P967" s="15">
        <f t="shared" si="39"/>
        <v>0</v>
      </c>
    </row>
    <row r="968" spans="1:16" ht="13.5" thickTop="1" thickBot="1" x14ac:dyDescent="0.25">
      <c r="J968" s="9" t="s">
        <v>64</v>
      </c>
      <c r="K968" s="9"/>
      <c r="L968" s="14">
        <f>SUM(L953:L967)</f>
        <v>0</v>
      </c>
      <c r="M968" s="13">
        <f>SUM(M953:M967)</f>
        <v>16920</v>
      </c>
      <c r="N968" s="12">
        <f>SUM(N953:N967)</f>
        <v>0</v>
      </c>
      <c r="O968" s="55"/>
      <c r="P968" s="10">
        <f>SUM(P953:P967)</f>
        <v>155854</v>
      </c>
    </row>
    <row r="969" spans="1:16" ht="12.75" thickTop="1" x14ac:dyDescent="0.2"/>
    <row r="970" spans="1:16" ht="15" x14ac:dyDescent="0.25">
      <c r="A970" s="37" t="s">
        <v>147</v>
      </c>
    </row>
    <row r="971" spans="1:16" ht="12.75" x14ac:dyDescent="0.2">
      <c r="A971" s="30" t="s">
        <v>27</v>
      </c>
      <c r="B971" s="93" t="s">
        <v>148</v>
      </c>
      <c r="C971" s="94"/>
      <c r="D971" s="94"/>
      <c r="E971" s="94"/>
      <c r="F971" s="94"/>
      <c r="G971" s="94"/>
      <c r="H971" s="94"/>
      <c r="I971" s="94"/>
      <c r="J971" s="94"/>
      <c r="K971" s="31"/>
    </row>
    <row r="973" spans="1:16" ht="12.75" thickBot="1" x14ac:dyDescent="0.25">
      <c r="A973" s="30" t="s">
        <v>29</v>
      </c>
    </row>
    <row r="974" spans="1:16" ht="12.75" thickTop="1" x14ac:dyDescent="0.2">
      <c r="A974" s="97" t="s">
        <v>30</v>
      </c>
      <c r="B974" s="98"/>
      <c r="C974" s="98"/>
      <c r="D974" s="98"/>
      <c r="E974" s="98"/>
      <c r="F974" s="101" t="s">
        <v>31</v>
      </c>
      <c r="G974" s="103" t="s">
        <v>32</v>
      </c>
      <c r="H974" s="104"/>
      <c r="I974" s="104"/>
      <c r="J974" s="104"/>
      <c r="K974" s="105"/>
      <c r="L974" s="109" t="s">
        <v>20</v>
      </c>
      <c r="M974" s="109"/>
      <c r="N974" s="109"/>
      <c r="O974" s="59" t="s">
        <v>67</v>
      </c>
      <c r="P974" s="95" t="s">
        <v>34</v>
      </c>
    </row>
    <row r="975" spans="1:16" x14ac:dyDescent="0.2">
      <c r="A975" s="99"/>
      <c r="B975" s="100"/>
      <c r="C975" s="100"/>
      <c r="D975" s="100"/>
      <c r="E975" s="100"/>
      <c r="F975" s="102"/>
      <c r="G975" s="106"/>
      <c r="H975" s="107"/>
      <c r="I975" s="107"/>
      <c r="J975" s="107"/>
      <c r="K975" s="108"/>
      <c r="L975" s="28" t="s">
        <v>22</v>
      </c>
      <c r="M975" s="28" t="s">
        <v>23</v>
      </c>
      <c r="N975" s="28" t="s">
        <v>24</v>
      </c>
      <c r="O975" s="58" t="s">
        <v>35</v>
      </c>
      <c r="P975" s="96"/>
    </row>
    <row r="976" spans="1:16" ht="12.75" x14ac:dyDescent="0.2">
      <c r="A976" s="23" t="s">
        <v>36</v>
      </c>
      <c r="B976" s="85" t="s">
        <v>37</v>
      </c>
      <c r="C976" s="85"/>
      <c r="D976" s="85"/>
      <c r="E976" s="85"/>
      <c r="F976" s="22"/>
      <c r="G976" s="86"/>
      <c r="H976" s="87"/>
      <c r="I976" s="87"/>
      <c r="J976" s="87"/>
      <c r="K976" s="88"/>
      <c r="L976" s="21"/>
      <c r="M976" s="22"/>
      <c r="N976" s="21"/>
      <c r="O976" s="57">
        <v>4</v>
      </c>
      <c r="P976" s="15">
        <f t="shared" ref="P976:P990" si="40">SUM(L976:N976)*O976</f>
        <v>0</v>
      </c>
    </row>
    <row r="977" spans="1:16" ht="12.75" x14ac:dyDescent="0.2">
      <c r="A977" s="23" t="s">
        <v>39</v>
      </c>
      <c r="B977" s="85" t="s">
        <v>40</v>
      </c>
      <c r="C977" s="85"/>
      <c r="D977" s="85"/>
      <c r="E977" s="85"/>
      <c r="F977" s="22" t="s">
        <v>38</v>
      </c>
      <c r="G977" s="86"/>
      <c r="H977" s="87"/>
      <c r="I977" s="87"/>
      <c r="J977" s="87"/>
      <c r="K977" s="88"/>
      <c r="L977" s="21"/>
      <c r="M977" s="22">
        <v>22584</v>
      </c>
      <c r="N977" s="21"/>
      <c r="O977" s="57">
        <v>16</v>
      </c>
      <c r="P977" s="15">
        <f t="shared" si="40"/>
        <v>361344</v>
      </c>
    </row>
    <row r="978" spans="1:16" ht="12.75" x14ac:dyDescent="0.2">
      <c r="A978" s="23" t="s">
        <v>41</v>
      </c>
      <c r="B978" s="85" t="s">
        <v>42</v>
      </c>
      <c r="C978" s="85"/>
      <c r="D978" s="85"/>
      <c r="E978" s="85"/>
      <c r="F978" s="22"/>
      <c r="G978" s="86"/>
      <c r="H978" s="87"/>
      <c r="I978" s="87"/>
      <c r="J978" s="87"/>
      <c r="K978" s="88"/>
      <c r="L978" s="21"/>
      <c r="M978" s="22"/>
      <c r="N978" s="21"/>
      <c r="O978" s="57">
        <v>3</v>
      </c>
      <c r="P978" s="15">
        <f t="shared" si="40"/>
        <v>0</v>
      </c>
    </row>
    <row r="979" spans="1:16" ht="12.75" x14ac:dyDescent="0.2">
      <c r="A979" s="23" t="s">
        <v>43</v>
      </c>
      <c r="B979" s="85" t="s">
        <v>44</v>
      </c>
      <c r="C979" s="85"/>
      <c r="D979" s="85"/>
      <c r="E979" s="85"/>
      <c r="F979" s="22"/>
      <c r="G979" s="86"/>
      <c r="H979" s="87"/>
      <c r="I979" s="87"/>
      <c r="J979" s="87"/>
      <c r="K979" s="88"/>
      <c r="L979" s="21"/>
      <c r="M979" s="22"/>
      <c r="N979" s="21"/>
      <c r="O979" s="57">
        <v>3</v>
      </c>
      <c r="P979" s="15">
        <f t="shared" si="40"/>
        <v>0</v>
      </c>
    </row>
    <row r="980" spans="1:16" ht="12.75" x14ac:dyDescent="0.2">
      <c r="A980" s="23" t="s">
        <v>45</v>
      </c>
      <c r="B980" s="85" t="s">
        <v>46</v>
      </c>
      <c r="C980" s="85"/>
      <c r="D980" s="85"/>
      <c r="E980" s="85"/>
      <c r="F980" s="22"/>
      <c r="G980" s="26"/>
      <c r="H980" s="25"/>
      <c r="I980" s="25"/>
      <c r="J980" s="25"/>
      <c r="K980" s="24"/>
      <c r="L980" s="21"/>
      <c r="M980" s="22"/>
      <c r="N980" s="21"/>
      <c r="O980" s="57">
        <v>12</v>
      </c>
      <c r="P980" s="15">
        <f t="shared" si="40"/>
        <v>0</v>
      </c>
    </row>
    <row r="981" spans="1:16" ht="12.75" x14ac:dyDescent="0.2">
      <c r="A981" s="23" t="s">
        <v>47</v>
      </c>
      <c r="B981" s="85" t="s">
        <v>48</v>
      </c>
      <c r="C981" s="85"/>
      <c r="D981" s="85"/>
      <c r="E981" s="85"/>
      <c r="F981" s="22"/>
      <c r="G981" s="86"/>
      <c r="H981" s="87"/>
      <c r="I981" s="87"/>
      <c r="J981" s="87"/>
      <c r="K981" s="88"/>
      <c r="L981" s="21"/>
      <c r="M981" s="22"/>
      <c r="N981" s="21"/>
      <c r="O981" s="57">
        <v>16</v>
      </c>
      <c r="P981" s="15">
        <f t="shared" si="40"/>
        <v>0</v>
      </c>
    </row>
    <row r="982" spans="1:16" ht="12.75" x14ac:dyDescent="0.2">
      <c r="A982" s="23" t="s">
        <v>49</v>
      </c>
      <c r="B982" s="85" t="s">
        <v>50</v>
      </c>
      <c r="C982" s="85"/>
      <c r="D982" s="85"/>
      <c r="E982" s="85"/>
      <c r="F982" s="22"/>
      <c r="G982" s="86"/>
      <c r="H982" s="87"/>
      <c r="I982" s="87"/>
      <c r="J982" s="87"/>
      <c r="K982" s="88"/>
      <c r="L982" s="21"/>
      <c r="M982" s="22"/>
      <c r="N982" s="21"/>
      <c r="O982" s="57">
        <v>4</v>
      </c>
      <c r="P982" s="15">
        <f t="shared" si="40"/>
        <v>0</v>
      </c>
    </row>
    <row r="983" spans="1:16" ht="12.75" x14ac:dyDescent="0.2">
      <c r="A983" s="23" t="s">
        <v>51</v>
      </c>
      <c r="B983" s="85" t="s">
        <v>52</v>
      </c>
      <c r="C983" s="85"/>
      <c r="D983" s="85"/>
      <c r="E983" s="85"/>
      <c r="F983" s="22"/>
      <c r="G983" s="86"/>
      <c r="H983" s="87"/>
      <c r="I983" s="87"/>
      <c r="J983" s="87"/>
      <c r="K983" s="88"/>
      <c r="L983" s="21"/>
      <c r="M983" s="22"/>
      <c r="N983" s="21"/>
      <c r="O983" s="57">
        <v>3</v>
      </c>
      <c r="P983" s="15">
        <f t="shared" si="40"/>
        <v>0</v>
      </c>
    </row>
    <row r="984" spans="1:16" ht="12.75" x14ac:dyDescent="0.2">
      <c r="A984" s="23" t="s">
        <v>53</v>
      </c>
      <c r="B984" s="85" t="s">
        <v>54</v>
      </c>
      <c r="C984" s="85"/>
      <c r="D984" s="85"/>
      <c r="E984" s="85"/>
      <c r="F984" s="22" t="s">
        <v>38</v>
      </c>
      <c r="G984" s="26"/>
      <c r="H984" s="25"/>
      <c r="I984" s="25"/>
      <c r="J984" s="25"/>
      <c r="K984" s="24"/>
      <c r="L984" s="21"/>
      <c r="M984" s="22">
        <v>12557</v>
      </c>
      <c r="N984" s="21"/>
      <c r="O984" s="57">
        <v>14</v>
      </c>
      <c r="P984" s="15">
        <f t="shared" si="40"/>
        <v>175798</v>
      </c>
    </row>
    <row r="985" spans="1:16" ht="12.75" x14ac:dyDescent="0.2">
      <c r="A985" s="23" t="s">
        <v>55</v>
      </c>
      <c r="B985" s="85" t="s">
        <v>56</v>
      </c>
      <c r="C985" s="85"/>
      <c r="D985" s="85"/>
      <c r="E985" s="85"/>
      <c r="F985" s="22" t="s">
        <v>38</v>
      </c>
      <c r="G985" s="26"/>
      <c r="H985" s="25"/>
      <c r="I985" s="25"/>
      <c r="J985" s="25"/>
      <c r="K985" s="24"/>
      <c r="L985" s="21"/>
      <c r="M985" s="22">
        <v>2010</v>
      </c>
      <c r="N985" s="21"/>
      <c r="O985" s="57">
        <v>12</v>
      </c>
      <c r="P985" s="15">
        <f t="shared" si="40"/>
        <v>24120</v>
      </c>
    </row>
    <row r="986" spans="1:16" ht="12.75" x14ac:dyDescent="0.2">
      <c r="A986" s="23" t="s">
        <v>57</v>
      </c>
      <c r="B986" s="89" t="s">
        <v>58</v>
      </c>
      <c r="C986" s="90"/>
      <c r="D986" s="90"/>
      <c r="E986" s="91"/>
      <c r="F986" s="22"/>
      <c r="G986" s="86"/>
      <c r="H986" s="92"/>
      <c r="I986" s="92"/>
      <c r="J986" s="92"/>
      <c r="K986" s="88"/>
      <c r="L986" s="21"/>
      <c r="M986" s="21"/>
      <c r="N986" s="21"/>
      <c r="O986" s="57">
        <v>3</v>
      </c>
      <c r="P986" s="15">
        <f t="shared" si="40"/>
        <v>0</v>
      </c>
    </row>
    <row r="987" spans="1:16" ht="12.75" x14ac:dyDescent="0.2">
      <c r="A987" s="23" t="s">
        <v>59</v>
      </c>
      <c r="B987" s="85" t="s">
        <v>60</v>
      </c>
      <c r="C987" s="85"/>
      <c r="D987" s="85"/>
      <c r="E987" s="85"/>
      <c r="F987" s="22"/>
      <c r="G987" s="86"/>
      <c r="H987" s="87"/>
      <c r="I987" s="87"/>
      <c r="J987" s="87"/>
      <c r="K987" s="88"/>
      <c r="L987" s="21"/>
      <c r="M987" s="21"/>
      <c r="N987" s="21"/>
      <c r="O987" s="57">
        <v>8</v>
      </c>
      <c r="P987" s="15">
        <f t="shared" si="40"/>
        <v>0</v>
      </c>
    </row>
    <row r="988" spans="1:16" ht="12.75" x14ac:dyDescent="0.2">
      <c r="A988" s="23" t="s">
        <v>59</v>
      </c>
      <c r="B988" s="85" t="s">
        <v>61</v>
      </c>
      <c r="C988" s="85"/>
      <c r="D988" s="85"/>
      <c r="E988" s="85"/>
      <c r="F988" s="22"/>
      <c r="G988" s="86"/>
      <c r="H988" s="87"/>
      <c r="I988" s="87"/>
      <c r="J988" s="87"/>
      <c r="K988" s="88"/>
      <c r="L988" s="21"/>
      <c r="M988" s="21"/>
      <c r="N988" s="21"/>
      <c r="O988" s="57">
        <v>2</v>
      </c>
      <c r="P988" s="15">
        <f t="shared" si="40"/>
        <v>0</v>
      </c>
    </row>
    <row r="989" spans="1:16" ht="12.75" x14ac:dyDescent="0.2">
      <c r="A989" s="23" t="s">
        <v>59</v>
      </c>
      <c r="B989" s="85" t="s">
        <v>62</v>
      </c>
      <c r="C989" s="85"/>
      <c r="D989" s="85"/>
      <c r="E989" s="85"/>
      <c r="F989" s="22" t="s">
        <v>38</v>
      </c>
      <c r="G989" s="86"/>
      <c r="H989" s="87"/>
      <c r="I989" s="87"/>
      <c r="J989" s="87"/>
      <c r="K989" s="88"/>
      <c r="L989" s="21"/>
      <c r="M989" s="21">
        <v>6000</v>
      </c>
      <c r="N989" s="21"/>
      <c r="O989" s="57">
        <v>6</v>
      </c>
      <c r="P989" s="15">
        <f t="shared" si="40"/>
        <v>36000</v>
      </c>
    </row>
    <row r="990" spans="1:16" ht="13.5" thickBot="1" x14ac:dyDescent="0.25">
      <c r="A990" s="19" t="s">
        <v>59</v>
      </c>
      <c r="B990" s="81" t="s">
        <v>63</v>
      </c>
      <c r="C990" s="81"/>
      <c r="D990" s="81"/>
      <c r="E990" s="81"/>
      <c r="F990" s="18"/>
      <c r="G990" s="82"/>
      <c r="H990" s="83"/>
      <c r="I990" s="83"/>
      <c r="J990" s="83"/>
      <c r="K990" s="84"/>
      <c r="L990" s="17"/>
      <c r="M990" s="17"/>
      <c r="N990" s="17"/>
      <c r="O990" s="56"/>
      <c r="P990" s="15">
        <f t="shared" si="40"/>
        <v>0</v>
      </c>
    </row>
    <row r="991" spans="1:16" ht="13.5" thickTop="1" thickBot="1" x14ac:dyDescent="0.25">
      <c r="J991" s="9" t="s">
        <v>64</v>
      </c>
      <c r="K991" s="9"/>
      <c r="L991" s="14">
        <f>SUM(L976:L990)</f>
        <v>0</v>
      </c>
      <c r="M991" s="13">
        <f>SUM(M976:M990)</f>
        <v>43151</v>
      </c>
      <c r="N991" s="12">
        <f>SUM(N976:N990)</f>
        <v>0</v>
      </c>
      <c r="O991" s="55"/>
      <c r="P991" s="10">
        <f>SUM(P976:P990)</f>
        <v>597262</v>
      </c>
    </row>
    <row r="992" spans="1:16" ht="12.75" thickTop="1" x14ac:dyDescent="0.2"/>
    <row r="993" spans="1:16" ht="15" x14ac:dyDescent="0.25">
      <c r="A993" s="37" t="s">
        <v>149</v>
      </c>
    </row>
    <row r="994" spans="1:16" ht="12.75" x14ac:dyDescent="0.2">
      <c r="A994" s="30" t="s">
        <v>27</v>
      </c>
      <c r="B994" s="93" t="s">
        <v>150</v>
      </c>
      <c r="C994" s="94"/>
      <c r="D994" s="94"/>
      <c r="E994" s="94"/>
      <c r="F994" s="94"/>
      <c r="G994" s="94"/>
      <c r="H994" s="94"/>
      <c r="I994" s="94"/>
      <c r="J994" s="94"/>
      <c r="K994" s="31"/>
    </row>
    <row r="996" spans="1:16" ht="12.75" thickBot="1" x14ac:dyDescent="0.25">
      <c r="A996" s="30" t="s">
        <v>29</v>
      </c>
    </row>
    <row r="997" spans="1:16" ht="12.75" thickTop="1" x14ac:dyDescent="0.2">
      <c r="A997" s="97" t="s">
        <v>30</v>
      </c>
      <c r="B997" s="98"/>
      <c r="C997" s="98"/>
      <c r="D997" s="98"/>
      <c r="E997" s="98"/>
      <c r="F997" s="101" t="s">
        <v>31</v>
      </c>
      <c r="G997" s="103" t="s">
        <v>32</v>
      </c>
      <c r="H997" s="104"/>
      <c r="I997" s="104"/>
      <c r="J997" s="104"/>
      <c r="K997" s="105"/>
      <c r="L997" s="109" t="s">
        <v>20</v>
      </c>
      <c r="M997" s="109"/>
      <c r="N997" s="109"/>
      <c r="O997" s="59" t="s">
        <v>67</v>
      </c>
      <c r="P997" s="95" t="s">
        <v>34</v>
      </c>
    </row>
    <row r="998" spans="1:16" x14ac:dyDescent="0.2">
      <c r="A998" s="99"/>
      <c r="B998" s="100"/>
      <c r="C998" s="100"/>
      <c r="D998" s="100"/>
      <c r="E998" s="100"/>
      <c r="F998" s="102"/>
      <c r="G998" s="106"/>
      <c r="H998" s="107"/>
      <c r="I998" s="107"/>
      <c r="J998" s="107"/>
      <c r="K998" s="108"/>
      <c r="L998" s="28" t="s">
        <v>22</v>
      </c>
      <c r="M998" s="28" t="s">
        <v>23</v>
      </c>
      <c r="N998" s="28" t="s">
        <v>24</v>
      </c>
      <c r="O998" s="58" t="s">
        <v>35</v>
      </c>
      <c r="P998" s="96"/>
    </row>
    <row r="999" spans="1:16" ht="12.75" x14ac:dyDescent="0.2">
      <c r="A999" s="23" t="s">
        <v>36</v>
      </c>
      <c r="B999" s="85" t="s">
        <v>37</v>
      </c>
      <c r="C999" s="85"/>
      <c r="D999" s="85"/>
      <c r="E999" s="85"/>
      <c r="F999" s="22"/>
      <c r="G999" s="86"/>
      <c r="H999" s="87"/>
      <c r="I999" s="87"/>
      <c r="J999" s="87"/>
      <c r="K999" s="88"/>
      <c r="L999" s="21"/>
      <c r="M999" s="21"/>
      <c r="N999" s="21"/>
      <c r="O999" s="57">
        <v>4</v>
      </c>
      <c r="P999" s="15">
        <f t="shared" ref="P999:P1013" si="41">SUM(L999:N999)*O999</f>
        <v>0</v>
      </c>
    </row>
    <row r="1000" spans="1:16" ht="12.75" x14ac:dyDescent="0.2">
      <c r="A1000" s="23" t="s">
        <v>39</v>
      </c>
      <c r="B1000" s="85" t="s">
        <v>40</v>
      </c>
      <c r="C1000" s="85"/>
      <c r="D1000" s="85"/>
      <c r="E1000" s="85"/>
      <c r="F1000" s="22"/>
      <c r="G1000" s="86"/>
      <c r="H1000" s="87"/>
      <c r="I1000" s="87"/>
      <c r="J1000" s="87"/>
      <c r="K1000" s="88"/>
      <c r="L1000" s="21"/>
      <c r="M1000" s="21"/>
      <c r="N1000" s="21"/>
      <c r="O1000" s="57">
        <v>16</v>
      </c>
      <c r="P1000" s="15">
        <f t="shared" si="41"/>
        <v>0</v>
      </c>
    </row>
    <row r="1001" spans="1:16" ht="12.75" x14ac:dyDescent="0.2">
      <c r="A1001" s="23" t="s">
        <v>41</v>
      </c>
      <c r="B1001" s="85" t="s">
        <v>42</v>
      </c>
      <c r="C1001" s="85"/>
      <c r="D1001" s="85"/>
      <c r="E1001" s="85"/>
      <c r="F1001" s="22" t="s">
        <v>38</v>
      </c>
      <c r="G1001" s="86"/>
      <c r="H1001" s="87"/>
      <c r="I1001" s="87"/>
      <c r="J1001" s="87"/>
      <c r="K1001" s="88"/>
      <c r="L1001" s="21"/>
      <c r="M1001" s="21">
        <v>8856</v>
      </c>
      <c r="N1001" s="21"/>
      <c r="O1001" s="57">
        <v>3</v>
      </c>
      <c r="P1001" s="15">
        <f t="shared" si="41"/>
        <v>26568</v>
      </c>
    </row>
    <row r="1002" spans="1:16" ht="12.75" x14ac:dyDescent="0.2">
      <c r="A1002" s="23" t="s">
        <v>43</v>
      </c>
      <c r="B1002" s="85" t="s">
        <v>44</v>
      </c>
      <c r="C1002" s="85"/>
      <c r="D1002" s="85"/>
      <c r="E1002" s="85"/>
      <c r="F1002" s="22"/>
      <c r="G1002" s="86"/>
      <c r="H1002" s="87"/>
      <c r="I1002" s="87"/>
      <c r="J1002" s="87"/>
      <c r="K1002" s="88"/>
      <c r="L1002" s="21"/>
      <c r="M1002" s="21"/>
      <c r="N1002" s="21"/>
      <c r="O1002" s="57">
        <v>3</v>
      </c>
      <c r="P1002" s="15">
        <f t="shared" si="41"/>
        <v>0</v>
      </c>
    </row>
    <row r="1003" spans="1:16" ht="12.75" x14ac:dyDescent="0.2">
      <c r="A1003" s="23" t="s">
        <v>45</v>
      </c>
      <c r="B1003" s="85" t="s">
        <v>46</v>
      </c>
      <c r="C1003" s="85"/>
      <c r="D1003" s="85"/>
      <c r="E1003" s="85"/>
      <c r="F1003" s="22"/>
      <c r="G1003" s="26"/>
      <c r="H1003" s="25"/>
      <c r="I1003" s="25"/>
      <c r="J1003" s="25"/>
      <c r="K1003" s="24"/>
      <c r="L1003" s="21"/>
      <c r="M1003" s="21"/>
      <c r="N1003" s="21"/>
      <c r="O1003" s="57">
        <v>12</v>
      </c>
      <c r="P1003" s="15">
        <f t="shared" si="41"/>
        <v>0</v>
      </c>
    </row>
    <row r="1004" spans="1:16" ht="12.75" x14ac:dyDescent="0.2">
      <c r="A1004" s="23" t="s">
        <v>47</v>
      </c>
      <c r="B1004" s="85" t="s">
        <v>48</v>
      </c>
      <c r="C1004" s="85"/>
      <c r="D1004" s="85"/>
      <c r="E1004" s="85"/>
      <c r="F1004" s="22"/>
      <c r="G1004" s="86"/>
      <c r="H1004" s="87"/>
      <c r="I1004" s="87"/>
      <c r="J1004" s="87"/>
      <c r="K1004" s="88"/>
      <c r="L1004" s="21"/>
      <c r="M1004" s="21"/>
      <c r="N1004" s="21"/>
      <c r="O1004" s="57">
        <v>16</v>
      </c>
      <c r="P1004" s="15">
        <f t="shared" si="41"/>
        <v>0</v>
      </c>
    </row>
    <row r="1005" spans="1:16" ht="12.75" x14ac:dyDescent="0.2">
      <c r="A1005" s="23" t="s">
        <v>49</v>
      </c>
      <c r="B1005" s="85" t="s">
        <v>50</v>
      </c>
      <c r="C1005" s="85"/>
      <c r="D1005" s="85"/>
      <c r="E1005" s="85"/>
      <c r="F1005" s="22"/>
      <c r="G1005" s="86"/>
      <c r="H1005" s="87"/>
      <c r="I1005" s="87"/>
      <c r="J1005" s="87"/>
      <c r="K1005" s="88"/>
      <c r="L1005" s="21"/>
      <c r="M1005" s="21"/>
      <c r="N1005" s="21"/>
      <c r="O1005" s="57">
        <v>4</v>
      </c>
      <c r="P1005" s="15">
        <f t="shared" si="41"/>
        <v>0</v>
      </c>
    </row>
    <row r="1006" spans="1:16" ht="12.75" x14ac:dyDescent="0.2">
      <c r="A1006" s="23" t="s">
        <v>51</v>
      </c>
      <c r="B1006" s="85" t="s">
        <v>52</v>
      </c>
      <c r="C1006" s="85"/>
      <c r="D1006" s="85"/>
      <c r="E1006" s="85"/>
      <c r="F1006" s="22"/>
      <c r="G1006" s="86"/>
      <c r="H1006" s="87"/>
      <c r="I1006" s="87"/>
      <c r="J1006" s="87"/>
      <c r="K1006" s="88"/>
      <c r="L1006" s="21"/>
      <c r="M1006" s="21"/>
      <c r="N1006" s="21"/>
      <c r="O1006" s="57">
        <v>3</v>
      </c>
      <c r="P1006" s="15">
        <f t="shared" si="41"/>
        <v>0</v>
      </c>
    </row>
    <row r="1007" spans="1:16" ht="12.75" x14ac:dyDescent="0.2">
      <c r="A1007" s="23" t="s">
        <v>53</v>
      </c>
      <c r="B1007" s="85" t="s">
        <v>54</v>
      </c>
      <c r="C1007" s="85"/>
      <c r="D1007" s="85"/>
      <c r="E1007" s="85"/>
      <c r="F1007" s="22"/>
      <c r="G1007" s="26"/>
      <c r="H1007" s="25"/>
      <c r="I1007" s="25"/>
      <c r="J1007" s="25"/>
      <c r="K1007" s="24"/>
      <c r="L1007" s="21"/>
      <c r="M1007" s="21"/>
      <c r="N1007" s="21"/>
      <c r="O1007" s="57">
        <v>14</v>
      </c>
      <c r="P1007" s="15">
        <f t="shared" si="41"/>
        <v>0</v>
      </c>
    </row>
    <row r="1008" spans="1:16" ht="12.75" x14ac:dyDescent="0.2">
      <c r="A1008" s="23" t="s">
        <v>55</v>
      </c>
      <c r="B1008" s="85" t="s">
        <v>56</v>
      </c>
      <c r="C1008" s="85"/>
      <c r="D1008" s="85"/>
      <c r="E1008" s="85"/>
      <c r="F1008" s="22"/>
      <c r="G1008" s="26"/>
      <c r="H1008" s="25"/>
      <c r="I1008" s="25"/>
      <c r="J1008" s="25"/>
      <c r="K1008" s="24"/>
      <c r="L1008" s="21"/>
      <c r="M1008" s="21"/>
      <c r="N1008" s="21"/>
      <c r="O1008" s="57">
        <v>12</v>
      </c>
      <c r="P1008" s="15">
        <f t="shared" si="41"/>
        <v>0</v>
      </c>
    </row>
    <row r="1009" spans="1:16" ht="12.75" x14ac:dyDescent="0.2">
      <c r="A1009" s="23" t="s">
        <v>57</v>
      </c>
      <c r="B1009" s="89" t="s">
        <v>58</v>
      </c>
      <c r="C1009" s="90"/>
      <c r="D1009" s="90"/>
      <c r="E1009" s="91"/>
      <c r="F1009" s="22"/>
      <c r="G1009" s="86"/>
      <c r="H1009" s="92"/>
      <c r="I1009" s="92"/>
      <c r="J1009" s="92"/>
      <c r="K1009" s="88"/>
      <c r="L1009" s="21"/>
      <c r="M1009" s="21"/>
      <c r="N1009" s="21"/>
      <c r="O1009" s="57">
        <v>3</v>
      </c>
      <c r="P1009" s="15">
        <f t="shared" si="41"/>
        <v>0</v>
      </c>
    </row>
    <row r="1010" spans="1:16" ht="12.75" x14ac:dyDescent="0.2">
      <c r="A1010" s="23" t="s">
        <v>59</v>
      </c>
      <c r="B1010" s="85" t="s">
        <v>60</v>
      </c>
      <c r="C1010" s="85"/>
      <c r="D1010" s="85"/>
      <c r="E1010" s="85"/>
      <c r="F1010" s="22"/>
      <c r="G1010" s="86"/>
      <c r="H1010" s="87"/>
      <c r="I1010" s="87"/>
      <c r="J1010" s="87"/>
      <c r="K1010" s="88"/>
      <c r="L1010" s="21"/>
      <c r="M1010" s="21"/>
      <c r="N1010" s="21"/>
      <c r="O1010" s="57">
        <v>8</v>
      </c>
      <c r="P1010" s="15">
        <f t="shared" si="41"/>
        <v>0</v>
      </c>
    </row>
    <row r="1011" spans="1:16" ht="12.75" x14ac:dyDescent="0.2">
      <c r="A1011" s="23" t="s">
        <v>59</v>
      </c>
      <c r="B1011" s="85" t="s">
        <v>61</v>
      </c>
      <c r="C1011" s="85"/>
      <c r="D1011" s="85"/>
      <c r="E1011" s="85"/>
      <c r="F1011" s="22"/>
      <c r="G1011" s="86"/>
      <c r="H1011" s="87"/>
      <c r="I1011" s="87"/>
      <c r="J1011" s="87"/>
      <c r="K1011" s="88"/>
      <c r="L1011" s="21"/>
      <c r="M1011" s="21"/>
      <c r="N1011" s="21"/>
      <c r="O1011" s="57">
        <v>2</v>
      </c>
      <c r="P1011" s="15">
        <f t="shared" si="41"/>
        <v>0</v>
      </c>
    </row>
    <row r="1012" spans="1:16" ht="12.75" x14ac:dyDescent="0.2">
      <c r="A1012" s="23" t="s">
        <v>59</v>
      </c>
      <c r="B1012" s="85" t="s">
        <v>62</v>
      </c>
      <c r="C1012" s="85"/>
      <c r="D1012" s="85"/>
      <c r="E1012" s="85"/>
      <c r="F1012" s="22"/>
      <c r="G1012" s="86"/>
      <c r="H1012" s="87"/>
      <c r="I1012" s="87"/>
      <c r="J1012" s="87"/>
      <c r="K1012" s="88"/>
      <c r="L1012" s="21"/>
      <c r="M1012" s="21"/>
      <c r="N1012" s="21"/>
      <c r="O1012" s="57">
        <v>6</v>
      </c>
      <c r="P1012" s="15">
        <f t="shared" si="41"/>
        <v>0</v>
      </c>
    </row>
    <row r="1013" spans="1:16" ht="13.5" thickBot="1" x14ac:dyDescent="0.25">
      <c r="A1013" s="19" t="s">
        <v>59</v>
      </c>
      <c r="B1013" s="81" t="s">
        <v>63</v>
      </c>
      <c r="C1013" s="81"/>
      <c r="D1013" s="81"/>
      <c r="E1013" s="81"/>
      <c r="F1013" s="18"/>
      <c r="G1013" s="82"/>
      <c r="H1013" s="83"/>
      <c r="I1013" s="83"/>
      <c r="J1013" s="83"/>
      <c r="K1013" s="84"/>
      <c r="L1013" s="17"/>
      <c r="M1013" s="17"/>
      <c r="N1013" s="17"/>
      <c r="O1013" s="56"/>
      <c r="P1013" s="15">
        <f t="shared" si="41"/>
        <v>0</v>
      </c>
    </row>
    <row r="1014" spans="1:16" ht="13.5" thickTop="1" thickBot="1" x14ac:dyDescent="0.25">
      <c r="J1014" s="9" t="s">
        <v>64</v>
      </c>
      <c r="K1014" s="9"/>
      <c r="L1014" s="14">
        <f>SUM(L999:L1013)</f>
        <v>0</v>
      </c>
      <c r="M1014" s="13">
        <f>SUM(M999:M1013)</f>
        <v>8856</v>
      </c>
      <c r="N1014" s="12">
        <f>SUM(N999:N1013)</f>
        <v>0</v>
      </c>
      <c r="O1014" s="55"/>
      <c r="P1014" s="10">
        <f>SUM(P999:P1013)</f>
        <v>26568</v>
      </c>
    </row>
    <row r="1015" spans="1:16" ht="12.75" thickTop="1" x14ac:dyDescent="0.2"/>
  </sheetData>
  <mergeCells count="1437">
    <mergeCell ref="G471:K471"/>
    <mergeCell ref="G475:K475"/>
    <mergeCell ref="B464:E464"/>
    <mergeCell ref="G464:K464"/>
    <mergeCell ref="B465:E465"/>
    <mergeCell ref="G465:K465"/>
    <mergeCell ref="B467:E467"/>
    <mergeCell ref="B468:E468"/>
    <mergeCell ref="B469:E469"/>
    <mergeCell ref="G453:K453"/>
    <mergeCell ref="B454:E454"/>
    <mergeCell ref="G454:K454"/>
    <mergeCell ref="B459:J459"/>
    <mergeCell ref="G488:K488"/>
    <mergeCell ref="B475:E475"/>
    <mergeCell ref="G490:K490"/>
    <mergeCell ref="B490:E490"/>
    <mergeCell ref="G489:K489"/>
    <mergeCell ref="B488:E488"/>
    <mergeCell ref="G487:K487"/>
    <mergeCell ref="B487:E487"/>
    <mergeCell ref="B493:E493"/>
    <mergeCell ref="G492:K492"/>
    <mergeCell ref="B492:E492"/>
    <mergeCell ref="B491:E491"/>
    <mergeCell ref="B478:E478"/>
    <mergeCell ref="B450:E450"/>
    <mergeCell ref="B453:E453"/>
    <mergeCell ref="B1:E1"/>
    <mergeCell ref="G476:K476"/>
    <mergeCell ref="G467:K467"/>
    <mergeCell ref="B62:E62"/>
    <mergeCell ref="B91:E91"/>
    <mergeCell ref="G404:K404"/>
    <mergeCell ref="B455:E455"/>
    <mergeCell ref="G455:K455"/>
    <mergeCell ref="B451:E451"/>
    <mergeCell ref="B452:E452"/>
    <mergeCell ref="G452:K452"/>
    <mergeCell ref="B456:E456"/>
    <mergeCell ref="G456:K456"/>
    <mergeCell ref="G474:K474"/>
    <mergeCell ref="B470:E470"/>
    <mergeCell ref="G470:K470"/>
    <mergeCell ref="B471:E471"/>
    <mergeCell ref="G509:K510"/>
    <mergeCell ref="P462:P463"/>
    <mergeCell ref="L462:N462"/>
    <mergeCell ref="L509:N509"/>
    <mergeCell ref="P509:P510"/>
    <mergeCell ref="P485:P486"/>
    <mergeCell ref="L485:N485"/>
    <mergeCell ref="G478:K478"/>
    <mergeCell ref="G462:K463"/>
    <mergeCell ref="F462:F463"/>
    <mergeCell ref="A462:E463"/>
    <mergeCell ref="B466:E466"/>
    <mergeCell ref="G466:K466"/>
    <mergeCell ref="G499:K499"/>
    <mergeCell ref="B499:E499"/>
    <mergeCell ref="G498:K498"/>
    <mergeCell ref="B498:E498"/>
    <mergeCell ref="G493:K493"/>
    <mergeCell ref="G501:K501"/>
    <mergeCell ref="B501:E501"/>
    <mergeCell ref="G500:K500"/>
    <mergeCell ref="B500:E500"/>
    <mergeCell ref="G494:K494"/>
    <mergeCell ref="B494:E494"/>
    <mergeCell ref="B472:E472"/>
    <mergeCell ref="B473:E473"/>
    <mergeCell ref="B474:E474"/>
    <mergeCell ref="G497:K497"/>
    <mergeCell ref="B497:E497"/>
    <mergeCell ref="B496:E496"/>
    <mergeCell ref="B495:E495"/>
    <mergeCell ref="B489:E489"/>
    <mergeCell ref="G514:K514"/>
    <mergeCell ref="B515:E515"/>
    <mergeCell ref="B516:E516"/>
    <mergeCell ref="G516:K516"/>
    <mergeCell ref="G445:K445"/>
    <mergeCell ref="B446:E446"/>
    <mergeCell ref="B511:E511"/>
    <mergeCell ref="G511:K511"/>
    <mergeCell ref="B447:E447"/>
    <mergeCell ref="G447:K447"/>
    <mergeCell ref="B448:E448"/>
    <mergeCell ref="G448:K448"/>
    <mergeCell ref="B449:E449"/>
    <mergeCell ref="G449:K449"/>
    <mergeCell ref="P440:P441"/>
    <mergeCell ref="B442:E442"/>
    <mergeCell ref="G442:K442"/>
    <mergeCell ref="A440:E441"/>
    <mergeCell ref="F440:F441"/>
    <mergeCell ref="G440:K441"/>
    <mergeCell ref="L440:N440"/>
    <mergeCell ref="G485:K486"/>
    <mergeCell ref="F485:F486"/>
    <mergeCell ref="A485:E486"/>
    <mergeCell ref="B482:J482"/>
    <mergeCell ref="G469:K469"/>
    <mergeCell ref="B477:E477"/>
    <mergeCell ref="G477:K477"/>
    <mergeCell ref="B476:E476"/>
    <mergeCell ref="B506:J506"/>
    <mergeCell ref="A509:E510"/>
    <mergeCell ref="F509:F510"/>
    <mergeCell ref="L532:N532"/>
    <mergeCell ref="P532:P533"/>
    <mergeCell ref="B534:E534"/>
    <mergeCell ref="G534:K534"/>
    <mergeCell ref="B535:E535"/>
    <mergeCell ref="G535:K535"/>
    <mergeCell ref="B540:E540"/>
    <mergeCell ref="G540:K540"/>
    <mergeCell ref="B541:E541"/>
    <mergeCell ref="G541:K541"/>
    <mergeCell ref="B536:E536"/>
    <mergeCell ref="G536:K536"/>
    <mergeCell ref="B537:E537"/>
    <mergeCell ref="G537:K537"/>
    <mergeCell ref="B538:E538"/>
    <mergeCell ref="B539:E539"/>
    <mergeCell ref="B517:E517"/>
    <mergeCell ref="G517:K517"/>
    <mergeCell ref="B518:E518"/>
    <mergeCell ref="G518:K518"/>
    <mergeCell ref="B519:E519"/>
    <mergeCell ref="B520:E520"/>
    <mergeCell ref="B521:E521"/>
    <mergeCell ref="G521:K521"/>
    <mergeCell ref="B522:E522"/>
    <mergeCell ref="G522:K522"/>
    <mergeCell ref="B523:E523"/>
    <mergeCell ref="G523:K523"/>
    <mergeCell ref="B524:E524"/>
    <mergeCell ref="G524:K524"/>
    <mergeCell ref="B525:E525"/>
    <mergeCell ref="G525:K525"/>
    <mergeCell ref="G422:K422"/>
    <mergeCell ref="B423:E423"/>
    <mergeCell ref="B431:E431"/>
    <mergeCell ref="G431:K431"/>
    <mergeCell ref="B546:E546"/>
    <mergeCell ref="G546:K546"/>
    <mergeCell ref="B424:E424"/>
    <mergeCell ref="G424:K424"/>
    <mergeCell ref="B425:E425"/>
    <mergeCell ref="G425:K425"/>
    <mergeCell ref="B426:E426"/>
    <mergeCell ref="G426:K426"/>
    <mergeCell ref="B544:E544"/>
    <mergeCell ref="G544:K544"/>
    <mergeCell ref="A532:E533"/>
    <mergeCell ref="F532:F533"/>
    <mergeCell ref="G532:K533"/>
    <mergeCell ref="G539:K539"/>
    <mergeCell ref="B529:J529"/>
    <mergeCell ref="B433:E433"/>
    <mergeCell ref="G433:K433"/>
    <mergeCell ref="B437:J437"/>
    <mergeCell ref="B512:E512"/>
    <mergeCell ref="G512:K512"/>
    <mergeCell ref="B443:E443"/>
    <mergeCell ref="G443:K443"/>
    <mergeCell ref="B444:E444"/>
    <mergeCell ref="G444:K444"/>
    <mergeCell ref="B445:E445"/>
    <mergeCell ref="B513:E513"/>
    <mergeCell ref="G513:K513"/>
    <mergeCell ref="B514:E514"/>
    <mergeCell ref="B560:E560"/>
    <mergeCell ref="G560:K560"/>
    <mergeCell ref="B561:E561"/>
    <mergeCell ref="P417:P418"/>
    <mergeCell ref="B419:E419"/>
    <mergeCell ref="G419:K419"/>
    <mergeCell ref="A417:E418"/>
    <mergeCell ref="F417:F418"/>
    <mergeCell ref="G417:K418"/>
    <mergeCell ref="L417:N417"/>
    <mergeCell ref="B411:E411"/>
    <mergeCell ref="G411:K411"/>
    <mergeCell ref="B414:J414"/>
    <mergeCell ref="B547:E547"/>
    <mergeCell ref="G547:K547"/>
    <mergeCell ref="B420:E420"/>
    <mergeCell ref="G420:K420"/>
    <mergeCell ref="B421:E421"/>
    <mergeCell ref="G421:K421"/>
    <mergeCell ref="B422:E422"/>
    <mergeCell ref="B432:E432"/>
    <mergeCell ref="G432:K432"/>
    <mergeCell ref="B427:E427"/>
    <mergeCell ref="B545:E545"/>
    <mergeCell ref="G545:K545"/>
    <mergeCell ref="B428:E428"/>
    <mergeCell ref="B429:E429"/>
    <mergeCell ref="G429:K429"/>
    <mergeCell ref="B542:E542"/>
    <mergeCell ref="B543:E543"/>
    <mergeCell ref="B430:E430"/>
    <mergeCell ref="G430:K430"/>
    <mergeCell ref="B582:E582"/>
    <mergeCell ref="G582:K582"/>
    <mergeCell ref="B408:E408"/>
    <mergeCell ref="G408:K408"/>
    <mergeCell ref="B409:E409"/>
    <mergeCell ref="G409:K409"/>
    <mergeCell ref="B410:E410"/>
    <mergeCell ref="B562:E562"/>
    <mergeCell ref="G562:K562"/>
    <mergeCell ref="B563:E563"/>
    <mergeCell ref="G563:K563"/>
    <mergeCell ref="B564:E564"/>
    <mergeCell ref="G564:K564"/>
    <mergeCell ref="B569:E569"/>
    <mergeCell ref="G569:K569"/>
    <mergeCell ref="B565:E565"/>
    <mergeCell ref="B566:E566"/>
    <mergeCell ref="B567:E567"/>
    <mergeCell ref="G567:K567"/>
    <mergeCell ref="B580:E580"/>
    <mergeCell ref="G580:K580"/>
    <mergeCell ref="B575:J575"/>
    <mergeCell ref="A578:E579"/>
    <mergeCell ref="F578:F579"/>
    <mergeCell ref="G578:K579"/>
    <mergeCell ref="B548:E548"/>
    <mergeCell ref="G548:K548"/>
    <mergeCell ref="B552:J552"/>
    <mergeCell ref="A555:E556"/>
    <mergeCell ref="F555:F556"/>
    <mergeCell ref="G555:K556"/>
    <mergeCell ref="B557:E557"/>
    <mergeCell ref="G400:K400"/>
    <mergeCell ref="B399:E399"/>
    <mergeCell ref="G399:K399"/>
    <mergeCell ref="P395:P396"/>
    <mergeCell ref="B397:E397"/>
    <mergeCell ref="G397:K397"/>
    <mergeCell ref="A395:E396"/>
    <mergeCell ref="F395:F396"/>
    <mergeCell ref="L395:N395"/>
    <mergeCell ref="B388:E388"/>
    <mergeCell ref="G388:K388"/>
    <mergeCell ref="G410:K410"/>
    <mergeCell ref="B581:E581"/>
    <mergeCell ref="G581:K581"/>
    <mergeCell ref="L578:N578"/>
    <mergeCell ref="B570:E570"/>
    <mergeCell ref="G570:K570"/>
    <mergeCell ref="B571:E571"/>
    <mergeCell ref="G571:K571"/>
    <mergeCell ref="B568:E568"/>
    <mergeCell ref="G568:K568"/>
    <mergeCell ref="B406:E406"/>
    <mergeCell ref="B407:E407"/>
    <mergeCell ref="G407:K407"/>
    <mergeCell ref="P578:P579"/>
    <mergeCell ref="L555:N555"/>
    <mergeCell ref="P555:P556"/>
    <mergeCell ref="G557:K557"/>
    <mergeCell ref="B558:E558"/>
    <mergeCell ref="G558:K558"/>
    <mergeCell ref="B559:E559"/>
    <mergeCell ref="G559:K559"/>
    <mergeCell ref="B599:J599"/>
    <mergeCell ref="A602:E603"/>
    <mergeCell ref="F602:F603"/>
    <mergeCell ref="G602:K603"/>
    <mergeCell ref="B369:J369"/>
    <mergeCell ref="B583:E583"/>
    <mergeCell ref="G583:K583"/>
    <mergeCell ref="B387:E387"/>
    <mergeCell ref="G387:K387"/>
    <mergeCell ref="B383:E383"/>
    <mergeCell ref="B401:E401"/>
    <mergeCell ref="B384:E384"/>
    <mergeCell ref="G384:K384"/>
    <mergeCell ref="B584:E584"/>
    <mergeCell ref="B585:E585"/>
    <mergeCell ref="G585:K585"/>
    <mergeCell ref="B586:E586"/>
    <mergeCell ref="G586:K586"/>
    <mergeCell ref="G395:K396"/>
    <mergeCell ref="B398:E398"/>
    <mergeCell ref="G398:K398"/>
    <mergeCell ref="G377:K377"/>
    <mergeCell ref="B378:E378"/>
    <mergeCell ref="B404:E404"/>
    <mergeCell ref="G381:K381"/>
    <mergeCell ref="B405:E405"/>
    <mergeCell ref="B392:J392"/>
    <mergeCell ref="B402:E402"/>
    <mergeCell ref="G402:K402"/>
    <mergeCell ref="B403:E403"/>
    <mergeCell ref="G403:K403"/>
    <mergeCell ref="B400:E400"/>
    <mergeCell ref="P372:P373"/>
    <mergeCell ref="B374:E374"/>
    <mergeCell ref="G374:K374"/>
    <mergeCell ref="A372:E373"/>
    <mergeCell ref="F372:F373"/>
    <mergeCell ref="G372:K373"/>
    <mergeCell ref="L372:N372"/>
    <mergeCell ref="B366:E366"/>
    <mergeCell ref="G366:K366"/>
    <mergeCell ref="L602:N602"/>
    <mergeCell ref="P602:P603"/>
    <mergeCell ref="B604:E604"/>
    <mergeCell ref="G604:K604"/>
    <mergeCell ref="B609:E609"/>
    <mergeCell ref="G609:K609"/>
    <mergeCell ref="B605:E605"/>
    <mergeCell ref="G605:K605"/>
    <mergeCell ref="B606:E606"/>
    <mergeCell ref="G606:K606"/>
    <mergeCell ref="B382:E382"/>
    <mergeCell ref="B385:E385"/>
    <mergeCell ref="G385:K385"/>
    <mergeCell ref="B386:E386"/>
    <mergeCell ref="G386:K386"/>
    <mergeCell ref="B607:E607"/>
    <mergeCell ref="G607:K607"/>
    <mergeCell ref="B608:E608"/>
    <mergeCell ref="B587:E587"/>
    <mergeCell ref="G587:K587"/>
    <mergeCell ref="B588:E588"/>
    <mergeCell ref="B589:E589"/>
    <mergeCell ref="B590:E590"/>
    <mergeCell ref="G375:K375"/>
    <mergeCell ref="B376:E376"/>
    <mergeCell ref="G376:K376"/>
    <mergeCell ref="B377:E377"/>
    <mergeCell ref="B615:E615"/>
    <mergeCell ref="G615:K615"/>
    <mergeCell ref="B616:E616"/>
    <mergeCell ref="G616:K616"/>
    <mergeCell ref="B617:E617"/>
    <mergeCell ref="G617:K617"/>
    <mergeCell ref="B618:E618"/>
    <mergeCell ref="G618:K618"/>
    <mergeCell ref="B622:J622"/>
    <mergeCell ref="B612:E612"/>
    <mergeCell ref="B379:E379"/>
    <mergeCell ref="G379:K379"/>
    <mergeCell ref="B380:E380"/>
    <mergeCell ref="G380:K380"/>
    <mergeCell ref="B611:E611"/>
    <mergeCell ref="G611:K611"/>
    <mergeCell ref="B381:E381"/>
    <mergeCell ref="B610:E610"/>
    <mergeCell ref="G610:K610"/>
    <mergeCell ref="G590:K590"/>
    <mergeCell ref="B591:E591"/>
    <mergeCell ref="G591:K591"/>
    <mergeCell ref="B592:E592"/>
    <mergeCell ref="G592:K592"/>
    <mergeCell ref="B593:E593"/>
    <mergeCell ref="G593:K593"/>
    <mergeCell ref="B594:E594"/>
    <mergeCell ref="G594:K594"/>
    <mergeCell ref="B641:E641"/>
    <mergeCell ref="G641:K641"/>
    <mergeCell ref="B363:E363"/>
    <mergeCell ref="G363:K363"/>
    <mergeCell ref="B364:E364"/>
    <mergeCell ref="G364:K364"/>
    <mergeCell ref="B640:E640"/>
    <mergeCell ref="G640:K640"/>
    <mergeCell ref="B365:E365"/>
    <mergeCell ref="G365:K365"/>
    <mergeCell ref="A625:E626"/>
    <mergeCell ref="F625:F626"/>
    <mergeCell ref="G625:K626"/>
    <mergeCell ref="L625:N625"/>
    <mergeCell ref="P625:P626"/>
    <mergeCell ref="B627:E627"/>
    <mergeCell ref="G627:K627"/>
    <mergeCell ref="B628:E628"/>
    <mergeCell ref="G628:K628"/>
    <mergeCell ref="B629:E629"/>
    <mergeCell ref="G629:K629"/>
    <mergeCell ref="B630:E630"/>
    <mergeCell ref="G630:K630"/>
    <mergeCell ref="B631:E631"/>
    <mergeCell ref="B632:E632"/>
    <mergeCell ref="G632:K632"/>
    <mergeCell ref="B633:E633"/>
    <mergeCell ref="G633:K633"/>
    <mergeCell ref="B613:E613"/>
    <mergeCell ref="B614:E614"/>
    <mergeCell ref="G614:K614"/>
    <mergeCell ref="B375:E375"/>
    <mergeCell ref="B654:E654"/>
    <mergeCell ref="B353:E353"/>
    <mergeCell ref="G353:K353"/>
    <mergeCell ref="B354:E354"/>
    <mergeCell ref="G354:K354"/>
    <mergeCell ref="B361:E361"/>
    <mergeCell ref="B362:E362"/>
    <mergeCell ref="G362:K362"/>
    <mergeCell ref="G665:K665"/>
    <mergeCell ref="B665:E665"/>
    <mergeCell ref="G664:K664"/>
    <mergeCell ref="B664:E664"/>
    <mergeCell ref="G663:K663"/>
    <mergeCell ref="B663:E663"/>
    <mergeCell ref="G662:K662"/>
    <mergeCell ref="B359:E359"/>
    <mergeCell ref="G359:K359"/>
    <mergeCell ref="B360:E360"/>
    <mergeCell ref="B662:E662"/>
    <mergeCell ref="G661:K661"/>
    <mergeCell ref="B661:E661"/>
    <mergeCell ref="B660:E660"/>
    <mergeCell ref="B659:E659"/>
    <mergeCell ref="G658:K658"/>
    <mergeCell ref="B658:E658"/>
    <mergeCell ref="B634:E634"/>
    <mergeCell ref="G634:K634"/>
    <mergeCell ref="B635:E635"/>
    <mergeCell ref="B636:E636"/>
    <mergeCell ref="B637:E637"/>
    <mergeCell ref="G637:K637"/>
    <mergeCell ref="B638:E638"/>
    <mergeCell ref="P350:P351"/>
    <mergeCell ref="B352:E352"/>
    <mergeCell ref="G352:K352"/>
    <mergeCell ref="A350:E351"/>
    <mergeCell ref="F350:F351"/>
    <mergeCell ref="G350:K351"/>
    <mergeCell ref="L350:N350"/>
    <mergeCell ref="B343:E343"/>
    <mergeCell ref="G343:K343"/>
    <mergeCell ref="B347:J347"/>
    <mergeCell ref="G653:K653"/>
    <mergeCell ref="B653:E653"/>
    <mergeCell ref="G652:K652"/>
    <mergeCell ref="B652:E652"/>
    <mergeCell ref="G651:K651"/>
    <mergeCell ref="B651:E651"/>
    <mergeCell ref="A649:E650"/>
    <mergeCell ref="P649:P650"/>
    <mergeCell ref="L649:N649"/>
    <mergeCell ref="G649:K650"/>
    <mergeCell ref="F649:F650"/>
    <mergeCell ref="B646:J646"/>
    <mergeCell ref="B357:E357"/>
    <mergeCell ref="G357:K357"/>
    <mergeCell ref="B358:E358"/>
    <mergeCell ref="G358:K358"/>
    <mergeCell ref="B355:E355"/>
    <mergeCell ref="G355:K355"/>
    <mergeCell ref="B356:E356"/>
    <mergeCell ref="G638:K638"/>
    <mergeCell ref="B639:E639"/>
    <mergeCell ref="G639:K639"/>
    <mergeCell ref="L672:N672"/>
    <mergeCell ref="P672:P673"/>
    <mergeCell ref="B674:E674"/>
    <mergeCell ref="G674:K674"/>
    <mergeCell ref="B675:E675"/>
    <mergeCell ref="G675:K675"/>
    <mergeCell ref="B676:E676"/>
    <mergeCell ref="G676:K676"/>
    <mergeCell ref="B683:E683"/>
    <mergeCell ref="B684:E684"/>
    <mergeCell ref="G684:K684"/>
    <mergeCell ref="B677:E677"/>
    <mergeCell ref="G677:K677"/>
    <mergeCell ref="B678:E678"/>
    <mergeCell ref="B679:E679"/>
    <mergeCell ref="G679:K679"/>
    <mergeCell ref="B680:E680"/>
    <mergeCell ref="G680:K680"/>
    <mergeCell ref="G334:K334"/>
    <mergeCell ref="B335:E335"/>
    <mergeCell ref="G335:K335"/>
    <mergeCell ref="B336:E336"/>
    <mergeCell ref="G336:K336"/>
    <mergeCell ref="B685:E685"/>
    <mergeCell ref="G685:K685"/>
    <mergeCell ref="B686:E686"/>
    <mergeCell ref="G686:K686"/>
    <mergeCell ref="B693:J693"/>
    <mergeCell ref="B342:E342"/>
    <mergeCell ref="G342:K342"/>
    <mergeCell ref="B681:E681"/>
    <mergeCell ref="G681:K681"/>
    <mergeCell ref="B682:E682"/>
    <mergeCell ref="A696:E697"/>
    <mergeCell ref="F696:F697"/>
    <mergeCell ref="G696:K697"/>
    <mergeCell ref="B687:E687"/>
    <mergeCell ref="G687:K687"/>
    <mergeCell ref="B688:E688"/>
    <mergeCell ref="G688:K688"/>
    <mergeCell ref="B669:J669"/>
    <mergeCell ref="A672:E673"/>
    <mergeCell ref="F672:F673"/>
    <mergeCell ref="G672:K673"/>
    <mergeCell ref="G657:K657"/>
    <mergeCell ref="B657:E657"/>
    <mergeCell ref="G656:K656"/>
    <mergeCell ref="B656:E656"/>
    <mergeCell ref="B655:E655"/>
    <mergeCell ref="G654:K654"/>
    <mergeCell ref="P327:P328"/>
    <mergeCell ref="B329:E329"/>
    <mergeCell ref="G329:K329"/>
    <mergeCell ref="A327:E328"/>
    <mergeCell ref="F327:F328"/>
    <mergeCell ref="G327:K328"/>
    <mergeCell ref="L327:N327"/>
    <mergeCell ref="B321:E321"/>
    <mergeCell ref="G321:K321"/>
    <mergeCell ref="B324:J324"/>
    <mergeCell ref="B699:E699"/>
    <mergeCell ref="G699:K699"/>
    <mergeCell ref="B330:E330"/>
    <mergeCell ref="G330:K330"/>
    <mergeCell ref="B331:E331"/>
    <mergeCell ref="G331:K331"/>
    <mergeCell ref="B332:E332"/>
    <mergeCell ref="B337:E337"/>
    <mergeCell ref="P696:P697"/>
    <mergeCell ref="B338:E338"/>
    <mergeCell ref="B339:E339"/>
    <mergeCell ref="G339:K339"/>
    <mergeCell ref="L696:N696"/>
    <mergeCell ref="B340:E340"/>
    <mergeCell ref="G340:K340"/>
    <mergeCell ref="B341:E341"/>
    <mergeCell ref="G341:K341"/>
    <mergeCell ref="G332:K332"/>
    <mergeCell ref="B333:E333"/>
    <mergeCell ref="B698:E698"/>
    <mergeCell ref="G698:K698"/>
    <mergeCell ref="B334:E334"/>
    <mergeCell ref="A719:E720"/>
    <mergeCell ref="F719:F720"/>
    <mergeCell ref="G719:K720"/>
    <mergeCell ref="G726:K726"/>
    <mergeCell ref="L719:N719"/>
    <mergeCell ref="P719:P720"/>
    <mergeCell ref="B721:E721"/>
    <mergeCell ref="G721:K721"/>
    <mergeCell ref="B722:E722"/>
    <mergeCell ref="G722:K722"/>
    <mergeCell ref="B700:E700"/>
    <mergeCell ref="G700:K700"/>
    <mergeCell ref="B701:E701"/>
    <mergeCell ref="G701:K701"/>
    <mergeCell ref="B702:E702"/>
    <mergeCell ref="B703:E703"/>
    <mergeCell ref="G703:K703"/>
    <mergeCell ref="B704:E704"/>
    <mergeCell ref="G704:K704"/>
    <mergeCell ref="B705:E705"/>
    <mergeCell ref="G705:K705"/>
    <mergeCell ref="B706:E706"/>
    <mergeCell ref="B707:E707"/>
    <mergeCell ref="B708:E708"/>
    <mergeCell ref="G708:K708"/>
    <mergeCell ref="B709:E709"/>
    <mergeCell ref="G709:K709"/>
    <mergeCell ref="P305:P306"/>
    <mergeCell ref="B307:E307"/>
    <mergeCell ref="G307:K307"/>
    <mergeCell ref="A305:E306"/>
    <mergeCell ref="F305:F306"/>
    <mergeCell ref="G305:K306"/>
    <mergeCell ref="L305:N305"/>
    <mergeCell ref="B727:E727"/>
    <mergeCell ref="G727:K727"/>
    <mergeCell ref="B728:E728"/>
    <mergeCell ref="G728:K728"/>
    <mergeCell ref="B723:E723"/>
    <mergeCell ref="G723:K723"/>
    <mergeCell ref="B724:E724"/>
    <mergeCell ref="G724:K724"/>
    <mergeCell ref="B725:E725"/>
    <mergeCell ref="B726:E726"/>
    <mergeCell ref="B320:E320"/>
    <mergeCell ref="G320:K320"/>
    <mergeCell ref="B315:E315"/>
    <mergeCell ref="B316:E316"/>
    <mergeCell ref="B317:E317"/>
    <mergeCell ref="G317:K317"/>
    <mergeCell ref="B318:E318"/>
    <mergeCell ref="G318:K318"/>
    <mergeCell ref="B710:E710"/>
    <mergeCell ref="G710:K710"/>
    <mergeCell ref="B711:E711"/>
    <mergeCell ref="G711:K711"/>
    <mergeCell ref="B712:E712"/>
    <mergeCell ref="G712:K712"/>
    <mergeCell ref="B716:J716"/>
    <mergeCell ref="B734:E734"/>
    <mergeCell ref="G734:K734"/>
    <mergeCell ref="B308:E308"/>
    <mergeCell ref="G308:K308"/>
    <mergeCell ref="B309:E309"/>
    <mergeCell ref="G309:K309"/>
    <mergeCell ref="B310:E310"/>
    <mergeCell ref="B735:E735"/>
    <mergeCell ref="G735:K735"/>
    <mergeCell ref="B740:J740"/>
    <mergeCell ref="A743:E744"/>
    <mergeCell ref="F743:F744"/>
    <mergeCell ref="G743:K744"/>
    <mergeCell ref="L743:N743"/>
    <mergeCell ref="G310:K310"/>
    <mergeCell ref="B311:E311"/>
    <mergeCell ref="B319:E319"/>
    <mergeCell ref="G319:K319"/>
    <mergeCell ref="B733:E733"/>
    <mergeCell ref="G733:K733"/>
    <mergeCell ref="B312:E312"/>
    <mergeCell ref="G312:K312"/>
    <mergeCell ref="B313:E313"/>
    <mergeCell ref="G313:K313"/>
    <mergeCell ref="B314:E314"/>
    <mergeCell ref="G314:K314"/>
    <mergeCell ref="B731:E731"/>
    <mergeCell ref="G731:K731"/>
    <mergeCell ref="B732:E732"/>
    <mergeCell ref="G732:K732"/>
    <mergeCell ref="B729:E729"/>
    <mergeCell ref="B730:E730"/>
    <mergeCell ref="B771:E771"/>
    <mergeCell ref="G771:K771"/>
    <mergeCell ref="B293:E293"/>
    <mergeCell ref="B294:E294"/>
    <mergeCell ref="G294:K294"/>
    <mergeCell ref="B770:E770"/>
    <mergeCell ref="G770:K770"/>
    <mergeCell ref="B295:E295"/>
    <mergeCell ref="G295:K295"/>
    <mergeCell ref="B296:E296"/>
    <mergeCell ref="B754:E754"/>
    <mergeCell ref="B755:E755"/>
    <mergeCell ref="G755:K755"/>
    <mergeCell ref="B756:E756"/>
    <mergeCell ref="G756:K756"/>
    <mergeCell ref="B757:E757"/>
    <mergeCell ref="G757:K757"/>
    <mergeCell ref="B768:E768"/>
    <mergeCell ref="G768:K768"/>
    <mergeCell ref="A766:E767"/>
    <mergeCell ref="F766:F767"/>
    <mergeCell ref="G766:K767"/>
    <mergeCell ref="G296:K296"/>
    <mergeCell ref="B297:E297"/>
    <mergeCell ref="G297:K297"/>
    <mergeCell ref="B745:E745"/>
    <mergeCell ref="G745:K745"/>
    <mergeCell ref="B746:E746"/>
    <mergeCell ref="G746:K746"/>
    <mergeCell ref="B747:E747"/>
    <mergeCell ref="G747:K747"/>
    <mergeCell ref="B748:E748"/>
    <mergeCell ref="B291:E291"/>
    <mergeCell ref="G291:K291"/>
    <mergeCell ref="B292:E292"/>
    <mergeCell ref="P282:P283"/>
    <mergeCell ref="B284:E284"/>
    <mergeCell ref="G284:K284"/>
    <mergeCell ref="A282:E283"/>
    <mergeCell ref="F282:F283"/>
    <mergeCell ref="G282:K283"/>
    <mergeCell ref="L282:N282"/>
    <mergeCell ref="B769:E769"/>
    <mergeCell ref="G769:K769"/>
    <mergeCell ref="B763:J763"/>
    <mergeCell ref="B758:E758"/>
    <mergeCell ref="G758:K758"/>
    <mergeCell ref="B759:E759"/>
    <mergeCell ref="G759:K759"/>
    <mergeCell ref="L766:N766"/>
    <mergeCell ref="P766:P767"/>
    <mergeCell ref="P743:P744"/>
    <mergeCell ref="G748:K748"/>
    <mergeCell ref="B749:E749"/>
    <mergeCell ref="B750:E750"/>
    <mergeCell ref="G750:K750"/>
    <mergeCell ref="B751:E751"/>
    <mergeCell ref="G751:K751"/>
    <mergeCell ref="B752:E752"/>
    <mergeCell ref="G752:K752"/>
    <mergeCell ref="B753:E753"/>
    <mergeCell ref="B298:E298"/>
    <mergeCell ref="G298:K298"/>
    <mergeCell ref="B302:J302"/>
    <mergeCell ref="G796:K796"/>
    <mergeCell ref="L789:N789"/>
    <mergeCell ref="P789:P790"/>
    <mergeCell ref="B791:E791"/>
    <mergeCell ref="G791:K791"/>
    <mergeCell ref="B792:E792"/>
    <mergeCell ref="G792:K792"/>
    <mergeCell ref="B276:E276"/>
    <mergeCell ref="G276:K276"/>
    <mergeCell ref="B279:J279"/>
    <mergeCell ref="B773:E773"/>
    <mergeCell ref="G773:K773"/>
    <mergeCell ref="B285:E285"/>
    <mergeCell ref="G285:K285"/>
    <mergeCell ref="B286:E286"/>
    <mergeCell ref="G286:K286"/>
    <mergeCell ref="B287:E287"/>
    <mergeCell ref="B774:E774"/>
    <mergeCell ref="G774:K774"/>
    <mergeCell ref="B775:E775"/>
    <mergeCell ref="G775:K775"/>
    <mergeCell ref="B776:E776"/>
    <mergeCell ref="B777:E777"/>
    <mergeCell ref="B778:E778"/>
    <mergeCell ref="G778:K778"/>
    <mergeCell ref="G287:K287"/>
    <mergeCell ref="B288:E288"/>
    <mergeCell ref="B772:E772"/>
    <mergeCell ref="B289:E289"/>
    <mergeCell ref="G289:K289"/>
    <mergeCell ref="B290:E290"/>
    <mergeCell ref="G290:K290"/>
    <mergeCell ref="B798:E798"/>
    <mergeCell ref="G798:K798"/>
    <mergeCell ref="B274:E274"/>
    <mergeCell ref="G274:K274"/>
    <mergeCell ref="B793:E793"/>
    <mergeCell ref="G793:K793"/>
    <mergeCell ref="B794:E794"/>
    <mergeCell ref="G794:K794"/>
    <mergeCell ref="B795:E795"/>
    <mergeCell ref="B796:E796"/>
    <mergeCell ref="B802:E802"/>
    <mergeCell ref="G802:K802"/>
    <mergeCell ref="B275:E275"/>
    <mergeCell ref="G275:K275"/>
    <mergeCell ref="B799:E799"/>
    <mergeCell ref="B800:E800"/>
    <mergeCell ref="B801:E801"/>
    <mergeCell ref="G801:K801"/>
    <mergeCell ref="B797:E797"/>
    <mergeCell ref="G797:K797"/>
    <mergeCell ref="B779:E779"/>
    <mergeCell ref="G779:K779"/>
    <mergeCell ref="B780:E780"/>
    <mergeCell ref="G780:K780"/>
    <mergeCell ref="B781:E781"/>
    <mergeCell ref="G781:K781"/>
    <mergeCell ref="B782:E782"/>
    <mergeCell ref="G782:K782"/>
    <mergeCell ref="B786:J786"/>
    <mergeCell ref="A789:E790"/>
    <mergeCell ref="F789:F790"/>
    <mergeCell ref="G789:K790"/>
    <mergeCell ref="P260:P261"/>
    <mergeCell ref="B262:E262"/>
    <mergeCell ref="G262:K262"/>
    <mergeCell ref="A260:E261"/>
    <mergeCell ref="F260:F261"/>
    <mergeCell ref="G260:K261"/>
    <mergeCell ref="L260:N260"/>
    <mergeCell ref="B253:E253"/>
    <mergeCell ref="G253:K253"/>
    <mergeCell ref="B257:J257"/>
    <mergeCell ref="B810:J810"/>
    <mergeCell ref="B263:E263"/>
    <mergeCell ref="G263:K263"/>
    <mergeCell ref="B264:E264"/>
    <mergeCell ref="G264:K264"/>
    <mergeCell ref="B265:E265"/>
    <mergeCell ref="G265:K265"/>
    <mergeCell ref="G805:K805"/>
    <mergeCell ref="B271:E271"/>
    <mergeCell ref="B272:E272"/>
    <mergeCell ref="G272:K272"/>
    <mergeCell ref="B804:E804"/>
    <mergeCell ref="G804:K804"/>
    <mergeCell ref="B803:E803"/>
    <mergeCell ref="G803:K803"/>
    <mergeCell ref="B273:E273"/>
    <mergeCell ref="G273:K273"/>
    <mergeCell ref="B266:E266"/>
    <mergeCell ref="B809:J809"/>
    <mergeCell ref="B267:E267"/>
    <mergeCell ref="G267:K267"/>
    <mergeCell ref="B268:E268"/>
    <mergeCell ref="L836:N836"/>
    <mergeCell ref="P836:P837"/>
    <mergeCell ref="B838:E838"/>
    <mergeCell ref="G838:K838"/>
    <mergeCell ref="G251:K251"/>
    <mergeCell ref="B252:E252"/>
    <mergeCell ref="G252:K252"/>
    <mergeCell ref="B829:E829"/>
    <mergeCell ref="B828:E828"/>
    <mergeCell ref="G828:K828"/>
    <mergeCell ref="P813:P814"/>
    <mergeCell ref="B815:E815"/>
    <mergeCell ref="G815:K815"/>
    <mergeCell ref="B816:E816"/>
    <mergeCell ref="G816:K816"/>
    <mergeCell ref="A813:E814"/>
    <mergeCell ref="F813:F814"/>
    <mergeCell ref="G813:K814"/>
    <mergeCell ref="L813:N813"/>
    <mergeCell ref="B817:E817"/>
    <mergeCell ref="G817:K817"/>
    <mergeCell ref="B818:E818"/>
    <mergeCell ref="G818:K818"/>
    <mergeCell ref="B819:E819"/>
    <mergeCell ref="B820:E820"/>
    <mergeCell ref="G820:K820"/>
    <mergeCell ref="G827:K827"/>
    <mergeCell ref="B821:E821"/>
    <mergeCell ref="G821:K821"/>
    <mergeCell ref="B822:E822"/>
    <mergeCell ref="G822:K822"/>
    <mergeCell ref="B823:E823"/>
    <mergeCell ref="P237:P238"/>
    <mergeCell ref="B239:E239"/>
    <mergeCell ref="G239:K239"/>
    <mergeCell ref="A237:E238"/>
    <mergeCell ref="F237:F238"/>
    <mergeCell ref="G237:K238"/>
    <mergeCell ref="L237:N237"/>
    <mergeCell ref="B231:E231"/>
    <mergeCell ref="G231:K231"/>
    <mergeCell ref="B234:J234"/>
    <mergeCell ref="B841:E841"/>
    <mergeCell ref="G841:K841"/>
    <mergeCell ref="B839:E839"/>
    <mergeCell ref="G839:K839"/>
    <mergeCell ref="B840:E840"/>
    <mergeCell ref="G840:K840"/>
    <mergeCell ref="B247:E247"/>
    <mergeCell ref="B248:E248"/>
    <mergeCell ref="B249:E249"/>
    <mergeCell ref="G249:K249"/>
    <mergeCell ref="B250:E250"/>
    <mergeCell ref="G250:K250"/>
    <mergeCell ref="B251:E251"/>
    <mergeCell ref="G242:K242"/>
    <mergeCell ref="B243:E243"/>
    <mergeCell ref="G829:K829"/>
    <mergeCell ref="B833:J833"/>
    <mergeCell ref="A836:E837"/>
    <mergeCell ref="F836:F837"/>
    <mergeCell ref="G836:K837"/>
    <mergeCell ref="B825:E825"/>
    <mergeCell ref="G825:K825"/>
    <mergeCell ref="G241:K241"/>
    <mergeCell ref="B242:E242"/>
    <mergeCell ref="B846:E846"/>
    <mergeCell ref="B847:E847"/>
    <mergeCell ref="B848:E848"/>
    <mergeCell ref="G848:K848"/>
    <mergeCell ref="B849:E849"/>
    <mergeCell ref="G849:K849"/>
    <mergeCell ref="B850:E850"/>
    <mergeCell ref="G850:K850"/>
    <mergeCell ref="B851:E851"/>
    <mergeCell ref="G851:K851"/>
    <mergeCell ref="B844:E844"/>
    <mergeCell ref="G844:K844"/>
    <mergeCell ref="B244:E244"/>
    <mergeCell ref="G244:K244"/>
    <mergeCell ref="B245:E245"/>
    <mergeCell ref="G245:K245"/>
    <mergeCell ref="B246:E246"/>
    <mergeCell ref="G246:K246"/>
    <mergeCell ref="B843:E843"/>
    <mergeCell ref="G843:K843"/>
    <mergeCell ref="B842:E842"/>
    <mergeCell ref="B826:E826"/>
    <mergeCell ref="G826:K826"/>
    <mergeCell ref="B827:E827"/>
    <mergeCell ref="B824:E824"/>
    <mergeCell ref="G268:K268"/>
    <mergeCell ref="B269:E269"/>
    <mergeCell ref="G269:K269"/>
    <mergeCell ref="B270:E270"/>
    <mergeCell ref="B805:E805"/>
    <mergeCell ref="P859:P860"/>
    <mergeCell ref="B861:E861"/>
    <mergeCell ref="G861:K861"/>
    <mergeCell ref="B862:E862"/>
    <mergeCell ref="G862:K862"/>
    <mergeCell ref="B863:E863"/>
    <mergeCell ref="G863:K863"/>
    <mergeCell ref="G867:K867"/>
    <mergeCell ref="B868:E868"/>
    <mergeCell ref="G868:K868"/>
    <mergeCell ref="B864:E864"/>
    <mergeCell ref="G864:K864"/>
    <mergeCell ref="B865:E865"/>
    <mergeCell ref="B866:E866"/>
    <mergeCell ref="G866:K866"/>
    <mergeCell ref="B845:E845"/>
    <mergeCell ref="G845:K845"/>
    <mergeCell ref="G215:K216"/>
    <mergeCell ref="L215:N215"/>
    <mergeCell ref="G230:K230"/>
    <mergeCell ref="B872:E872"/>
    <mergeCell ref="G872:K872"/>
    <mergeCell ref="B873:E873"/>
    <mergeCell ref="G873:K873"/>
    <mergeCell ref="B869:E869"/>
    <mergeCell ref="B870:E870"/>
    <mergeCell ref="B871:E871"/>
    <mergeCell ref="G871:K871"/>
    <mergeCell ref="B867:E867"/>
    <mergeCell ref="B879:J879"/>
    <mergeCell ref="B875:E875"/>
    <mergeCell ref="G875:K875"/>
    <mergeCell ref="B228:E228"/>
    <mergeCell ref="G228:K228"/>
    <mergeCell ref="B229:E229"/>
    <mergeCell ref="G229:K229"/>
    <mergeCell ref="B874:E874"/>
    <mergeCell ref="G874:K874"/>
    <mergeCell ref="B230:E230"/>
    <mergeCell ref="B852:E852"/>
    <mergeCell ref="G852:K852"/>
    <mergeCell ref="B856:J856"/>
    <mergeCell ref="A859:E860"/>
    <mergeCell ref="F859:F860"/>
    <mergeCell ref="G859:K860"/>
    <mergeCell ref="L859:N859"/>
    <mergeCell ref="B240:E240"/>
    <mergeCell ref="G240:K240"/>
    <mergeCell ref="B241:E241"/>
    <mergeCell ref="B212:J212"/>
    <mergeCell ref="L882:N882"/>
    <mergeCell ref="B218:E218"/>
    <mergeCell ref="G218:K218"/>
    <mergeCell ref="B219:E219"/>
    <mergeCell ref="G219:K219"/>
    <mergeCell ref="B220:E220"/>
    <mergeCell ref="G220:K220"/>
    <mergeCell ref="P882:P883"/>
    <mergeCell ref="B884:E884"/>
    <mergeCell ref="G884:K884"/>
    <mergeCell ref="B885:E885"/>
    <mergeCell ref="G885:K885"/>
    <mergeCell ref="B225:E225"/>
    <mergeCell ref="B222:E222"/>
    <mergeCell ref="G222:K222"/>
    <mergeCell ref="B223:E223"/>
    <mergeCell ref="G223:K223"/>
    <mergeCell ref="B226:E226"/>
    <mergeCell ref="B227:E227"/>
    <mergeCell ref="G227:K227"/>
    <mergeCell ref="B221:E221"/>
    <mergeCell ref="A882:E883"/>
    <mergeCell ref="F882:F883"/>
    <mergeCell ref="G882:K883"/>
    <mergeCell ref="B224:E224"/>
    <mergeCell ref="G224:K224"/>
    <mergeCell ref="P215:P216"/>
    <mergeCell ref="B217:E217"/>
    <mergeCell ref="G217:K217"/>
    <mergeCell ref="A215:E216"/>
    <mergeCell ref="F215:F216"/>
    <mergeCell ref="B902:J902"/>
    <mergeCell ref="A905:E906"/>
    <mergeCell ref="F905:F906"/>
    <mergeCell ref="G905:K906"/>
    <mergeCell ref="G908:K908"/>
    <mergeCell ref="B909:E909"/>
    <mergeCell ref="G909:K909"/>
    <mergeCell ref="L905:N905"/>
    <mergeCell ref="B207:E207"/>
    <mergeCell ref="G207:K207"/>
    <mergeCell ref="B908:E908"/>
    <mergeCell ref="B897:E897"/>
    <mergeCell ref="G897:K897"/>
    <mergeCell ref="B886:E886"/>
    <mergeCell ref="G886:K886"/>
    <mergeCell ref="B887:E887"/>
    <mergeCell ref="G887:K887"/>
    <mergeCell ref="B888:E888"/>
    <mergeCell ref="B889:E889"/>
    <mergeCell ref="G889:K889"/>
    <mergeCell ref="B890:E890"/>
    <mergeCell ref="G890:K890"/>
    <mergeCell ref="B891:E891"/>
    <mergeCell ref="G891:K891"/>
    <mergeCell ref="B892:E892"/>
    <mergeCell ref="B893:E893"/>
    <mergeCell ref="B894:E894"/>
    <mergeCell ref="G894:K894"/>
    <mergeCell ref="B895:E895"/>
    <mergeCell ref="G895:K895"/>
    <mergeCell ref="B208:E208"/>
    <mergeCell ref="G208:K208"/>
    <mergeCell ref="B202:E202"/>
    <mergeCell ref="P192:P193"/>
    <mergeCell ref="B194:E194"/>
    <mergeCell ref="G194:K194"/>
    <mergeCell ref="A192:E193"/>
    <mergeCell ref="F192:F193"/>
    <mergeCell ref="G192:K193"/>
    <mergeCell ref="L192:N192"/>
    <mergeCell ref="B913:E913"/>
    <mergeCell ref="G913:K913"/>
    <mergeCell ref="B910:E910"/>
    <mergeCell ref="G910:K910"/>
    <mergeCell ref="B911:E911"/>
    <mergeCell ref="B912:E912"/>
    <mergeCell ref="G912:K912"/>
    <mergeCell ref="B915:E915"/>
    <mergeCell ref="B203:E203"/>
    <mergeCell ref="B204:E204"/>
    <mergeCell ref="G204:K204"/>
    <mergeCell ref="B914:E914"/>
    <mergeCell ref="G914:K914"/>
    <mergeCell ref="B205:E205"/>
    <mergeCell ref="G205:K205"/>
    <mergeCell ref="B206:E206"/>
    <mergeCell ref="G206:K206"/>
    <mergeCell ref="B896:E896"/>
    <mergeCell ref="G896:K896"/>
    <mergeCell ref="P905:P906"/>
    <mergeCell ref="B907:E907"/>
    <mergeCell ref="G907:K907"/>
    <mergeCell ref="B898:E898"/>
    <mergeCell ref="G898:K898"/>
    <mergeCell ref="L928:N928"/>
    <mergeCell ref="P928:P929"/>
    <mergeCell ref="B930:E930"/>
    <mergeCell ref="G930:K930"/>
    <mergeCell ref="B931:E931"/>
    <mergeCell ref="G931:K931"/>
    <mergeCell ref="B932:E932"/>
    <mergeCell ref="G932:K932"/>
    <mergeCell ref="B933:E933"/>
    <mergeCell ref="G933:K933"/>
    <mergeCell ref="B934:E934"/>
    <mergeCell ref="B935:E935"/>
    <mergeCell ref="G935:K935"/>
    <mergeCell ref="B186:E186"/>
    <mergeCell ref="G186:K186"/>
    <mergeCell ref="B189:J189"/>
    <mergeCell ref="B917:E917"/>
    <mergeCell ref="G917:K917"/>
    <mergeCell ref="B195:E195"/>
    <mergeCell ref="G195:K195"/>
    <mergeCell ref="B196:E196"/>
    <mergeCell ref="G196:K196"/>
    <mergeCell ref="B197:E197"/>
    <mergeCell ref="B918:E918"/>
    <mergeCell ref="G918:K918"/>
    <mergeCell ref="B919:E919"/>
    <mergeCell ref="G919:K919"/>
    <mergeCell ref="B920:E920"/>
    <mergeCell ref="G920:K920"/>
    <mergeCell ref="B921:E921"/>
    <mergeCell ref="G921:K921"/>
    <mergeCell ref="G197:K197"/>
    <mergeCell ref="B937:E937"/>
    <mergeCell ref="G937:K937"/>
    <mergeCell ref="B938:E938"/>
    <mergeCell ref="B939:E939"/>
    <mergeCell ref="B940:E940"/>
    <mergeCell ref="G940:K940"/>
    <mergeCell ref="B941:E941"/>
    <mergeCell ref="G941:K941"/>
    <mergeCell ref="B942:E942"/>
    <mergeCell ref="G942:K942"/>
    <mergeCell ref="B948:J948"/>
    <mergeCell ref="B185:E185"/>
    <mergeCell ref="G185:K185"/>
    <mergeCell ref="A951:E952"/>
    <mergeCell ref="F951:F952"/>
    <mergeCell ref="G951:K952"/>
    <mergeCell ref="B943:E943"/>
    <mergeCell ref="G943:K943"/>
    <mergeCell ref="B944:E944"/>
    <mergeCell ref="G944:K944"/>
    <mergeCell ref="B925:J925"/>
    <mergeCell ref="A928:E929"/>
    <mergeCell ref="F928:F929"/>
    <mergeCell ref="G928:K929"/>
    <mergeCell ref="B198:E198"/>
    <mergeCell ref="B916:E916"/>
    <mergeCell ref="B199:E199"/>
    <mergeCell ref="G199:K199"/>
    <mergeCell ref="B200:E200"/>
    <mergeCell ref="G200:K200"/>
    <mergeCell ref="B201:E201"/>
    <mergeCell ref="G201:K201"/>
    <mergeCell ref="P170:P171"/>
    <mergeCell ref="B172:E172"/>
    <mergeCell ref="G172:K172"/>
    <mergeCell ref="A170:E171"/>
    <mergeCell ref="F170:F171"/>
    <mergeCell ref="G170:K171"/>
    <mergeCell ref="L170:N170"/>
    <mergeCell ref="B163:E163"/>
    <mergeCell ref="G163:K163"/>
    <mergeCell ref="B167:J167"/>
    <mergeCell ref="B954:E954"/>
    <mergeCell ref="G954:K954"/>
    <mergeCell ref="B173:E173"/>
    <mergeCell ref="G173:K173"/>
    <mergeCell ref="B174:E174"/>
    <mergeCell ref="G174:K174"/>
    <mergeCell ref="B175:E175"/>
    <mergeCell ref="B180:E180"/>
    <mergeCell ref="P951:P952"/>
    <mergeCell ref="B181:E181"/>
    <mergeCell ref="B182:E182"/>
    <mergeCell ref="G182:K182"/>
    <mergeCell ref="L951:N951"/>
    <mergeCell ref="B183:E183"/>
    <mergeCell ref="G183:K183"/>
    <mergeCell ref="B184:E184"/>
    <mergeCell ref="G184:K184"/>
    <mergeCell ref="G175:K175"/>
    <mergeCell ref="B176:E176"/>
    <mergeCell ref="B953:E953"/>
    <mergeCell ref="G953:K953"/>
    <mergeCell ref="B177:E177"/>
    <mergeCell ref="P974:P975"/>
    <mergeCell ref="B976:E976"/>
    <mergeCell ref="G976:K976"/>
    <mergeCell ref="B977:E977"/>
    <mergeCell ref="G977:K977"/>
    <mergeCell ref="B985:E985"/>
    <mergeCell ref="B982:E982"/>
    <mergeCell ref="G982:K982"/>
    <mergeCell ref="B983:E983"/>
    <mergeCell ref="G983:K983"/>
    <mergeCell ref="B978:E978"/>
    <mergeCell ref="G978:K978"/>
    <mergeCell ref="B979:E979"/>
    <mergeCell ref="G979:K979"/>
    <mergeCell ref="B980:E980"/>
    <mergeCell ref="B955:E955"/>
    <mergeCell ref="G955:K955"/>
    <mergeCell ref="B956:E956"/>
    <mergeCell ref="G956:K956"/>
    <mergeCell ref="B957:E957"/>
    <mergeCell ref="B958:E958"/>
    <mergeCell ref="G958:K958"/>
    <mergeCell ref="B959:E959"/>
    <mergeCell ref="G959:K959"/>
    <mergeCell ref="B960:E960"/>
    <mergeCell ref="G960:K960"/>
    <mergeCell ref="B961:E961"/>
    <mergeCell ref="B962:E962"/>
    <mergeCell ref="B963:E963"/>
    <mergeCell ref="G963:K963"/>
    <mergeCell ref="B964:E964"/>
    <mergeCell ref="G964:K964"/>
    <mergeCell ref="P147:P148"/>
    <mergeCell ref="B149:E149"/>
    <mergeCell ref="G149:K149"/>
    <mergeCell ref="A147:E148"/>
    <mergeCell ref="F147:F148"/>
    <mergeCell ref="G147:K148"/>
    <mergeCell ref="L147:N147"/>
    <mergeCell ref="G161:K161"/>
    <mergeCell ref="B162:E162"/>
    <mergeCell ref="G162:K162"/>
    <mergeCell ref="G156:K156"/>
    <mergeCell ref="B157:E157"/>
    <mergeCell ref="B984:E984"/>
    <mergeCell ref="B981:E981"/>
    <mergeCell ref="G981:K981"/>
    <mergeCell ref="B966:E966"/>
    <mergeCell ref="G966:K966"/>
    <mergeCell ref="B158:E158"/>
    <mergeCell ref="B159:E159"/>
    <mergeCell ref="G159:K159"/>
    <mergeCell ref="B160:E160"/>
    <mergeCell ref="G160:K160"/>
    <mergeCell ref="B161:E161"/>
    <mergeCell ref="B965:E965"/>
    <mergeCell ref="G965:K965"/>
    <mergeCell ref="B967:E967"/>
    <mergeCell ref="G967:K967"/>
    <mergeCell ref="B971:J971"/>
    <mergeCell ref="A974:E975"/>
    <mergeCell ref="F974:F975"/>
    <mergeCell ref="G974:K975"/>
    <mergeCell ref="L974:N974"/>
    <mergeCell ref="G129:K129"/>
    <mergeCell ref="B127:E127"/>
    <mergeCell ref="G127:K127"/>
    <mergeCell ref="F125:F126"/>
    <mergeCell ref="B116:E116"/>
    <mergeCell ref="G115:K115"/>
    <mergeCell ref="G116:K116"/>
    <mergeCell ref="B107:E107"/>
    <mergeCell ref="G107:K107"/>
    <mergeCell ref="B108:E108"/>
    <mergeCell ref="G109:K109"/>
    <mergeCell ref="G110:K110"/>
    <mergeCell ref="B152:E152"/>
    <mergeCell ref="G152:K152"/>
    <mergeCell ref="B153:E153"/>
    <mergeCell ref="B988:E988"/>
    <mergeCell ref="G988:K988"/>
    <mergeCell ref="B154:E154"/>
    <mergeCell ref="G154:K154"/>
    <mergeCell ref="B155:E155"/>
    <mergeCell ref="G155:K155"/>
    <mergeCell ref="B156:E156"/>
    <mergeCell ref="B150:E150"/>
    <mergeCell ref="G150:K150"/>
    <mergeCell ref="B151:E151"/>
    <mergeCell ref="G151:K151"/>
    <mergeCell ref="B987:E987"/>
    <mergeCell ref="G987:K987"/>
    <mergeCell ref="B986:E986"/>
    <mergeCell ref="G986:K986"/>
    <mergeCell ref="G177:K177"/>
    <mergeCell ref="B178:E178"/>
    <mergeCell ref="B14:C14"/>
    <mergeCell ref="B15:C15"/>
    <mergeCell ref="A6:A7"/>
    <mergeCell ref="D6:F6"/>
    <mergeCell ref="G6:G7"/>
    <mergeCell ref="B16:C16"/>
    <mergeCell ref="B8:C8"/>
    <mergeCell ref="B9:C9"/>
    <mergeCell ref="B10:C10"/>
    <mergeCell ref="B6:C7"/>
    <mergeCell ref="B989:E989"/>
    <mergeCell ref="G989:K989"/>
    <mergeCell ref="B136:E136"/>
    <mergeCell ref="B137:E137"/>
    <mergeCell ref="G137:K137"/>
    <mergeCell ref="B134:E134"/>
    <mergeCell ref="B135:E135"/>
    <mergeCell ref="G134:K134"/>
    <mergeCell ref="B132:E132"/>
    <mergeCell ref="B133:E133"/>
    <mergeCell ref="G132:K132"/>
    <mergeCell ref="G133:K133"/>
    <mergeCell ref="B130:E130"/>
    <mergeCell ref="B131:E131"/>
    <mergeCell ref="G130:K130"/>
    <mergeCell ref="B128:E128"/>
    <mergeCell ref="B129:E129"/>
    <mergeCell ref="B141:E141"/>
    <mergeCell ref="B68:E68"/>
    <mergeCell ref="G68:K68"/>
    <mergeCell ref="B22:C22"/>
    <mergeCell ref="B24:C24"/>
    <mergeCell ref="L997:N997"/>
    <mergeCell ref="P997:P998"/>
    <mergeCell ref="B999:E999"/>
    <mergeCell ref="G999:K999"/>
    <mergeCell ref="B1000:E1000"/>
    <mergeCell ref="G1000:K1000"/>
    <mergeCell ref="B1008:E1008"/>
    <mergeCell ref="B1001:E1001"/>
    <mergeCell ref="G1001:K1001"/>
    <mergeCell ref="B1002:E1002"/>
    <mergeCell ref="G1002:K1002"/>
    <mergeCell ref="B1003:E1003"/>
    <mergeCell ref="B1004:E1004"/>
    <mergeCell ref="G1004:K1004"/>
    <mergeCell ref="B17:C17"/>
    <mergeCell ref="B18:C18"/>
    <mergeCell ref="B19:C19"/>
    <mergeCell ref="B76:J76"/>
    <mergeCell ref="G118:K118"/>
    <mergeCell ref="B31:C31"/>
    <mergeCell ref="B32:C32"/>
    <mergeCell ref="B38:C38"/>
    <mergeCell ref="B39:C39"/>
    <mergeCell ref="B140:E140"/>
    <mergeCell ref="B144:J144"/>
    <mergeCell ref="B25:C25"/>
    <mergeCell ref="B26:C26"/>
    <mergeCell ref="B27:C27"/>
    <mergeCell ref="B28:C28"/>
    <mergeCell ref="B29:C29"/>
    <mergeCell ref="B30:C30"/>
    <mergeCell ref="G128:K128"/>
    <mergeCell ref="G1009:K1009"/>
    <mergeCell ref="B1010:E1010"/>
    <mergeCell ref="G1010:K1010"/>
    <mergeCell ref="B1011:E1011"/>
    <mergeCell ref="G1011:K1011"/>
    <mergeCell ref="B1005:E1005"/>
    <mergeCell ref="G1005:K1005"/>
    <mergeCell ref="B1006:E1006"/>
    <mergeCell ref="G1006:K1006"/>
    <mergeCell ref="B1007:E1007"/>
    <mergeCell ref="B1012:E1012"/>
    <mergeCell ref="G1012:K1012"/>
    <mergeCell ref="B1013:E1013"/>
    <mergeCell ref="G1013:K1013"/>
    <mergeCell ref="B138:E138"/>
    <mergeCell ref="B139:E139"/>
    <mergeCell ref="G138:K138"/>
    <mergeCell ref="G139:K139"/>
    <mergeCell ref="G141:K141"/>
    <mergeCell ref="B1009:E1009"/>
    <mergeCell ref="G140:K140"/>
    <mergeCell ref="B990:E990"/>
    <mergeCell ref="G990:K990"/>
    <mergeCell ref="B994:J994"/>
    <mergeCell ref="A997:E998"/>
    <mergeCell ref="F997:F998"/>
    <mergeCell ref="G997:K998"/>
    <mergeCell ref="G178:K178"/>
    <mergeCell ref="B179:E179"/>
    <mergeCell ref="G179:K179"/>
    <mergeCell ref="B936:E936"/>
    <mergeCell ref="G936:K936"/>
    <mergeCell ref="P125:P126"/>
    <mergeCell ref="L125:N125"/>
    <mergeCell ref="B118:E118"/>
    <mergeCell ref="B33:C33"/>
    <mergeCell ref="B34:C34"/>
    <mergeCell ref="B35:C35"/>
    <mergeCell ref="B36:C36"/>
    <mergeCell ref="B37:C37"/>
    <mergeCell ref="G59:K59"/>
    <mergeCell ref="B41:C41"/>
    <mergeCell ref="B42:C42"/>
    <mergeCell ref="B43:C43"/>
    <mergeCell ref="B44:C44"/>
    <mergeCell ref="B45:C45"/>
    <mergeCell ref="A125:E126"/>
    <mergeCell ref="B99:J99"/>
    <mergeCell ref="B122:J122"/>
    <mergeCell ref="B117:E117"/>
    <mergeCell ref="G117:K117"/>
    <mergeCell ref="B49:C49"/>
    <mergeCell ref="G111:K111"/>
    <mergeCell ref="B109:E109"/>
    <mergeCell ref="B110:E110"/>
    <mergeCell ref="B106:E106"/>
    <mergeCell ref="B114:E114"/>
    <mergeCell ref="G114:K114"/>
    <mergeCell ref="B111:E111"/>
    <mergeCell ref="B112:E112"/>
    <mergeCell ref="B46:C46"/>
    <mergeCell ref="B47:C47"/>
    <mergeCell ref="B48:C48"/>
    <mergeCell ref="B115:E115"/>
    <mergeCell ref="P102:P103"/>
    <mergeCell ref="B104:E104"/>
    <mergeCell ref="G104:K104"/>
    <mergeCell ref="B105:E105"/>
    <mergeCell ref="A102:E103"/>
    <mergeCell ref="F102:F103"/>
    <mergeCell ref="G102:K103"/>
    <mergeCell ref="B95:E95"/>
    <mergeCell ref="G95:K95"/>
    <mergeCell ref="B98:J98"/>
    <mergeCell ref="B71:E71"/>
    <mergeCell ref="G82:K82"/>
    <mergeCell ref="G83:K83"/>
    <mergeCell ref="B84:E84"/>
    <mergeCell ref="B82:E82"/>
    <mergeCell ref="B81:E81"/>
    <mergeCell ref="B85:E85"/>
    <mergeCell ref="B93:E93"/>
    <mergeCell ref="G92:K92"/>
    <mergeCell ref="G93:K93"/>
    <mergeCell ref="B94:E94"/>
    <mergeCell ref="B87:E87"/>
    <mergeCell ref="G86:K86"/>
    <mergeCell ref="G87:K87"/>
    <mergeCell ref="B88:E88"/>
    <mergeCell ref="B92:E92"/>
    <mergeCell ref="B90:E90"/>
    <mergeCell ref="B86:E86"/>
    <mergeCell ref="L102:N102"/>
    <mergeCell ref="P79:P80"/>
    <mergeCell ref="G63:K63"/>
    <mergeCell ref="G64:K64"/>
    <mergeCell ref="G61:K61"/>
    <mergeCell ref="P56:P57"/>
    <mergeCell ref="G60:K60"/>
    <mergeCell ref="G56:K57"/>
    <mergeCell ref="G79:K80"/>
    <mergeCell ref="G69:K69"/>
    <mergeCell ref="B63:E63"/>
    <mergeCell ref="G72:K72"/>
    <mergeCell ref="G81:K81"/>
    <mergeCell ref="B69:E69"/>
    <mergeCell ref="B70:E70"/>
    <mergeCell ref="B72:E72"/>
    <mergeCell ref="B64:E64"/>
    <mergeCell ref="B65:E65"/>
    <mergeCell ref="G65:K65"/>
    <mergeCell ref="B60:E60"/>
    <mergeCell ref="B61:E61"/>
    <mergeCell ref="B59:E59"/>
    <mergeCell ref="L56:N56"/>
    <mergeCell ref="F56:F57"/>
    <mergeCell ref="A56:E57"/>
    <mergeCell ref="B53:J53"/>
    <mergeCell ref="B58:E58"/>
    <mergeCell ref="G58:K58"/>
    <mergeCell ref="B2:D2"/>
    <mergeCell ref="B11:C11"/>
    <mergeCell ref="B20:C20"/>
    <mergeCell ref="B21:C21"/>
    <mergeCell ref="A5:G5"/>
    <mergeCell ref="B23:C23"/>
    <mergeCell ref="B40:C40"/>
    <mergeCell ref="G125:K126"/>
    <mergeCell ref="G105:K105"/>
    <mergeCell ref="G106:K106"/>
    <mergeCell ref="G91:K91"/>
    <mergeCell ref="G94:K94"/>
    <mergeCell ref="G70:K70"/>
    <mergeCell ref="G71:K71"/>
    <mergeCell ref="G84:K84"/>
    <mergeCell ref="B83:E83"/>
    <mergeCell ref="B66:E66"/>
    <mergeCell ref="B67:E67"/>
    <mergeCell ref="A79:E80"/>
    <mergeCell ref="F79:F80"/>
    <mergeCell ref="L79:N79"/>
    <mergeCell ref="B89:E89"/>
    <mergeCell ref="G88:K88"/>
    <mergeCell ref="B113:E113"/>
    <mergeCell ref="B12:C12"/>
    <mergeCell ref="B13:C13"/>
  </mergeCells>
  <printOptions horizontalCentered="1"/>
  <pageMargins left="0.22" right="0.22" top="0.92" bottom="0.4" header="0.5" footer="0.16"/>
  <pageSetup paperSize="17" scale="77" fitToHeight="43" orientation="landscape" r:id="rId1"/>
  <headerFooter alignWithMargins="0">
    <oddFooter>&amp;LPage &amp;P of &amp;N</oddFooter>
  </headerFooter>
  <rowBreaks count="21" manualBreakCount="21">
    <brk id="51" max="14" man="1"/>
    <brk id="96" max="14" man="1"/>
    <brk id="142" max="14" man="1"/>
    <brk id="187" max="14" man="1"/>
    <brk id="232" max="14" man="1"/>
    <brk id="277" max="14" man="1"/>
    <brk id="322" max="14" man="1"/>
    <brk id="367" max="14" man="1"/>
    <brk id="412" max="14" man="1"/>
    <brk id="457" max="16383" man="1"/>
    <brk id="504" max="16383" man="1"/>
    <brk id="550" max="16383" man="1"/>
    <brk id="597" max="16383" man="1"/>
    <brk id="644" max="16383" man="1"/>
    <brk id="691" max="16383" man="1"/>
    <brk id="738" max="16383" man="1"/>
    <brk id="784" max="16383" man="1"/>
    <brk id="831" max="16383" man="1"/>
    <brk id="877" max="16383" man="1"/>
    <brk id="923" max="16383" man="1"/>
    <brk id="96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CB3B24AFDCB40B0CC298408C3F915" ma:contentTypeVersion="12" ma:contentTypeDescription="Create a new document." ma:contentTypeScope="" ma:versionID="e7ea674b4bea58b66488cc93473da2fb">
  <xsd:schema xmlns:xsd="http://www.w3.org/2001/XMLSchema" xmlns:xs="http://www.w3.org/2001/XMLSchema" xmlns:p="http://schemas.microsoft.com/office/2006/metadata/properties" xmlns:ns2="3b2b225c-bba3-4d8f-86c2-6a6ee720f379" targetNamespace="http://schemas.microsoft.com/office/2006/metadata/properties" ma:root="true" ma:fieldsID="491aa939ff622eaf0b8bc1b257ff9f58" ns2:_="">
    <xsd:import namespace="3b2b225c-bba3-4d8f-86c2-6a6ee720f379"/>
    <xsd:element name="properties">
      <xsd:complexType>
        <xsd:sequence>
          <xsd:element name="documentManagement">
            <xsd:complexType>
              <xsd:all>
                <xsd:element ref="ns2:xjne" minOccurs="0"/>
                <xsd:element ref="ns2:yyqh" minOccurs="0"/>
                <xsd:element ref="ns2:vs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b225c-bba3-4d8f-86c2-6a6ee720f379" elementFormDefault="qualified">
    <xsd:import namespace="http://schemas.microsoft.com/office/2006/documentManagement/types"/>
    <xsd:import namespace="http://schemas.microsoft.com/office/infopath/2007/PartnerControls"/>
    <xsd:element name="xjne" ma:index="10" nillable="true" ma:displayName="Assignment" ma:list="UserInfo" ma:internalName="xj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yyqh" ma:index="11" nillable="true" ma:displayName="Assingment" ma:list="UserInfo" ma:internalName="yyqh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sct" ma:index="12" nillable="true" ma:displayName="Due Date" ma:internalName="vsct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sct xmlns="3b2b225c-bba3-4d8f-86c2-6a6ee720f379" xsi:nil="true"/>
    <xjne xmlns="3b2b225c-bba3-4d8f-86c2-6a6ee720f379">
      <UserInfo>
        <DisplayName/>
        <AccountId xsi:nil="true"/>
        <AccountType/>
      </UserInfo>
    </xjne>
    <yyqh xmlns="3b2b225c-bba3-4d8f-86c2-6a6ee720f379">
      <UserInfo>
        <DisplayName/>
        <AccountId xsi:nil="true"/>
        <AccountType/>
      </UserInfo>
    </yyqh>
  </documentManagement>
</p:properties>
</file>

<file path=customXml/itemProps1.xml><?xml version="1.0" encoding="utf-8"?>
<ds:datastoreItem xmlns:ds="http://schemas.openxmlformats.org/officeDocument/2006/customXml" ds:itemID="{4CA95441-DA18-40A3-896A-85CE21A691CD}"/>
</file>

<file path=customXml/itemProps2.xml><?xml version="1.0" encoding="utf-8"?>
<ds:datastoreItem xmlns:ds="http://schemas.openxmlformats.org/officeDocument/2006/customXml" ds:itemID="{8317B4CD-FE41-4DF3-B4BA-ADADE1C7E9D6}"/>
</file>

<file path=customXml/itemProps3.xml><?xml version="1.0" encoding="utf-8"?>
<ds:datastoreItem xmlns:ds="http://schemas.openxmlformats.org/officeDocument/2006/customXml" ds:itemID="{68F6C4E4-3197-4F08-8555-4F146427DE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Notes</vt:lpstr>
      <vt:lpstr>Plant Scholz</vt:lpstr>
      <vt:lpstr>Plant Smith</vt:lpstr>
      <vt:lpstr>Plant Crist</vt:lpstr>
      <vt:lpstr>'Plant Crist'!Print_Titles</vt:lpstr>
      <vt:lpstr>'Plant Scholz'!Print_Titles</vt:lpstr>
      <vt:lpstr>'Plant Smith'!Print_Titles</vt:lpstr>
    </vt:vector>
  </TitlesOfParts>
  <Company>Information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Cornelius</dc:creator>
  <cp:lastModifiedBy>Broadway, Mike</cp:lastModifiedBy>
  <dcterms:created xsi:type="dcterms:W3CDTF">2015-10-29T18:31:31Z</dcterms:created>
  <dcterms:modified xsi:type="dcterms:W3CDTF">2016-11-30T20:25:31Z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-1460137614</vt:i4>
  </property>
  <property fmtid="{D5CDD505-2E9C-101B-9397-08002B2CF9AE}" pid="3" name="_NewReviewCycle">
    <vt:lpwstr/>
  </property>
  <property fmtid="{D5CDD505-2E9C-101B-9397-08002B2CF9AE}" pid="4" name="_EmailSubject">
    <vt:lpwstr>Jackie:  STAFF POD 034</vt:lpwstr>
  </property>
  <property fmtid="{D5CDD505-2E9C-101B-9397-08002B2CF9AE}" pid="5" name="_AuthorEmail">
    <vt:lpwstr>TADAIR@southernco.com</vt:lpwstr>
  </property>
  <property fmtid="{D5CDD505-2E9C-101B-9397-08002B2CF9AE}" pid="6" name="_AuthorEmailDisplayName">
    <vt:lpwstr>Adair, Traci</vt:lpwstr>
  </property>
  <property fmtid="{D5CDD505-2E9C-101B-9397-08002B2CF9AE}" pid="7" name="ContentTypeId">
    <vt:lpwstr>0x010100CCFCB3B24AFDCB40B0CC298408C3F915</vt:lpwstr>
  </property>
  <property fmtid="{D5CDD505-2E9C-101B-9397-08002B2CF9AE}" pid="8" name="_PreviousAdHocReviewCycleID">
    <vt:i4>112608982</vt:i4>
  </property>
</Properties>
</file>