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8620" windowHeight="12660"/>
  </bookViews>
  <sheets>
    <sheet name="forecast" sheetId="1" r:id="rId1"/>
    <sheet name="actual" sheetId="2" r:id="rId2"/>
    <sheet name="summary" sheetId="3" r:id="rId3"/>
  </sheets>
  <calcPr calcId="145621"/>
</workbook>
</file>

<file path=xl/calcChain.xml><?xml version="1.0" encoding="utf-8"?>
<calcChain xmlns="http://schemas.openxmlformats.org/spreadsheetml/2006/main">
  <c r="N28" i="1" l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G4" i="3" l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F4" i="3" l="1"/>
  <c r="F9" i="3" s="1"/>
  <c r="F5" i="3"/>
  <c r="D4" i="3"/>
  <c r="D9" i="3" s="1"/>
  <c r="D5" i="3"/>
  <c r="E4" i="3"/>
  <c r="E9" i="3" s="1"/>
  <c r="E5" i="3"/>
  <c r="C6" i="1"/>
  <c r="E10" i="3" l="1"/>
  <c r="E18" i="3"/>
  <c r="D18" i="3"/>
  <c r="E14" i="3"/>
  <c r="D14" i="3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S6" i="1" s="1"/>
  <c r="Q5" i="1"/>
  <c r="S5" i="1" l="1"/>
  <c r="Q6" i="1"/>
  <c r="R6" i="1"/>
  <c r="R5" i="1"/>
</calcChain>
</file>

<file path=xl/sharedStrings.xml><?xml version="1.0" encoding="utf-8"?>
<sst xmlns="http://schemas.openxmlformats.org/spreadsheetml/2006/main" count="82" uniqueCount="34">
  <si>
    <t>BillDays</t>
  </si>
  <si>
    <t>Year</t>
  </si>
  <si>
    <t>Month</t>
  </si>
  <si>
    <t>B16A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</si>
  <si>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</si>
  <si>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</si>
  <si>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</si>
  <si>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</si>
  <si>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</si>
  <si>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</si>
  <si>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</si>
  <si>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</si>
  <si>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</si>
  <si>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</si>
  <si>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</si>
  <si>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</si>
  <si>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Customers</t>
  </si>
  <si>
    <t>KPC</t>
  </si>
  <si>
    <t>MargCur</t>
  </si>
  <si>
    <t>MargPro</t>
  </si>
  <si>
    <t>Energy kWh</t>
  </si>
  <si>
    <t>WN Actual</t>
  </si>
  <si>
    <t>Actual</t>
  </si>
  <si>
    <t>B2016A</t>
  </si>
  <si>
    <t>GWh</t>
  </si>
  <si>
    <t>Forecast variance versus actual sales</t>
  </si>
  <si>
    <t>%</t>
  </si>
  <si>
    <t>MargCur vs MargPro</t>
  </si>
  <si>
    <t>MargCur vs B2016A</t>
  </si>
  <si>
    <t>With no price structure change, using a marginal price forecast, the 2016 forecast-actual variance increases more than five-fold.</t>
  </si>
  <si>
    <t>The energies shown in column L are consistent with the energies calculated in the file</t>
  </si>
  <si>
    <t xml:space="preserve">  "B2016A Res kwh by Rate 2015-11-02.xlsx", tab "Res kWh by Rate", cells C19:C42</t>
  </si>
  <si>
    <t>Residential Model Results Comparison</t>
  </si>
  <si>
    <t>Note: Due to its documented unreliability, Gulf Power does not endorse the use of this marginal price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</si>
</sst>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"/>
    <numFmt numFmtId="165" formatCode="#,##0.0"/>
    <numFmt numFmtId="166" formatCode="0.0%"/>
    <numFmt numFmtId="167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Fill="1"/>
    <xf numFmtId="164" fontId="0" fillId="0" borderId="0" xfId="0" applyNumberFormat="1"/>
    <xf numFmtId="0" fontId="1" fillId="0" borderId="0" xfId="0" quotePrefix="1" applyFont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166" fontId="0" fillId="0" borderId="0" xfId="1" applyNumberFormat="1" applyFont="1"/>
    <xf numFmtId="0" fontId="0" fillId="0" borderId="0" xfId="0" applyAlignment="1">
      <alignment horizontal="right"/>
    </xf>
    <xf numFmtId="167" fontId="0" fillId="0" borderId="0" xfId="2" applyNumberFormat="1" applyFont="1" applyFill="1"/>
    <xf numFmtId="0" fontId="0" fillId="2" borderId="0" xfId="0" applyFill="1"/>
    <xf numFmtId="2" fontId="0" fillId="2" borderId="0" xfId="0" applyNumberFormat="1" applyFill="1"/>
    <xf numFmtId="3" fontId="0" fillId="2" borderId="0" xfId="0" applyNumberFormat="1" applyFill="1"/>
    <xf numFmtId="0" fontId="0" fillId="2" borderId="0" xfId="0" quotePrefix="1" applyFill="1" applyAlignment="1">
      <alignment horizontal="left"/>
    </xf>
    <xf numFmtId="167" fontId="0" fillId="3" borderId="0" xfId="2" applyNumberFormat="1" applyFont="1" applyFill="1"/>
    <xf numFmtId="165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62"/>
  <sheetViews>
    <sheetView tabSelected="1" workbookViewId="0"/>
  </sheetViews>
  <sheetFormatPr defaultColWidth="9.140625" defaultRowHeight="15" x14ac:dyDescent="0.25"/>
  <cols>
    <col min="1" max="2" width="1.7109375" style="2" customWidth="1"/>
    <col min="3" max="4" width="6.7109375" style="2" customWidth="1"/>
    <col min="5" max="5" width="8.7109375" style="2" customWidth="1"/>
    <col min="6" max="6" width="11.7109375" customWidth="1"/>
    <col min="7" max="7" width="1.7109375" style="2" customWidth="1"/>
    <col min="8" max="10" width="9.7109375" style="2" customWidth="1"/>
    <col min="11" max="11" width="1.7109375" style="2" customWidth="1"/>
    <col min="12" max="14" width="12.7109375" style="2" customWidth="1"/>
    <col min="15" max="15" width="1.7109375" style="2" customWidth="1"/>
    <col min="16" max="16" width="6.7109375" style="2" customWidth="1"/>
    <col min="17" max="19" width="13.7109375" style="2" customWidth="1"/>
    <col min="20" max="16384" width="9.140625" style="2"/>
  </cols>
  <sheetData>
    <row r="3" spans="3:19" x14ac:dyDescent="0.25">
      <c r="F3" s="2"/>
      <c r="H3" s="4" t="s">
        <v>17</v>
      </c>
      <c r="I3" s="4" t="s">
        <v>17</v>
      </c>
      <c r="J3" s="4" t="s">
        <v>17</v>
      </c>
      <c r="L3" s="8" t="s">
        <v>20</v>
      </c>
      <c r="M3" s="8" t="s">
        <v>20</v>
      </c>
      <c r="N3" s="8" t="s">
        <v>20</v>
      </c>
      <c r="Q3" s="8" t="s">
        <v>20</v>
      </c>
      <c r="R3" s="8" t="s">
        <v>20</v>
      </c>
      <c r="S3" s="8" t="s">
        <v>20</v>
      </c>
    </row>
    <row r="4" spans="3:19" x14ac:dyDescent="0.25">
      <c r="C4" s="25" t="s">
        <v>1</v>
      </c>
      <c r="D4" s="25" t="s">
        <v>2</v>
      </c>
      <c r="E4" s="7" t="s">
        <v>0</v>
      </c>
      <c r="F4" s="4" t="s">
        <v>16</v>
      </c>
      <c r="H4" s="4" t="s">
        <v>3</v>
      </c>
      <c r="I4" s="4" t="s">
        <v>18</v>
      </c>
      <c r="J4" s="8" t="s">
        <v>19</v>
      </c>
      <c r="L4" s="4" t="s">
        <v>3</v>
      </c>
      <c r="M4" s="4" t="s">
        <v>18</v>
      </c>
      <c r="N4" s="8" t="s">
        <v>19</v>
      </c>
      <c r="Q4" s="4" t="s">
        <v>3</v>
      </c>
      <c r="R4" s="4" t="s">
        <v>18</v>
      </c>
      <c r="S4" s="8" t="s">
        <v>19</v>
      </c>
    </row>
    <row r="5" spans="3:19" x14ac:dyDescent="0.25">
      <c r="C5" s="2">
        <v>2016</v>
      </c>
      <c r="D5" s="2" t="s">
        <v>4</v>
      </c>
      <c r="E5" s="3">
        <v>32.429000000000002</v>
      </c>
      <c r="F5" s="5">
        <v>390981</v>
      </c>
      <c r="H5" s="9">
        <v>36.164443559325697</v>
      </c>
      <c r="I5" s="9">
        <v>36.488666164035997</v>
      </c>
      <c r="J5" s="9">
        <v>36.488666164035997</v>
      </c>
      <c r="L5" s="6">
        <f>ROUND(($E5*$F5*H5),0)</f>
        <v>458533423</v>
      </c>
      <c r="M5" s="6">
        <f t="shared" ref="M5:M28" si="0">ROUND(($E5*$F5*I5),0)</f>
        <v>462644281</v>
      </c>
      <c r="N5" s="6">
        <f t="shared" ref="N5:N28" si="1">ROUND(($E5*$F5*J5),0)</f>
        <v>462644281</v>
      </c>
      <c r="P5" s="2">
        <v>2016</v>
      </c>
      <c r="Q5" s="6">
        <f t="shared" ref="Q5:S6" si="2">SUMIF($C$5:$C$28,$P5,L$5:L$28)</f>
        <v>5253149638</v>
      </c>
      <c r="R5" s="6">
        <f t="shared" si="2"/>
        <v>5319273647</v>
      </c>
      <c r="S5" s="6">
        <f t="shared" si="2"/>
        <v>5319273647</v>
      </c>
    </row>
    <row r="6" spans="3:19" x14ac:dyDescent="0.25">
      <c r="C6" s="2">
        <f>IF(D6="Jan",C5+1,C5)</f>
        <v>2016</v>
      </c>
      <c r="D6" s="2" t="s">
        <v>5</v>
      </c>
      <c r="E6" s="3">
        <v>29.81</v>
      </c>
      <c r="F6" s="5">
        <v>391543</v>
      </c>
      <c r="H6" s="9">
        <v>34.620982095370302</v>
      </c>
      <c r="I6" s="9">
        <v>34.938157393914501</v>
      </c>
      <c r="J6" s="9">
        <v>34.938157393914501</v>
      </c>
      <c r="L6" s="6">
        <f t="shared" ref="L6:L28" si="3">ROUND(($E6*$F6*H6),0)</f>
        <v>404092531</v>
      </c>
      <c r="M6" s="6">
        <f t="shared" si="0"/>
        <v>407794569</v>
      </c>
      <c r="N6" s="6">
        <f t="shared" si="1"/>
        <v>407794569</v>
      </c>
      <c r="P6" s="2">
        <v>2017</v>
      </c>
      <c r="Q6" s="6">
        <f t="shared" si="2"/>
        <v>5339194793</v>
      </c>
      <c r="R6" s="6">
        <f t="shared" si="2"/>
        <v>5425400537</v>
      </c>
      <c r="S6" s="6">
        <f t="shared" si="2"/>
        <v>5489185028</v>
      </c>
    </row>
    <row r="7" spans="3:19" x14ac:dyDescent="0.25">
      <c r="C7" s="2">
        <f t="shared" ref="C7:C28" si="4">IF(D7="Jan",C6+1,C6)</f>
        <v>2016</v>
      </c>
      <c r="D7" s="2" t="s">
        <v>6</v>
      </c>
      <c r="E7" s="3">
        <v>29.667000000000002</v>
      </c>
      <c r="F7" s="5">
        <v>392023</v>
      </c>
      <c r="H7" s="9">
        <v>29.026984666173099</v>
      </c>
      <c r="I7" s="9">
        <v>29.366033307060999</v>
      </c>
      <c r="J7" s="9">
        <v>29.366033307060999</v>
      </c>
      <c r="L7" s="6">
        <f t="shared" si="3"/>
        <v>337588080</v>
      </c>
      <c r="M7" s="6">
        <f t="shared" si="0"/>
        <v>341531265</v>
      </c>
      <c r="N7" s="6">
        <f t="shared" si="1"/>
        <v>341531265</v>
      </c>
    </row>
    <row r="8" spans="3:19" x14ac:dyDescent="0.25">
      <c r="C8" s="2">
        <f t="shared" si="4"/>
        <v>2016</v>
      </c>
      <c r="D8" s="2" t="s">
        <v>7</v>
      </c>
      <c r="E8" s="3">
        <v>30.475999999999999</v>
      </c>
      <c r="F8" s="5">
        <v>392552</v>
      </c>
      <c r="H8" s="9">
        <v>26.218322677496801</v>
      </c>
      <c r="I8" s="9">
        <v>26.620858056251901</v>
      </c>
      <c r="J8" s="9">
        <v>26.620858056251901</v>
      </c>
      <c r="L8" s="6">
        <f t="shared" si="3"/>
        <v>313660668</v>
      </c>
      <c r="M8" s="6">
        <f t="shared" si="0"/>
        <v>318476366</v>
      </c>
      <c r="N8" s="6">
        <f t="shared" si="1"/>
        <v>318476366</v>
      </c>
    </row>
    <row r="9" spans="3:19" x14ac:dyDescent="0.25">
      <c r="C9" s="2">
        <f t="shared" si="4"/>
        <v>2016</v>
      </c>
      <c r="D9" s="2" t="s">
        <v>8</v>
      </c>
      <c r="E9" s="3">
        <v>29.524000000000001</v>
      </c>
      <c r="F9" s="5">
        <v>393055</v>
      </c>
      <c r="H9" s="9">
        <v>30.233141757675401</v>
      </c>
      <c r="I9" s="9">
        <v>30.6726052609961</v>
      </c>
      <c r="J9" s="9">
        <v>30.6726052609961</v>
      </c>
      <c r="L9" s="6">
        <f t="shared" si="3"/>
        <v>350842181</v>
      </c>
      <c r="M9" s="6">
        <f t="shared" si="0"/>
        <v>355941960</v>
      </c>
      <c r="N9" s="6">
        <f t="shared" si="1"/>
        <v>355941960</v>
      </c>
    </row>
    <row r="10" spans="3:19" x14ac:dyDescent="0.25">
      <c r="C10" s="2">
        <f t="shared" si="4"/>
        <v>2016</v>
      </c>
      <c r="D10" s="2" t="s">
        <v>9</v>
      </c>
      <c r="E10" s="3">
        <v>30.713999999999999</v>
      </c>
      <c r="F10" s="5">
        <v>393709</v>
      </c>
      <c r="H10" s="9">
        <v>42.381375692643999</v>
      </c>
      <c r="I10" s="9">
        <v>42.857026916362202</v>
      </c>
      <c r="J10" s="9">
        <v>42.857026916362202</v>
      </c>
      <c r="L10" s="6">
        <f t="shared" si="3"/>
        <v>512491625</v>
      </c>
      <c r="M10" s="6">
        <f t="shared" si="0"/>
        <v>518243379</v>
      </c>
      <c r="N10" s="6">
        <f t="shared" si="1"/>
        <v>518243379</v>
      </c>
    </row>
    <row r="11" spans="3:19" x14ac:dyDescent="0.25">
      <c r="C11" s="2">
        <f t="shared" si="4"/>
        <v>2016</v>
      </c>
      <c r="D11" s="2" t="s">
        <v>10</v>
      </c>
      <c r="E11" s="3">
        <v>30.571000000000002</v>
      </c>
      <c r="F11" s="5">
        <v>394360</v>
      </c>
      <c r="H11" s="10">
        <v>49.1460816684531</v>
      </c>
      <c r="I11" s="9">
        <v>49.6487396621812</v>
      </c>
      <c r="J11" s="9">
        <v>49.6487396621812</v>
      </c>
      <c r="L11" s="6">
        <f t="shared" si="3"/>
        <v>592504156</v>
      </c>
      <c r="M11" s="6">
        <f t="shared" si="0"/>
        <v>598564191</v>
      </c>
      <c r="N11" s="6">
        <f t="shared" si="1"/>
        <v>598564191</v>
      </c>
    </row>
    <row r="12" spans="3:19" x14ac:dyDescent="0.25">
      <c r="C12" s="2">
        <f t="shared" si="4"/>
        <v>2016</v>
      </c>
      <c r="D12" s="2" t="s">
        <v>11</v>
      </c>
      <c r="E12" s="3">
        <v>30.856999999999999</v>
      </c>
      <c r="F12" s="5">
        <v>394830</v>
      </c>
      <c r="H12" s="10">
        <v>49.766914815243801</v>
      </c>
      <c r="I12" s="9">
        <v>50.288754368140197</v>
      </c>
      <c r="J12" s="9">
        <v>50.288754368140197</v>
      </c>
      <c r="L12" s="6">
        <f t="shared" si="3"/>
        <v>606323726</v>
      </c>
      <c r="M12" s="6">
        <f t="shared" si="0"/>
        <v>612681438</v>
      </c>
      <c r="N12" s="6">
        <f t="shared" si="1"/>
        <v>612681438</v>
      </c>
    </row>
    <row r="13" spans="3:19" x14ac:dyDescent="0.25">
      <c r="C13" s="2">
        <f t="shared" si="4"/>
        <v>2016</v>
      </c>
      <c r="D13" s="2" t="s">
        <v>12</v>
      </c>
      <c r="E13" s="3">
        <v>30.713999999999999</v>
      </c>
      <c r="F13" s="5">
        <v>395077</v>
      </c>
      <c r="H13" s="10">
        <v>45.979006508122097</v>
      </c>
      <c r="I13" s="9">
        <v>46.524026886260401</v>
      </c>
      <c r="J13" s="9">
        <v>46.524026886260401</v>
      </c>
      <c r="L13" s="6">
        <f t="shared" si="3"/>
        <v>557927426</v>
      </c>
      <c r="M13" s="6">
        <f t="shared" si="0"/>
        <v>564540918</v>
      </c>
      <c r="N13" s="6">
        <f t="shared" si="1"/>
        <v>564540918</v>
      </c>
    </row>
    <row r="14" spans="3:19" x14ac:dyDescent="0.25">
      <c r="C14" s="2">
        <f t="shared" si="4"/>
        <v>2016</v>
      </c>
      <c r="D14" s="2" t="s">
        <v>13</v>
      </c>
      <c r="E14" s="3">
        <v>29.619</v>
      </c>
      <c r="F14" s="5">
        <v>395176</v>
      </c>
      <c r="H14" s="10">
        <v>36.413627970710202</v>
      </c>
      <c r="I14" s="10">
        <v>36.967292093679802</v>
      </c>
      <c r="J14" s="10">
        <v>36.967292093679802</v>
      </c>
      <c r="L14" s="6">
        <f t="shared" si="3"/>
        <v>426211245</v>
      </c>
      <c r="M14" s="6">
        <f t="shared" si="0"/>
        <v>432691727</v>
      </c>
      <c r="N14" s="6">
        <f t="shared" si="1"/>
        <v>432691727</v>
      </c>
    </row>
    <row r="15" spans="3:19" x14ac:dyDescent="0.25">
      <c r="C15" s="2">
        <f t="shared" si="4"/>
        <v>2016</v>
      </c>
      <c r="D15" s="2" t="s">
        <v>14</v>
      </c>
      <c r="E15" s="3">
        <v>29.952000000000002</v>
      </c>
      <c r="F15" s="5">
        <v>395273</v>
      </c>
      <c r="H15" s="10">
        <v>27.128106006195502</v>
      </c>
      <c r="I15" s="10">
        <v>27.675523410380201</v>
      </c>
      <c r="J15" s="10">
        <v>27.675523410380201</v>
      </c>
      <c r="L15" s="6">
        <f t="shared" si="3"/>
        <v>321175531</v>
      </c>
      <c r="M15" s="6">
        <f t="shared" si="0"/>
        <v>327656524</v>
      </c>
      <c r="N15" s="6">
        <f t="shared" si="1"/>
        <v>327656524</v>
      </c>
    </row>
    <row r="16" spans="3:19" x14ac:dyDescent="0.25">
      <c r="C16" s="2">
        <f t="shared" si="4"/>
        <v>2016</v>
      </c>
      <c r="D16" s="2" t="s">
        <v>15</v>
      </c>
      <c r="E16" s="3">
        <v>31.238</v>
      </c>
      <c r="F16" s="5">
        <v>395473</v>
      </c>
      <c r="H16" s="10">
        <v>30.095960734386601</v>
      </c>
      <c r="I16" s="10">
        <v>30.638950844751701</v>
      </c>
      <c r="J16" s="10">
        <v>30.638950844751701</v>
      </c>
      <c r="L16" s="6">
        <f t="shared" si="3"/>
        <v>371799046</v>
      </c>
      <c r="M16" s="6">
        <f t="shared" si="0"/>
        <v>378507029</v>
      </c>
      <c r="N16" s="6">
        <f t="shared" si="1"/>
        <v>378507029</v>
      </c>
    </row>
    <row r="17" spans="3:14" x14ac:dyDescent="0.25">
      <c r="C17" s="2">
        <f t="shared" si="4"/>
        <v>2017</v>
      </c>
      <c r="D17" s="2" t="s">
        <v>4</v>
      </c>
      <c r="E17" s="3">
        <v>32.238</v>
      </c>
      <c r="F17" s="5">
        <v>396357</v>
      </c>
      <c r="H17" s="10">
        <v>36.516117812693601</v>
      </c>
      <c r="I17" s="10">
        <v>37.051979119886603</v>
      </c>
      <c r="J17" s="10">
        <v>37.051979119886603</v>
      </c>
      <c r="L17" s="6">
        <f t="shared" si="3"/>
        <v>466594079</v>
      </c>
      <c r="M17" s="6">
        <f t="shared" si="0"/>
        <v>473441184</v>
      </c>
      <c r="N17" s="6">
        <f t="shared" si="1"/>
        <v>473441184</v>
      </c>
    </row>
    <row r="18" spans="3:14" x14ac:dyDescent="0.25">
      <c r="C18" s="2">
        <f t="shared" si="4"/>
        <v>2017</v>
      </c>
      <c r="D18" s="2" t="s">
        <v>5</v>
      </c>
      <c r="E18" s="3">
        <v>29.81</v>
      </c>
      <c r="F18" s="5">
        <v>397183</v>
      </c>
      <c r="H18" s="10">
        <v>34.925880026303702</v>
      </c>
      <c r="I18" s="10">
        <v>35.475450464879003</v>
      </c>
      <c r="J18" s="10">
        <v>35.475450464879003</v>
      </c>
      <c r="L18" s="6">
        <f t="shared" si="3"/>
        <v>413523301</v>
      </c>
      <c r="M18" s="6">
        <f t="shared" si="0"/>
        <v>420030229</v>
      </c>
      <c r="N18" s="6">
        <f t="shared" si="1"/>
        <v>420030229</v>
      </c>
    </row>
    <row r="19" spans="3:14" x14ac:dyDescent="0.25">
      <c r="C19" s="2">
        <f t="shared" si="4"/>
        <v>2017</v>
      </c>
      <c r="D19" s="2" t="s">
        <v>6</v>
      </c>
      <c r="E19" s="3">
        <v>29.381</v>
      </c>
      <c r="F19" s="5">
        <v>397915</v>
      </c>
      <c r="H19" s="10">
        <v>29.293388847177699</v>
      </c>
      <c r="I19" s="10">
        <v>29.860736218662499</v>
      </c>
      <c r="J19" s="10">
        <v>29.860736218662499</v>
      </c>
      <c r="L19" s="6">
        <f t="shared" si="3"/>
        <v>342473128</v>
      </c>
      <c r="M19" s="6">
        <f t="shared" si="0"/>
        <v>349106066</v>
      </c>
      <c r="N19" s="6">
        <f t="shared" si="1"/>
        <v>349106066</v>
      </c>
    </row>
    <row r="20" spans="3:14" x14ac:dyDescent="0.25">
      <c r="C20" s="2">
        <f t="shared" si="4"/>
        <v>2017</v>
      </c>
      <c r="D20" s="2" t="s">
        <v>7</v>
      </c>
      <c r="E20" s="3">
        <v>30.19</v>
      </c>
      <c r="F20" s="5">
        <v>398540</v>
      </c>
      <c r="H20" s="10">
        <v>26.4578296679517</v>
      </c>
      <c r="I20" s="10">
        <v>27.0476341387165</v>
      </c>
      <c r="J20" s="10">
        <v>27.0476341387165</v>
      </c>
      <c r="L20" s="6">
        <f t="shared" si="3"/>
        <v>318338559</v>
      </c>
      <c r="M20" s="6">
        <f t="shared" si="0"/>
        <v>325435040</v>
      </c>
      <c r="N20" s="6">
        <f t="shared" si="1"/>
        <v>325435040</v>
      </c>
    </row>
    <row r="21" spans="3:14" x14ac:dyDescent="0.25">
      <c r="C21" s="2">
        <f t="shared" si="4"/>
        <v>2017</v>
      </c>
      <c r="D21" s="2" t="s">
        <v>8</v>
      </c>
      <c r="E21" s="3">
        <v>30.143000000000001</v>
      </c>
      <c r="F21" s="5">
        <v>399258</v>
      </c>
      <c r="H21" s="10">
        <v>30.426686698134201</v>
      </c>
      <c r="I21" s="10">
        <v>31.040721595055899</v>
      </c>
      <c r="J21" s="10">
        <v>31.040721595055899</v>
      </c>
      <c r="L21" s="6">
        <f t="shared" si="3"/>
        <v>366180120</v>
      </c>
      <c r="M21" s="6">
        <f t="shared" si="0"/>
        <v>373569928</v>
      </c>
      <c r="N21" s="6">
        <f t="shared" si="1"/>
        <v>373569928</v>
      </c>
    </row>
    <row r="22" spans="3:14" x14ac:dyDescent="0.25">
      <c r="C22" s="2">
        <f t="shared" si="4"/>
        <v>2017</v>
      </c>
      <c r="D22" s="2" t="s">
        <v>9</v>
      </c>
      <c r="E22" s="3">
        <v>30.667000000000002</v>
      </c>
      <c r="F22" s="5">
        <v>400163</v>
      </c>
      <c r="H22" s="10">
        <v>42.537819257136903</v>
      </c>
      <c r="I22" s="10">
        <v>43.1754877564696</v>
      </c>
      <c r="J22" s="10">
        <v>43.1754877564696</v>
      </c>
      <c r="L22" s="6">
        <f t="shared" si="3"/>
        <v>522015556</v>
      </c>
      <c r="M22" s="6">
        <f t="shared" si="0"/>
        <v>529840895</v>
      </c>
      <c r="N22" s="6">
        <f t="shared" si="1"/>
        <v>529840895</v>
      </c>
    </row>
    <row r="23" spans="3:14" x14ac:dyDescent="0.25">
      <c r="C23" s="2">
        <f t="shared" si="4"/>
        <v>2017</v>
      </c>
      <c r="D23" s="2" t="s">
        <v>10</v>
      </c>
      <c r="E23" s="3">
        <v>30.667000000000002</v>
      </c>
      <c r="F23" s="5">
        <v>400778</v>
      </c>
      <c r="H23" s="10">
        <v>49.270708216413801</v>
      </c>
      <c r="I23" s="10">
        <v>49.937651503021101</v>
      </c>
      <c r="J23" s="10">
        <v>49.937651503021101</v>
      </c>
      <c r="L23" s="6">
        <f t="shared" si="3"/>
        <v>605569470</v>
      </c>
      <c r="M23" s="6">
        <f t="shared" si="0"/>
        <v>613766642</v>
      </c>
      <c r="N23" s="6">
        <f t="shared" si="1"/>
        <v>613766642</v>
      </c>
    </row>
    <row r="24" spans="3:14" x14ac:dyDescent="0.25">
      <c r="C24" s="2">
        <f t="shared" si="4"/>
        <v>2017</v>
      </c>
      <c r="D24" s="2" t="s">
        <v>11</v>
      </c>
      <c r="E24" s="3">
        <v>30.475999999999999</v>
      </c>
      <c r="F24" s="5">
        <v>401244</v>
      </c>
      <c r="H24" s="10">
        <v>49.852827062771098</v>
      </c>
      <c r="I24" s="10">
        <v>50.494715571538599</v>
      </c>
      <c r="J24" s="10">
        <v>50.825708929919301</v>
      </c>
      <c r="L24" s="6">
        <f t="shared" si="3"/>
        <v>609615931</v>
      </c>
      <c r="M24" s="6">
        <f t="shared" si="0"/>
        <v>617465144</v>
      </c>
      <c r="N24" s="6">
        <f t="shared" si="1"/>
        <v>621512634</v>
      </c>
    </row>
    <row r="25" spans="3:14" x14ac:dyDescent="0.25">
      <c r="C25" s="2">
        <f t="shared" si="4"/>
        <v>2017</v>
      </c>
      <c r="D25" s="2" t="s">
        <v>12</v>
      </c>
      <c r="E25" s="3">
        <v>31.047999999999998</v>
      </c>
      <c r="F25" s="5">
        <v>401216</v>
      </c>
      <c r="H25" s="10">
        <v>46.0303838475715</v>
      </c>
      <c r="I25" s="10">
        <v>46.646051663699197</v>
      </c>
      <c r="J25" s="10">
        <v>47.306656925076702</v>
      </c>
      <c r="L25" s="6">
        <f t="shared" si="3"/>
        <v>573398391</v>
      </c>
      <c r="M25" s="6">
        <f t="shared" si="0"/>
        <v>581067737</v>
      </c>
      <c r="N25" s="6">
        <f t="shared" si="1"/>
        <v>589296867</v>
      </c>
    </row>
    <row r="26" spans="3:14" x14ac:dyDescent="0.25">
      <c r="C26" s="2">
        <f t="shared" si="4"/>
        <v>2017</v>
      </c>
      <c r="D26" s="2" t="s">
        <v>13</v>
      </c>
      <c r="E26" s="3">
        <v>29.667000000000002</v>
      </c>
      <c r="F26" s="5">
        <v>401207</v>
      </c>
      <c r="H26" s="10">
        <v>36.421278871642002</v>
      </c>
      <c r="I26" s="10">
        <v>37.015600982718198</v>
      </c>
      <c r="J26" s="10">
        <v>38.017932737619503</v>
      </c>
      <c r="L26" s="6">
        <f t="shared" si="3"/>
        <v>433508208</v>
      </c>
      <c r="M26" s="6">
        <f t="shared" si="0"/>
        <v>440582191</v>
      </c>
      <c r="N26" s="6">
        <f t="shared" si="1"/>
        <v>452512553</v>
      </c>
    </row>
    <row r="27" spans="3:14" x14ac:dyDescent="0.25">
      <c r="C27" s="2">
        <f t="shared" si="4"/>
        <v>2017</v>
      </c>
      <c r="D27" s="2" t="s">
        <v>14</v>
      </c>
      <c r="E27" s="3">
        <v>28.713999999999999</v>
      </c>
      <c r="F27" s="5">
        <v>401417</v>
      </c>
      <c r="H27" s="10">
        <v>27.096623572949799</v>
      </c>
      <c r="I27" s="10">
        <v>27.6554964584735</v>
      </c>
      <c r="J27" s="10">
        <v>29.052368519416699</v>
      </c>
      <c r="L27" s="6">
        <f t="shared" si="3"/>
        <v>312323480</v>
      </c>
      <c r="M27" s="6">
        <f t="shared" si="0"/>
        <v>318765210</v>
      </c>
      <c r="N27" s="6">
        <f t="shared" si="1"/>
        <v>334865959</v>
      </c>
    </row>
    <row r="28" spans="3:14" x14ac:dyDescent="0.25">
      <c r="C28" s="2">
        <f t="shared" si="4"/>
        <v>2017</v>
      </c>
      <c r="D28" s="2" t="s">
        <v>15</v>
      </c>
      <c r="E28" s="3">
        <v>31.143000000000001</v>
      </c>
      <c r="F28" s="5">
        <v>401673</v>
      </c>
      <c r="H28" s="10">
        <v>30.030017896758199</v>
      </c>
      <c r="I28" s="10">
        <v>30.563676863371001</v>
      </c>
      <c r="J28" s="10">
        <v>32.440420956232202</v>
      </c>
      <c r="L28" s="6">
        <f t="shared" si="3"/>
        <v>375654570</v>
      </c>
      <c r="M28" s="6">
        <f t="shared" si="0"/>
        <v>382330271</v>
      </c>
      <c r="N28" s="6">
        <f t="shared" si="1"/>
        <v>405807031</v>
      </c>
    </row>
    <row r="29" spans="3:14" x14ac:dyDescent="0.25">
      <c r="E29" s="3"/>
      <c r="F29" s="6"/>
    </row>
    <row r="30" spans="3:14" x14ac:dyDescent="0.25">
      <c r="C30" s="21" t="s">
        <v>33</v>
      </c>
      <c r="D30" s="18"/>
      <c r="E30" s="19"/>
      <c r="F30" s="20"/>
      <c r="G30" s="18"/>
      <c r="H30" s="18"/>
      <c r="I30" s="18"/>
      <c r="J30" s="18"/>
      <c r="K30" s="18"/>
      <c r="L30" s="18"/>
      <c r="M30" s="18"/>
      <c r="N30" s="18"/>
    </row>
    <row r="31" spans="3:14" ht="14.45" x14ac:dyDescent="0.3"/>
    <row r="32" spans="3:14" ht="14.45" x14ac:dyDescent="0.3"/>
    <row r="33" spans="3:12" ht="14.45" x14ac:dyDescent="0.3">
      <c r="C33" s="21" t="s">
        <v>30</v>
      </c>
      <c r="D33" s="18"/>
      <c r="E33" s="19"/>
      <c r="F33" s="20"/>
      <c r="G33" s="18"/>
      <c r="H33" s="18"/>
      <c r="I33" s="18"/>
      <c r="J33" s="18"/>
      <c r="K33" s="18"/>
      <c r="L33" s="18"/>
    </row>
    <row r="34" spans="3:12" ht="14.45" x14ac:dyDescent="0.3">
      <c r="C34" s="21" t="s">
        <v>31</v>
      </c>
      <c r="D34" s="18"/>
      <c r="E34" s="19"/>
      <c r="F34" s="20"/>
      <c r="G34" s="18"/>
      <c r="H34" s="18"/>
      <c r="I34" s="18"/>
      <c r="J34" s="18"/>
      <c r="K34" s="18"/>
      <c r="L34" s="18"/>
    </row>
    <row r="35" spans="3:12" ht="14.45" x14ac:dyDescent="0.3">
      <c r="E35" s="3"/>
      <c r="F35" s="6"/>
    </row>
    <row r="36" spans="3:12" ht="14.45" x14ac:dyDescent="0.3">
      <c r="E36" s="3"/>
      <c r="F36" s="6"/>
    </row>
    <row r="37" spans="3:12" ht="14.45" x14ac:dyDescent="0.3">
      <c r="E37" s="3"/>
      <c r="F37" s="6"/>
    </row>
    <row r="38" spans="3:12" x14ac:dyDescent="0.25">
      <c r="E38" s="3"/>
      <c r="F38" s="6"/>
    </row>
    <row r="39" spans="3:12" x14ac:dyDescent="0.25">
      <c r="E39" s="3"/>
      <c r="F39" s="6"/>
    </row>
    <row r="40" spans="3:12" x14ac:dyDescent="0.25">
      <c r="E40" s="3"/>
      <c r="F40" s="6"/>
    </row>
    <row r="41" spans="3:12" x14ac:dyDescent="0.25">
      <c r="E41" s="3"/>
      <c r="F41" s="6"/>
    </row>
    <row r="42" spans="3:12" x14ac:dyDescent="0.25">
      <c r="E42" s="3"/>
      <c r="F42" s="6"/>
    </row>
    <row r="43" spans="3:12" x14ac:dyDescent="0.25">
      <c r="E43" s="3"/>
      <c r="F43" s="6"/>
    </row>
    <row r="44" spans="3:12" x14ac:dyDescent="0.25">
      <c r="E44" s="3"/>
      <c r="F44" s="6"/>
    </row>
    <row r="45" spans="3:12" x14ac:dyDescent="0.25">
      <c r="E45" s="3"/>
      <c r="F45" s="6"/>
    </row>
    <row r="46" spans="3:12" x14ac:dyDescent="0.25">
      <c r="E46" s="3"/>
      <c r="F46" s="6"/>
    </row>
    <row r="47" spans="3:12" x14ac:dyDescent="0.25">
      <c r="E47" s="3"/>
      <c r="F47" s="6"/>
    </row>
    <row r="48" spans="3:12" x14ac:dyDescent="0.25">
      <c r="E48" s="3"/>
      <c r="F48" s="6"/>
    </row>
    <row r="49" spans="5:6" x14ac:dyDescent="0.25">
      <c r="E49" s="3"/>
      <c r="F49" s="6"/>
    </row>
    <row r="50" spans="5:6" x14ac:dyDescent="0.25">
      <c r="E50" s="3"/>
      <c r="F50" s="6"/>
    </row>
    <row r="51" spans="5:6" x14ac:dyDescent="0.25">
      <c r="E51" s="3"/>
      <c r="F51" s="6"/>
    </row>
    <row r="52" spans="5:6" x14ac:dyDescent="0.25">
      <c r="E52" s="3"/>
      <c r="F52" s="6"/>
    </row>
    <row r="53" spans="5:6" x14ac:dyDescent="0.25">
      <c r="E53" s="3"/>
      <c r="F53" s="6"/>
    </row>
    <row r="54" spans="5:6" x14ac:dyDescent="0.25">
      <c r="E54" s="3"/>
      <c r="F54" s="6"/>
    </row>
    <row r="55" spans="5:6" x14ac:dyDescent="0.25">
      <c r="E55" s="3"/>
      <c r="F55" s="6"/>
    </row>
    <row r="56" spans="5:6" x14ac:dyDescent="0.25">
      <c r="E56" s="3"/>
      <c r="F56" s="6"/>
    </row>
    <row r="57" spans="5:6" x14ac:dyDescent="0.25">
      <c r="E57" s="3"/>
      <c r="F57" s="6"/>
    </row>
    <row r="58" spans="5:6" x14ac:dyDescent="0.25">
      <c r="E58" s="3"/>
      <c r="F58" s="6"/>
    </row>
    <row r="59" spans="5:6" x14ac:dyDescent="0.25">
      <c r="E59" s="3"/>
      <c r="F59" s="6"/>
    </row>
    <row r="60" spans="5:6" x14ac:dyDescent="0.25">
      <c r="E60" s="3"/>
      <c r="F60" s="6"/>
    </row>
    <row r="61" spans="5:6" x14ac:dyDescent="0.25">
      <c r="E61" s="3"/>
      <c r="F61" s="6"/>
    </row>
    <row r="62" spans="5:6" x14ac:dyDescent="0.25">
      <c r="E62" s="3"/>
      <c r="F62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6"/>
  <sheetViews>
    <sheetView workbookViewId="0"/>
  </sheetViews>
  <sheetFormatPr defaultRowHeight="15" x14ac:dyDescent="0.25"/>
  <cols>
    <col min="1" max="2" width="1.7109375" style="2" customWidth="1"/>
    <col min="3" max="4" width="6.7109375" style="2" customWidth="1"/>
    <col min="5" max="5" width="12.85546875" customWidth="1"/>
  </cols>
  <sheetData>
    <row r="4" spans="3:5" x14ac:dyDescent="0.25">
      <c r="C4" s="25" t="s">
        <v>1</v>
      </c>
      <c r="D4" s="25" t="s">
        <v>2</v>
      </c>
      <c r="E4" s="4" t="s">
        <v>21</v>
      </c>
    </row>
    <row r="5" spans="3:5" x14ac:dyDescent="0.25">
      <c r="C5" s="2">
        <v>2016</v>
      </c>
      <c r="D5" s="2" t="s">
        <v>4</v>
      </c>
      <c r="E5" s="5">
        <v>477209250</v>
      </c>
    </row>
    <row r="6" spans="3:5" x14ac:dyDescent="0.25">
      <c r="C6" s="2">
        <f>IF(D6="Jan",C5+1,C5)</f>
        <v>2016</v>
      </c>
      <c r="D6" s="2" t="s">
        <v>5</v>
      </c>
      <c r="E6" s="5">
        <v>424099079</v>
      </c>
    </row>
    <row r="7" spans="3:5" x14ac:dyDescent="0.25">
      <c r="C7" s="2">
        <f t="shared" ref="C7:C16" si="0">IF(D7="Jan",C6+1,C6)</f>
        <v>2016</v>
      </c>
      <c r="D7" s="2" t="s">
        <v>6</v>
      </c>
      <c r="E7" s="5">
        <v>334468406.99999994</v>
      </c>
    </row>
    <row r="8" spans="3:5" x14ac:dyDescent="0.25">
      <c r="C8" s="2">
        <f t="shared" si="0"/>
        <v>2016</v>
      </c>
      <c r="D8" s="2" t="s">
        <v>7</v>
      </c>
      <c r="E8" s="5">
        <v>319387465</v>
      </c>
    </row>
    <row r="9" spans="3:5" x14ac:dyDescent="0.25">
      <c r="C9" s="2">
        <f t="shared" si="0"/>
        <v>2016</v>
      </c>
      <c r="D9" s="2" t="s">
        <v>8</v>
      </c>
      <c r="E9" s="5">
        <v>349570274</v>
      </c>
    </row>
    <row r="10" spans="3:5" x14ac:dyDescent="0.25">
      <c r="C10" s="2">
        <f t="shared" si="0"/>
        <v>2016</v>
      </c>
      <c r="D10" s="2" t="s">
        <v>9</v>
      </c>
      <c r="E10" s="5">
        <v>505979373</v>
      </c>
    </row>
    <row r="11" spans="3:5" x14ac:dyDescent="0.25">
      <c r="C11" s="2">
        <f t="shared" si="0"/>
        <v>2016</v>
      </c>
      <c r="D11" s="2" t="s">
        <v>10</v>
      </c>
      <c r="E11" s="5">
        <v>589842056</v>
      </c>
    </row>
    <row r="12" spans="3:5" x14ac:dyDescent="0.25">
      <c r="C12" s="2">
        <f t="shared" si="0"/>
        <v>2016</v>
      </c>
      <c r="D12" s="2" t="s">
        <v>11</v>
      </c>
      <c r="E12" s="5">
        <v>587870246</v>
      </c>
    </row>
    <row r="13" spans="3:5" x14ac:dyDescent="0.25">
      <c r="C13" s="2">
        <f t="shared" si="0"/>
        <v>2016</v>
      </c>
      <c r="D13" s="2" t="s">
        <v>12</v>
      </c>
      <c r="E13" s="5">
        <v>537579249</v>
      </c>
    </row>
    <row r="14" spans="3:5" x14ac:dyDescent="0.25">
      <c r="C14" s="2">
        <f t="shared" si="0"/>
        <v>2016</v>
      </c>
      <c r="D14" s="2" t="s">
        <v>13</v>
      </c>
      <c r="E14" s="5">
        <v>417834988</v>
      </c>
    </row>
    <row r="15" spans="3:5" x14ac:dyDescent="0.25">
      <c r="C15" s="2">
        <f t="shared" si="0"/>
        <v>2016</v>
      </c>
      <c r="D15" s="2" t="s">
        <v>14</v>
      </c>
      <c r="E15" s="5">
        <v>317966986.99999994</v>
      </c>
    </row>
    <row r="16" spans="3:5" x14ac:dyDescent="0.25">
      <c r="C16" s="2">
        <f t="shared" si="0"/>
        <v>2016</v>
      </c>
      <c r="D16" s="2" t="s">
        <v>15</v>
      </c>
      <c r="E16" s="5">
        <v>376043921.00000006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1"/>
  <sheetViews>
    <sheetView workbookViewId="0"/>
  </sheetViews>
  <sheetFormatPr defaultRowHeight="15" x14ac:dyDescent="0.25"/>
  <cols>
    <col min="1" max="2" width="1.7109375" customWidth="1"/>
    <col min="3" max="3" width="6.7109375" customWidth="1"/>
    <col min="4" max="7" width="9.7109375" customWidth="1"/>
  </cols>
  <sheetData>
    <row r="1" spans="3:20" ht="14.45" x14ac:dyDescent="0.3">
      <c r="C1" s="21" t="s">
        <v>32</v>
      </c>
      <c r="D1" s="18"/>
      <c r="E1" s="18"/>
      <c r="F1" s="18"/>
    </row>
    <row r="3" spans="3:20" x14ac:dyDescent="0.25">
      <c r="C3" t="s">
        <v>24</v>
      </c>
      <c r="D3" s="1" t="s">
        <v>23</v>
      </c>
      <c r="E3" s="1" t="s">
        <v>18</v>
      </c>
      <c r="F3" s="11" t="s">
        <v>19</v>
      </c>
      <c r="G3" s="1" t="s">
        <v>22</v>
      </c>
    </row>
    <row r="4" spans="3:20" x14ac:dyDescent="0.25">
      <c r="C4">
        <v>2016</v>
      </c>
      <c r="D4" s="12">
        <f>SUM(forecast!L5:L16)/1000000</f>
        <v>5253.1496379999999</v>
      </c>
      <c r="E4" s="12">
        <f>SUM(forecast!M5:M16)/1000000</f>
        <v>5319.273647</v>
      </c>
      <c r="F4" s="12">
        <f>SUM(forecast!N5:N16)/1000000</f>
        <v>5319.273647</v>
      </c>
      <c r="G4" s="12">
        <f>SUM(actual!E5:E16)/1000000</f>
        <v>5237.8512950000004</v>
      </c>
    </row>
    <row r="5" spans="3:20" ht="14.45" x14ac:dyDescent="0.3">
      <c r="C5">
        <v>2017</v>
      </c>
      <c r="D5" s="12">
        <f>SUM(forecast!L17:L28)/1000000</f>
        <v>5339.1947929999997</v>
      </c>
      <c r="E5" s="12">
        <f>SUM(forecast!M17:M28)/1000000</f>
        <v>5425.4005370000004</v>
      </c>
      <c r="F5" s="12">
        <f>SUM(forecast!N17:N28)/1000000</f>
        <v>5489.1850279999999</v>
      </c>
      <c r="G5" s="12"/>
    </row>
    <row r="6" spans="3:20" ht="14.45" x14ac:dyDescent="0.3"/>
    <row r="7" spans="3:20" x14ac:dyDescent="0.25">
      <c r="D7" s="14" t="s">
        <v>25</v>
      </c>
    </row>
    <row r="8" spans="3:20" x14ac:dyDescent="0.25">
      <c r="D8" s="1" t="s">
        <v>23</v>
      </c>
      <c r="E8" s="1" t="s">
        <v>18</v>
      </c>
      <c r="F8" s="11" t="s">
        <v>19</v>
      </c>
    </row>
    <row r="9" spans="3:20" x14ac:dyDescent="0.25">
      <c r="C9">
        <v>2016</v>
      </c>
      <c r="D9" s="13">
        <f>D4/$G$4-1</f>
        <v>2.9207287756725098E-3</v>
      </c>
      <c r="E9" s="13">
        <f>E4/$G$4-1</f>
        <v>1.5544991145076015E-2</v>
      </c>
      <c r="F9" s="13">
        <f>F4/$G$4-1</f>
        <v>1.5544991145076015E-2</v>
      </c>
    </row>
    <row r="10" spans="3:20" ht="14.45" x14ac:dyDescent="0.3">
      <c r="E10" s="22">
        <f>E9/D9</f>
        <v>5.3222987613756487</v>
      </c>
      <c r="F10" s="17"/>
      <c r="H10" s="18" t="s">
        <v>29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2" spans="3:20" ht="14.45" x14ac:dyDescent="0.3">
      <c r="D12" s="24" t="s">
        <v>27</v>
      </c>
      <c r="E12" s="24"/>
    </row>
    <row r="13" spans="3:20" ht="14.45" x14ac:dyDescent="0.3">
      <c r="D13" s="16" t="s">
        <v>26</v>
      </c>
      <c r="E13" s="16" t="s">
        <v>24</v>
      </c>
    </row>
    <row r="14" spans="3:20" x14ac:dyDescent="0.25">
      <c r="C14">
        <v>2017</v>
      </c>
      <c r="D14" s="15">
        <f>F5/E5-1</f>
        <v>1.1756641848837512E-2</v>
      </c>
      <c r="E14" s="12">
        <f>F5-E5</f>
        <v>63.784490999999434</v>
      </c>
    </row>
    <row r="16" spans="3:20" ht="14.45" x14ac:dyDescent="0.3">
      <c r="D16" s="24" t="s">
        <v>28</v>
      </c>
      <c r="E16" s="24"/>
    </row>
    <row r="17" spans="3:13" ht="14.45" x14ac:dyDescent="0.3">
      <c r="D17" s="16" t="s">
        <v>26</v>
      </c>
      <c r="E17" s="16" t="s">
        <v>24</v>
      </c>
    </row>
    <row r="18" spans="3:13" x14ac:dyDescent="0.25">
      <c r="C18">
        <v>2017</v>
      </c>
      <c r="D18" s="15">
        <f>E5/D5-1</f>
        <v>1.614583234779543E-2</v>
      </c>
      <c r="E18" s="12">
        <f>E5-D5</f>
        <v>86.205744000000777</v>
      </c>
    </row>
    <row r="20" spans="3:13" ht="14.45" x14ac:dyDescent="0.3">
      <c r="E20" s="12"/>
    </row>
    <row r="21" spans="3:13" ht="14.45" x14ac:dyDescent="0.3">
      <c r="C21" s="21" t="s">
        <v>33</v>
      </c>
      <c r="D21" s="18"/>
      <c r="E21" s="23"/>
      <c r="F21" s="18"/>
      <c r="G21" s="18"/>
      <c r="H21" s="18"/>
      <c r="I21" s="18"/>
      <c r="J21" s="18"/>
      <c r="K21" s="18"/>
      <c r="L21" s="18"/>
      <c r="M21" s="18"/>
    </row>
  </sheetData>
  <mergeCells count="2">
    <mergeCell ref="D12:E12"/>
    <mergeCell ref="D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forecast</vt:lpstr>
      <vt:lpstr>actual</vt:lpstr>
      <vt:lpstr>summary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2017-03-06T19:04:03Z</dcterms:created>
  <dcterms:modified xsi:type="dcterms:W3CDTF">2017-03-07T21:02:50Z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-321502939</vt:i4>
  </property>
  <property fmtid="{D5CDD505-2E9C-101B-9397-08002B2CF9AE}" pid="4" name="_EmailSubject">
    <vt:lpwstr>Gulf's Notice of Serving and Supplemental Response to Staff's Twelfth Request for Production of Documents (No. 97); Docket No. 160186-EI</vt:lpwstr>
  </property>
  <property fmtid="{D5CDD505-2E9C-101B-9397-08002B2CF9AE}" pid="5" name="_AuthorEmail">
    <vt:lpwstr>MADARNES@SOUTHERNCO.COM</vt:lpwstr>
  </property>
  <property fmtid="{D5CDD505-2E9C-101B-9397-08002B2CF9AE}" pid="6" name="_AuthorEmailDisplayName">
    <vt:lpwstr>Darnes, Melissa Ann</vt:lpwstr>
  </property>
  <property fmtid="{D5CDD505-2E9C-101B-9397-08002B2CF9AE}" pid="7" name="_PreviousAdHocReviewCycleID">
    <vt:i4>-178122217</vt:i4>
  </property>
</Properties>
</file>