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8800" windowHeight="10845"/>
  </bookViews>
  <sheets>
    <sheet name="Sheet 1" sheetId="1" r:id="rId1"/>
  </sheets>
  <definedNames>
    <definedName name="_xlnm.Print_Area" localSheetId="0">'Sheet 1'!$B$2:$O$38</definedName>
  </definedNames>
  <calcPr calcId="152511"/>
</workbook>
</file>

<file path=xl/calcChain.xml><?xml version="1.0" encoding="utf-8"?>
<calcChain xmlns="http://schemas.openxmlformats.org/spreadsheetml/2006/main">
  <c r="B26" i="1" l="1"/>
  <c r="B27" i="1" s="1"/>
  <c r="B28" i="1" s="1"/>
  <c r="B29" i="1" s="1"/>
  <c r="M25" i="1" l="1"/>
  <c r="M30" i="1"/>
  <c r="M31" i="1"/>
  <c r="M32" i="1"/>
  <c r="M33" i="1"/>
  <c r="M34" i="1"/>
  <c r="M24" i="1"/>
  <c r="H12" i="1"/>
  <c r="I12" i="1"/>
  <c r="J12" i="1"/>
  <c r="K12" i="1"/>
  <c r="L12" i="1"/>
  <c r="M12" i="1"/>
  <c r="N12" i="1"/>
  <c r="O12" i="1"/>
  <c r="L34" i="1" l="1"/>
  <c r="K34" i="1"/>
  <c r="L33" i="1"/>
  <c r="K33" i="1"/>
  <c r="L32" i="1"/>
  <c r="K32" i="1"/>
  <c r="L31" i="1"/>
  <c r="K31" i="1"/>
  <c r="L30" i="1"/>
  <c r="K30" i="1"/>
  <c r="L25" i="1"/>
  <c r="K25" i="1"/>
  <c r="L24" i="1"/>
  <c r="K24" i="1"/>
  <c r="I34" i="1"/>
  <c r="H34" i="1"/>
  <c r="I33" i="1"/>
  <c r="H33" i="1"/>
  <c r="I32" i="1"/>
  <c r="H32" i="1"/>
  <c r="I31" i="1"/>
  <c r="H31" i="1"/>
  <c r="I30" i="1"/>
  <c r="H30" i="1"/>
  <c r="I25" i="1"/>
  <c r="H25" i="1"/>
  <c r="I24" i="1"/>
  <c r="H24" i="1"/>
  <c r="O14" i="1" l="1"/>
  <c r="N14" i="1"/>
  <c r="O13" i="1"/>
  <c r="N13" i="1"/>
  <c r="O7" i="1"/>
  <c r="N7" i="1"/>
  <c r="O6" i="1"/>
  <c r="N6" i="1"/>
  <c r="O31" i="1" l="1"/>
  <c r="O32" i="1"/>
  <c r="O26" i="1"/>
  <c r="O30" i="1"/>
  <c r="O34" i="1"/>
  <c r="O25" i="1"/>
  <c r="O33" i="1"/>
  <c r="O24" i="1"/>
  <c r="N26" i="1"/>
  <c r="N30" i="1"/>
  <c r="N34" i="1"/>
  <c r="N31" i="1"/>
  <c r="N25" i="1"/>
  <c r="N33" i="1"/>
  <c r="N32" i="1"/>
  <c r="N24" i="1"/>
  <c r="M26" i="1"/>
  <c r="L26" i="1"/>
  <c r="K26" i="1"/>
  <c r="I26" i="1"/>
  <c r="H26" i="1"/>
  <c r="N27" i="1"/>
  <c r="M27" i="1" l="1"/>
  <c r="I27" i="1"/>
  <c r="K27" i="1"/>
  <c r="H27" i="1"/>
  <c r="L27" i="1"/>
  <c r="O27" i="1"/>
  <c r="M28" i="1" l="1"/>
  <c r="L28" i="1"/>
  <c r="K28" i="1"/>
  <c r="I28" i="1"/>
  <c r="H28" i="1"/>
  <c r="O28" i="1"/>
  <c r="N28" i="1"/>
  <c r="M29" i="1" l="1"/>
  <c r="I29" i="1"/>
  <c r="K29" i="1"/>
  <c r="H29" i="1"/>
  <c r="L29" i="1"/>
  <c r="N29" i="1"/>
  <c r="O29" i="1"/>
</calcChain>
</file>

<file path=xl/sharedStrings.xml><?xml version="1.0" encoding="utf-8"?>
<sst xmlns="http://schemas.openxmlformats.org/spreadsheetml/2006/main" count="44" uniqueCount="32">
  <si>
    <t>RS</t>
  </si>
  <si>
    <t>RSD</t>
  </si>
  <si>
    <t>Current Rates</t>
  </si>
  <si>
    <t>Proposed Rates</t>
  </si>
  <si>
    <t>Current Structure</t>
  </si>
  <si>
    <t>Proposed Structure</t>
  </si>
  <si>
    <t>(A)</t>
  </si>
  <si>
    <t>(B)</t>
  </si>
  <si>
    <t>(C)</t>
  </si>
  <si>
    <t>(D)</t>
  </si>
  <si>
    <t>base charge $/day</t>
  </si>
  <si>
    <t>base rate energy charge $/kWh</t>
  </si>
  <si>
    <t>max demand charge $/kW</t>
  </si>
  <si>
    <t># of days per month</t>
  </si>
  <si>
    <t>Billing Determinants</t>
  </si>
  <si>
    <r>
      <t>Demand</t>
    </r>
    <r>
      <rPr>
        <sz val="10"/>
        <color theme="1"/>
        <rFont val="Calibri"/>
        <family val="2"/>
        <scheme val="minor"/>
      </rPr>
      <t xml:space="preserve"> (kW) </t>
    </r>
    <r>
      <rPr>
        <sz val="8"/>
        <color theme="1"/>
        <rFont val="Calibri"/>
        <family val="2"/>
        <scheme val="minor"/>
      </rPr>
      <t>50</t>
    </r>
    <r>
      <rPr>
        <vertAlign val="superscript"/>
        <sz val="8"/>
        <color theme="1"/>
        <rFont val="Calibri"/>
        <family val="2"/>
        <scheme val="minor"/>
      </rPr>
      <t>th</t>
    </r>
    <r>
      <rPr>
        <sz val="8"/>
        <color theme="1"/>
        <rFont val="Calibri"/>
        <family val="2"/>
        <scheme val="minor"/>
      </rPr>
      <t xml:space="preserve"> percentile</t>
    </r>
  </si>
  <si>
    <r>
      <t xml:space="preserve">Demand  </t>
    </r>
    <r>
      <rPr>
        <sz val="10"/>
        <color theme="1"/>
        <rFont val="Calibri"/>
        <family val="2"/>
        <scheme val="minor"/>
      </rPr>
      <t xml:space="preserve">(kW) </t>
    </r>
    <r>
      <rPr>
        <sz val="8"/>
        <color theme="1"/>
        <rFont val="Calibri"/>
        <family val="2"/>
        <scheme val="minor"/>
      </rPr>
      <t>10</t>
    </r>
    <r>
      <rPr>
        <vertAlign val="superscript"/>
        <sz val="8"/>
        <color theme="1"/>
        <rFont val="Calibri"/>
        <family val="2"/>
        <scheme val="minor"/>
      </rPr>
      <t>th</t>
    </r>
    <r>
      <rPr>
        <sz val="8"/>
        <color theme="1"/>
        <rFont val="Calibri"/>
        <family val="2"/>
        <scheme val="minor"/>
      </rPr>
      <t xml:space="preserve"> percentile</t>
    </r>
  </si>
  <si>
    <r>
      <t>Demand</t>
    </r>
    <r>
      <rPr>
        <sz val="10"/>
        <color theme="1"/>
        <rFont val="Calibri"/>
        <family val="2"/>
        <scheme val="minor"/>
      </rPr>
      <t xml:space="preserve"> (kW)</t>
    </r>
    <r>
      <rPr>
        <sz val="11"/>
        <color theme="1"/>
        <rFont val="Calibri"/>
        <family val="2"/>
        <scheme val="minor"/>
      </rPr>
      <t xml:space="preserve"> </t>
    </r>
    <r>
      <rPr>
        <sz val="8"/>
        <color theme="1"/>
        <rFont val="Calibri"/>
        <family val="2"/>
        <scheme val="minor"/>
      </rPr>
      <t>90</t>
    </r>
    <r>
      <rPr>
        <vertAlign val="superscript"/>
        <sz val="8"/>
        <color theme="1"/>
        <rFont val="Calibri"/>
        <family val="2"/>
        <scheme val="minor"/>
      </rPr>
      <t>th</t>
    </r>
    <r>
      <rPr>
        <sz val="8"/>
        <color theme="1"/>
        <rFont val="Calibri"/>
        <family val="2"/>
        <scheme val="minor"/>
      </rPr>
      <t xml:space="preserve"> percentile</t>
    </r>
  </si>
  <si>
    <t xml:space="preserve">          Note 1:  Average monthly kWh in the 2017 test year is 1,112.</t>
  </si>
  <si>
    <t xml:space="preserve">          Note 2:  Total Monthly Bill consists of Base Charge, Energy Charge, Clauses (2016 and 2017 proposed), and Demand Charge if applicable.</t>
  </si>
  <si>
    <r>
      <t>Total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Monthly Bill ($)</t>
    </r>
  </si>
  <si>
    <r>
      <t>Energy</t>
    </r>
    <r>
      <rPr>
        <vertAlign val="superscript"/>
        <sz val="11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         (kWh)      </t>
    </r>
  </si>
  <si>
    <r>
      <t>Demand</t>
    </r>
    <r>
      <rPr>
        <b/>
        <sz val="10"/>
        <color theme="1"/>
        <rFont val="Calibri"/>
        <family val="2"/>
        <scheme val="minor"/>
      </rPr>
      <t xml:space="preserve">             </t>
    </r>
    <r>
      <rPr>
        <b/>
        <sz val="8"/>
        <color theme="1"/>
        <rFont val="Calibri"/>
        <family val="2"/>
        <scheme val="minor"/>
      </rPr>
      <t>50</t>
    </r>
    <r>
      <rPr>
        <b/>
        <vertAlign val="superscript"/>
        <sz val="8"/>
        <color theme="1"/>
        <rFont val="Calibri"/>
        <family val="2"/>
        <scheme val="minor"/>
      </rPr>
      <t>th</t>
    </r>
    <r>
      <rPr>
        <b/>
        <sz val="8"/>
        <color theme="1"/>
        <rFont val="Calibri"/>
        <family val="2"/>
        <scheme val="minor"/>
      </rPr>
      <t xml:space="preserve"> percentile</t>
    </r>
  </si>
  <si>
    <r>
      <t xml:space="preserve">Demand          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10</t>
    </r>
    <r>
      <rPr>
        <b/>
        <vertAlign val="superscript"/>
        <sz val="8"/>
        <color theme="1"/>
        <rFont val="Calibri"/>
        <family val="2"/>
        <scheme val="minor"/>
      </rPr>
      <t>th</t>
    </r>
    <r>
      <rPr>
        <b/>
        <sz val="8"/>
        <color theme="1"/>
        <rFont val="Calibri"/>
        <family val="2"/>
        <scheme val="minor"/>
      </rPr>
      <t xml:space="preserve"> percentile</t>
    </r>
  </si>
  <si>
    <r>
      <t>Demand</t>
    </r>
    <r>
      <rPr>
        <b/>
        <sz val="10"/>
        <color theme="1"/>
        <rFont val="Calibri"/>
        <family val="2"/>
        <scheme val="minor"/>
      </rPr>
      <t xml:space="preserve">             </t>
    </r>
    <r>
      <rPr>
        <b/>
        <sz val="8"/>
        <color theme="1"/>
        <rFont val="Calibri"/>
        <family val="2"/>
        <scheme val="minor"/>
      </rPr>
      <t>90</t>
    </r>
    <r>
      <rPr>
        <b/>
        <vertAlign val="superscript"/>
        <sz val="8"/>
        <color theme="1"/>
        <rFont val="Calibri"/>
        <family val="2"/>
        <scheme val="minor"/>
      </rPr>
      <t>th</t>
    </r>
    <r>
      <rPr>
        <b/>
        <sz val="8"/>
        <color theme="1"/>
        <rFont val="Calibri"/>
        <family val="2"/>
        <scheme val="minor"/>
      </rPr>
      <t xml:space="preserve"> percentile</t>
    </r>
  </si>
  <si>
    <t>Bill Comparison</t>
  </si>
  <si>
    <t>fuel clause rate $/kWh</t>
  </si>
  <si>
    <t>conservation clause rate $/kWh</t>
  </si>
  <si>
    <t>capacity clause rate $/kWh</t>
  </si>
  <si>
    <t>environmental clause rate $/kWh</t>
  </si>
  <si>
    <t>total clause rates $/kWh</t>
  </si>
  <si>
    <t>Number of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</si>
</sst>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vertAlign val="superscript"/>
      <sz val="8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/>
    <xf numFmtId="9" fontId="0" fillId="0" borderId="0" xfId="1" applyFont="1"/>
    <xf numFmtId="2" fontId="0" fillId="0" borderId="0" xfId="0" applyNumberFormat="1" applyFill="1"/>
    <xf numFmtId="0" fontId="0" fillId="0" borderId="0" xfId="0" applyAlignment="1">
      <alignment horizontal="righ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/>
    <xf numFmtId="2" fontId="0" fillId="0" borderId="0" xfId="0" applyNumberFormat="1" applyAlignment="1">
      <alignment horizontal="center"/>
    </xf>
    <xf numFmtId="0" fontId="7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14" fillId="0" borderId="0" xfId="0" applyFont="1"/>
    <xf numFmtId="164" fontId="14" fillId="0" borderId="0" xfId="0" applyNumberFormat="1" applyFont="1"/>
    <xf numFmtId="0" fontId="14" fillId="0" borderId="0" xfId="0" applyFont="1" applyFill="1"/>
    <xf numFmtId="2" fontId="14" fillId="0" borderId="0" xfId="0" applyNumberFormat="1" applyFont="1"/>
    <xf numFmtId="0" fontId="1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3" fontId="0" fillId="0" borderId="0" xfId="0" applyNumberForma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38"/>
  <sheetViews>
    <sheetView showGridLines="0" tabSelected="1" topLeftCell="A16" zoomScale="110" zoomScaleNormal="110" workbookViewId="0">
      <selection activeCell="M25" sqref="M25"/>
    </sheetView>
  </sheetViews>
  <sheetFormatPr defaultRowHeight="15" x14ac:dyDescent="0.25"/>
  <cols>
    <col min="1" max="1" width="2.7109375" customWidth="1"/>
    <col min="2" max="3" width="10.5703125" customWidth="1"/>
    <col min="4" max="6" width="13.28515625" customWidth="1"/>
    <col min="7" max="7" width="2.42578125" customWidth="1"/>
    <col min="8" max="9" width="12.42578125" customWidth="1"/>
    <col min="10" max="10" width="1.140625" customWidth="1"/>
    <col min="11" max="12" width="12.42578125" customWidth="1"/>
    <col min="13" max="15" width="13.85546875" customWidth="1"/>
  </cols>
  <sheetData>
    <row r="2" spans="1:18" x14ac:dyDescent="0.25">
      <c r="H2" s="44" t="s">
        <v>0</v>
      </c>
      <c r="I2" s="45"/>
      <c r="J2" s="46"/>
      <c r="K2" s="45"/>
      <c r="L2" s="47"/>
      <c r="M2" s="44" t="s">
        <v>1</v>
      </c>
      <c r="N2" s="45"/>
      <c r="O2" s="47"/>
    </row>
    <row r="3" spans="1:18" ht="14.45" customHeight="1" x14ac:dyDescent="0.25">
      <c r="H3" s="44" t="s">
        <v>2</v>
      </c>
      <c r="I3" s="45"/>
      <c r="J3" s="27"/>
      <c r="K3" s="45" t="s">
        <v>3</v>
      </c>
      <c r="L3" s="47"/>
      <c r="M3" s="44" t="s">
        <v>3</v>
      </c>
      <c r="N3" s="45"/>
      <c r="O3" s="47"/>
    </row>
    <row r="4" spans="1:18" ht="30" x14ac:dyDescent="0.25">
      <c r="H4" s="1" t="s">
        <v>4</v>
      </c>
      <c r="I4" s="21" t="s">
        <v>5</v>
      </c>
      <c r="J4" s="28"/>
      <c r="K4" s="22" t="s">
        <v>4</v>
      </c>
      <c r="L4" s="2" t="s">
        <v>5</v>
      </c>
      <c r="M4" s="42"/>
      <c r="N4" s="43"/>
      <c r="O4" s="43"/>
    </row>
    <row r="5" spans="1:18" x14ac:dyDescent="0.25">
      <c r="H5" s="3" t="s">
        <v>6</v>
      </c>
      <c r="I5" s="3" t="s">
        <v>7</v>
      </c>
      <c r="J5" s="3"/>
      <c r="K5" s="3" t="s">
        <v>8</v>
      </c>
      <c r="L5" s="3" t="s">
        <v>9</v>
      </c>
      <c r="M5" s="4"/>
      <c r="N5" s="4"/>
    </row>
    <row r="6" spans="1:18" x14ac:dyDescent="0.25">
      <c r="B6" s="5"/>
      <c r="C6" s="5"/>
      <c r="F6" s="5" t="s">
        <v>10</v>
      </c>
      <c r="H6" s="29">
        <v>0.62</v>
      </c>
      <c r="I6" s="29">
        <v>1.35</v>
      </c>
      <c r="J6" s="29"/>
      <c r="K6" s="29">
        <v>0.67</v>
      </c>
      <c r="L6" s="29">
        <v>1.58</v>
      </c>
      <c r="M6" s="29">
        <v>0.73</v>
      </c>
      <c r="N6" s="29">
        <f>M6</f>
        <v>0.73</v>
      </c>
      <c r="O6" s="29">
        <f>M6</f>
        <v>0.73</v>
      </c>
    </row>
    <row r="7" spans="1:18" x14ac:dyDescent="0.25">
      <c r="B7" s="5"/>
      <c r="C7" s="5"/>
      <c r="F7" s="5" t="s">
        <v>11</v>
      </c>
      <c r="H7" s="29">
        <v>4.5850000000000002E-2</v>
      </c>
      <c r="I7" s="29">
        <v>2.717E-2</v>
      </c>
      <c r="J7" s="29"/>
      <c r="K7" s="29">
        <v>5.6189999999999997E-2</v>
      </c>
      <c r="L7" s="29">
        <v>3.2980000000000002E-2</v>
      </c>
      <c r="M7" s="29">
        <v>2.334E-2</v>
      </c>
      <c r="N7" s="29">
        <f t="shared" ref="N7:N14" si="0">M7</f>
        <v>2.334E-2</v>
      </c>
      <c r="O7" s="29">
        <f t="shared" ref="O7:O14" si="1">M7</f>
        <v>2.334E-2</v>
      </c>
    </row>
    <row r="8" spans="1:18" x14ac:dyDescent="0.25">
      <c r="B8" s="5"/>
      <c r="C8" s="5"/>
      <c r="F8" s="5" t="s">
        <v>26</v>
      </c>
      <c r="H8" s="29">
        <v>3.678E-2</v>
      </c>
      <c r="I8" s="29">
        <v>3.678E-2</v>
      </c>
      <c r="J8" s="29">
        <v>0</v>
      </c>
      <c r="K8" s="29">
        <v>3.1629999999999998E-2</v>
      </c>
      <c r="L8" s="29">
        <v>3.1629999999999998E-2</v>
      </c>
      <c r="M8" s="29">
        <v>3.1629999999999998E-2</v>
      </c>
      <c r="N8" s="29">
        <v>3.1629999999999998E-2</v>
      </c>
      <c r="O8" s="29">
        <v>3.1629999999999998E-2</v>
      </c>
      <c r="R8" s="6"/>
    </row>
    <row r="9" spans="1:18" x14ac:dyDescent="0.25">
      <c r="B9" s="5"/>
      <c r="C9" s="5"/>
      <c r="F9" s="5" t="s">
        <v>27</v>
      </c>
      <c r="H9" s="29">
        <v>6.8000000000000005E-4</v>
      </c>
      <c r="I9" s="29">
        <v>6.8000000000000005E-4</v>
      </c>
      <c r="J9" s="29">
        <v>0</v>
      </c>
      <c r="K9" s="30">
        <v>1.6000000000000001E-3</v>
      </c>
      <c r="L9" s="30">
        <v>1.6000000000000001E-3</v>
      </c>
      <c r="M9" s="30">
        <v>1.6000000000000001E-3</v>
      </c>
      <c r="N9" s="30">
        <v>1.6000000000000001E-3</v>
      </c>
      <c r="O9" s="30">
        <v>1.6000000000000001E-3</v>
      </c>
    </row>
    <row r="10" spans="1:18" x14ac:dyDescent="0.25">
      <c r="B10" s="5"/>
      <c r="C10" s="5"/>
      <c r="F10" s="5" t="s">
        <v>28</v>
      </c>
      <c r="H10" s="29">
        <v>9.1900000000000003E-3</v>
      </c>
      <c r="I10" s="29">
        <v>9.1900000000000003E-3</v>
      </c>
      <c r="J10" s="29">
        <v>0</v>
      </c>
      <c r="K10" s="29">
        <v>8.8800000000000007E-3</v>
      </c>
      <c r="L10" s="29">
        <v>8.8800000000000007E-3</v>
      </c>
      <c r="M10" s="29">
        <v>8.8800000000000007E-3</v>
      </c>
      <c r="N10" s="29">
        <v>8.8800000000000007E-3</v>
      </c>
      <c r="O10" s="29">
        <v>8.8800000000000007E-3</v>
      </c>
    </row>
    <row r="11" spans="1:18" x14ac:dyDescent="0.25">
      <c r="B11" s="5"/>
      <c r="C11" s="5"/>
      <c r="F11" s="5" t="s">
        <v>29</v>
      </c>
      <c r="H11" s="29">
        <v>2.1090000000000001E-2</v>
      </c>
      <c r="I11" s="29">
        <v>2.1090000000000001E-2</v>
      </c>
      <c r="J11" s="29">
        <v>0</v>
      </c>
      <c r="K11" s="29">
        <v>2.1579999999999998E-2</v>
      </c>
      <c r="L11" s="29">
        <v>2.1579999999999998E-2</v>
      </c>
      <c r="M11" s="29">
        <v>2.1579999999999998E-2</v>
      </c>
      <c r="N11" s="29">
        <v>2.1579999999999998E-2</v>
      </c>
      <c r="O11" s="29">
        <v>2.1579999999999998E-2</v>
      </c>
    </row>
    <row r="12" spans="1:18" x14ac:dyDescent="0.25">
      <c r="F12" s="5" t="s">
        <v>30</v>
      </c>
      <c r="H12" s="31">
        <f>SUM(H8:H11)</f>
        <v>6.7739999999999995E-2</v>
      </c>
      <c r="I12" s="31">
        <f t="shared" ref="I12:O12" si="2">SUM(I8:I11)</f>
        <v>6.7739999999999995E-2</v>
      </c>
      <c r="J12" s="31">
        <f t="shared" si="2"/>
        <v>0</v>
      </c>
      <c r="K12" s="29">
        <f t="shared" si="2"/>
        <v>6.3689999999999997E-2</v>
      </c>
      <c r="L12" s="29">
        <f t="shared" si="2"/>
        <v>6.3689999999999997E-2</v>
      </c>
      <c r="M12" s="29">
        <f t="shared" si="2"/>
        <v>6.3689999999999997E-2</v>
      </c>
      <c r="N12" s="29">
        <f t="shared" si="2"/>
        <v>6.3689999999999997E-2</v>
      </c>
      <c r="O12" s="29">
        <f t="shared" si="2"/>
        <v>6.3689999999999997E-2</v>
      </c>
      <c r="Q12" s="7"/>
    </row>
    <row r="13" spans="1:18" x14ac:dyDescent="0.25">
      <c r="B13" s="5"/>
      <c r="C13" s="5"/>
      <c r="F13" s="5" t="s">
        <v>12</v>
      </c>
      <c r="H13" s="31"/>
      <c r="I13" s="31"/>
      <c r="J13" s="31"/>
      <c r="K13" s="31"/>
      <c r="L13" s="31"/>
      <c r="M13" s="32">
        <v>5</v>
      </c>
      <c r="N13" s="32">
        <f t="shared" si="0"/>
        <v>5</v>
      </c>
      <c r="O13" s="32">
        <f t="shared" si="1"/>
        <v>5</v>
      </c>
      <c r="Q13" s="7"/>
    </row>
    <row r="14" spans="1:18" x14ac:dyDescent="0.25">
      <c r="B14" s="5"/>
      <c r="C14" s="5"/>
      <c r="F14" s="5" t="s">
        <v>13</v>
      </c>
      <c r="H14" s="29">
        <v>30.4375</v>
      </c>
      <c r="I14" s="29">
        <v>30.4375</v>
      </c>
      <c r="J14" s="29"/>
      <c r="K14" s="29">
        <v>30.4375</v>
      </c>
      <c r="L14" s="29">
        <v>30.4375</v>
      </c>
      <c r="M14" s="29">
        <v>30.4375</v>
      </c>
      <c r="N14" s="29">
        <f t="shared" si="0"/>
        <v>30.4375</v>
      </c>
      <c r="O14" s="29">
        <f t="shared" si="1"/>
        <v>30.4375</v>
      </c>
    </row>
    <row r="15" spans="1:18" x14ac:dyDescent="0.25">
      <c r="A15" s="5"/>
      <c r="B15" s="5"/>
      <c r="C15" s="5"/>
    </row>
    <row r="16" spans="1:18" x14ac:dyDescent="0.25">
      <c r="A16" s="5"/>
      <c r="B16" s="5"/>
      <c r="C16" s="5"/>
    </row>
    <row r="17" spans="1:18" ht="21" x14ac:dyDescent="0.35">
      <c r="A17" s="5"/>
      <c r="B17" s="41" t="s">
        <v>25</v>
      </c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</row>
    <row r="18" spans="1:18" ht="21" x14ac:dyDescent="0.35">
      <c r="A18" s="5"/>
      <c r="B18" s="23"/>
      <c r="C18" s="3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</row>
    <row r="19" spans="1:18" x14ac:dyDescent="0.25">
      <c r="A19" s="5"/>
      <c r="B19" s="5"/>
      <c r="C19" s="5"/>
    </row>
    <row r="20" spans="1:18" s="10" customFormat="1" ht="18" customHeight="1" x14ac:dyDescent="0.25">
      <c r="A20" s="9"/>
      <c r="B20" s="9"/>
      <c r="C20" s="9"/>
      <c r="H20" s="34" t="s">
        <v>20</v>
      </c>
      <c r="I20" s="35"/>
      <c r="J20" s="35"/>
      <c r="K20" s="35"/>
      <c r="L20" s="35"/>
      <c r="M20" s="35"/>
      <c r="N20" s="35"/>
      <c r="O20" s="36"/>
    </row>
    <row r="21" spans="1:18" s="10" customFormat="1" ht="18" customHeight="1" x14ac:dyDescent="0.25">
      <c r="A21" s="9"/>
      <c r="B21" s="9"/>
      <c r="C21" s="9"/>
      <c r="H21" s="34" t="s">
        <v>0</v>
      </c>
      <c r="I21" s="35"/>
      <c r="J21" s="35"/>
      <c r="K21" s="35"/>
      <c r="L21" s="36"/>
      <c r="M21" s="34" t="s">
        <v>1</v>
      </c>
      <c r="N21" s="35"/>
      <c r="O21" s="36"/>
    </row>
    <row r="22" spans="1:18" s="10" customFormat="1" ht="18" customHeight="1" x14ac:dyDescent="0.25">
      <c r="B22" s="37" t="s">
        <v>14</v>
      </c>
      <c r="C22" s="38"/>
      <c r="D22" s="38"/>
      <c r="E22" s="38"/>
      <c r="F22" s="39"/>
      <c r="G22" s="11"/>
      <c r="H22" s="40" t="s">
        <v>2</v>
      </c>
      <c r="I22" s="34"/>
      <c r="J22" s="24"/>
      <c r="K22" s="36" t="s">
        <v>3</v>
      </c>
      <c r="L22" s="40"/>
      <c r="M22" s="40" t="s">
        <v>3</v>
      </c>
      <c r="N22" s="40"/>
      <c r="O22" s="40"/>
    </row>
    <row r="23" spans="1:18" s="10" customFormat="1" ht="33" customHeight="1" x14ac:dyDescent="0.25">
      <c r="B23" s="12" t="s">
        <v>21</v>
      </c>
      <c r="C23" s="12" t="s">
        <v>31</v>
      </c>
      <c r="D23" s="12" t="s">
        <v>16</v>
      </c>
      <c r="E23" s="12" t="s">
        <v>15</v>
      </c>
      <c r="F23" s="12" t="s">
        <v>17</v>
      </c>
      <c r="G23" s="13"/>
      <c r="H23" s="14" t="s">
        <v>4</v>
      </c>
      <c r="I23" s="19" t="s">
        <v>5</v>
      </c>
      <c r="J23" s="25"/>
      <c r="K23" s="20" t="s">
        <v>4</v>
      </c>
      <c r="L23" s="14" t="s">
        <v>5</v>
      </c>
      <c r="M23" s="14" t="s">
        <v>23</v>
      </c>
      <c r="N23" s="14" t="s">
        <v>22</v>
      </c>
      <c r="O23" s="14" t="s">
        <v>24</v>
      </c>
    </row>
    <row r="24" spans="1:18" x14ac:dyDescent="0.25">
      <c r="B24" s="15">
        <v>0</v>
      </c>
      <c r="C24" s="48">
        <v>607</v>
      </c>
      <c r="D24" s="17">
        <v>0</v>
      </c>
      <c r="E24" s="17">
        <v>0</v>
      </c>
      <c r="F24" s="17">
        <v>0</v>
      </c>
      <c r="H24" s="16">
        <f>ROUND((H$6*H$14),2)+ROUND(H$7*$B24,2)+ROUND(H$8*$B24,2)+ROUND(H$9*$B24,2)+ROUND(H$10*$B24,2)+ROUND(H$11*$B24,2)</f>
        <v>18.87</v>
      </c>
      <c r="I24" s="16">
        <f>ROUND((I$6*I$14),2)+ROUND(I$7*$B24,2)+ROUND(I$8*$B24,2)+ROUND(I$9*$B24,2)+ROUND(I$10*$B24,2)+ROUND(I$11*$B24,2)</f>
        <v>41.09</v>
      </c>
      <c r="J24" s="26"/>
      <c r="K24" s="8">
        <f>ROUND((K$6*K$14),2)+ROUND(K$7*$B24,2)+ROUND(K$8*$B24,2)+ROUND(K$9*$B24,2)+ROUND(K$10*$B24,2)+ROUND(K$11*$B24,2)</f>
        <v>20.39</v>
      </c>
      <c r="L24" s="8">
        <f>ROUND((L$6*L$14),2)+ROUND(L$7*$B24,2)+ROUND(L$8*$B24,2)+ROUND(L$9*$B24,2)+ROUND(L$10*$B24,2)+ROUND(L$11*$B24,2)</f>
        <v>48.09</v>
      </c>
      <c r="M24" s="8">
        <f>ROUND((M$6*M$14),2)+ROUND(M$7*$B24,2)+ROUND(M$8*$B24,2)+ROUND(M$9*$B24,2)+ROUND(M$10*$B24,2)+ROUND(M$11*$B24,2)+ROUND(M$13*D24,2)</f>
        <v>22.22</v>
      </c>
      <c r="N24" s="8">
        <f>ROUND((N$6*N$14),2)+ROUND(N$7*$B24,2)+ROUND(N$8*$B24,2)+ROUND(N$9*$B24,2)+ROUND(N$10*$B24,2)+ROUND(N$11*$B24,2)+ROUND(N$13*E24,2)</f>
        <v>22.22</v>
      </c>
      <c r="O24" s="8">
        <f>ROUND((O$6*O$14),2)+ROUND(O$7*$B24,2)+ROUND(O$8*$B24,2)+ROUND(O$9*$B24,2)+ROUND(O$10*$B24,2)+ROUND(O$11*$B24,2)+ROUND(O$13*F24,2)</f>
        <v>22.22</v>
      </c>
      <c r="P24" s="16"/>
      <c r="Q24" s="7"/>
    </row>
    <row r="25" spans="1:18" x14ac:dyDescent="0.25">
      <c r="B25" s="15">
        <v>100</v>
      </c>
      <c r="C25" s="48">
        <v>4186</v>
      </c>
      <c r="D25" s="17">
        <v>0.37</v>
      </c>
      <c r="E25" s="17">
        <v>1.76</v>
      </c>
      <c r="F25" s="17">
        <v>3.98</v>
      </c>
      <c r="H25" s="16">
        <f>ROUND((H$6*H$14),2)+ROUND(H$7*$B25,2)+ROUND(H$8*$B25,2)+ROUND(H$9*$B25,2)+ROUND(H$10*$B25,2)+ROUND(H$11*$B25,2)</f>
        <v>30.240000000000002</v>
      </c>
      <c r="I25" s="16">
        <f>ROUND((I$6*I$14),2)+ROUND(I$7*$B25,2)+ROUND(I$8*$B25,2)+ROUND(I$9*$B25,2)+ROUND(I$10*$B25,2)+ROUND(I$11*$B25,2)</f>
        <v>50.59</v>
      </c>
      <c r="J25" s="26"/>
      <c r="K25" s="8">
        <f>ROUND((K$6*K$14),2)+ROUND(K$7*$B25,2)+ROUND(K$8*$B25,2)+ROUND(K$9*$B25,2)+ROUND(K$10*$B25,2)+ROUND(K$11*$B25,2)</f>
        <v>32.380000000000003</v>
      </c>
      <c r="L25" s="8">
        <f>ROUND((L$6*L$14),2)+ROUND(L$7*$B25,2)+ROUND(L$8*$B25,2)+ROUND(L$9*$B25,2)+ROUND(L$10*$B25,2)+ROUND(L$11*$B25,2)</f>
        <v>57.759999999999991</v>
      </c>
      <c r="M25" s="8">
        <f>ROUND((M$6*M$14),2)+ROUND(M$7*$B25,2)+ROUND(M$8*$B25,2)+ROUND(M$9*$B25,2)+ROUND(M$10*$B25,2)+ROUND(M$11*$B25,2)+ROUND(M$13*D25,2)</f>
        <v>32.769999999999996</v>
      </c>
      <c r="N25" s="8">
        <f>ROUND((N$6*N$14),2)+ROUND(N$7*$B25,2)+ROUND(N$8*$B25,2)+ROUND(N$9*$B25,2)+ROUND(N$10*$B25,2)+ROUND(N$11*$B25,2)+ROUND(N$13*E25,2)</f>
        <v>39.72</v>
      </c>
      <c r="O25" s="8">
        <f>ROUND((O$6*O$14),2)+ROUND(O$7*$B25,2)+ROUND(O$8*$B25,2)+ROUND(O$9*$B25,2)+ROUND(O$10*$B25,2)+ROUND(O$11*$B25,2)+ROUND(O$13*F25,2)</f>
        <v>50.819999999999993</v>
      </c>
      <c r="P25" s="16"/>
      <c r="Q25" s="7"/>
    </row>
    <row r="26" spans="1:18" x14ac:dyDescent="0.25">
      <c r="B26" s="15">
        <f>B25+200</f>
        <v>300</v>
      </c>
      <c r="C26" s="48">
        <v>9919</v>
      </c>
      <c r="D26" s="17">
        <v>2</v>
      </c>
      <c r="E26" s="17">
        <v>3.76</v>
      </c>
      <c r="F26" s="17">
        <v>6.78</v>
      </c>
      <c r="H26" s="16">
        <f>ROUND((H$6*H$14),2)+ROUND(H$7*$B26,2)+ROUND(H$8*$B26,2)+ROUND(H$9*$B26,2)+ROUND(H$10*$B26,2)+ROUND(H$11*$B26,2)</f>
        <v>52.95</v>
      </c>
      <c r="I26" s="16">
        <f>ROUND((I$6*I$14),2)+ROUND(I$7*$B26,2)+ROUND(I$8*$B26,2)+ROUND(I$9*$B26,2)+ROUND(I$10*$B26,2)+ROUND(I$11*$B26,2)</f>
        <v>69.56</v>
      </c>
      <c r="J26" s="26"/>
      <c r="K26" s="8">
        <f>ROUND((K$6*K$14),2)+ROUND(K$7*$B26,2)+ROUND(K$8*$B26,2)+ROUND(K$9*$B26,2)+ROUND(K$10*$B26,2)+ROUND(K$11*$B26,2)</f>
        <v>56.349999999999994</v>
      </c>
      <c r="L26" s="8">
        <f>ROUND((L$6*L$14),2)+ROUND(L$7*$B26,2)+ROUND(L$8*$B26,2)+ROUND(L$9*$B26,2)+ROUND(L$10*$B26,2)+ROUND(L$11*$B26,2)</f>
        <v>77.08</v>
      </c>
      <c r="M26" s="8">
        <f>ROUND((M$6*M$14),2)+ROUND(M$7*$B26,2)+ROUND(M$8*$B26,2)+ROUND(M$9*$B26,2)+ROUND(M$10*$B26,2)+ROUND(M$11*$B26,2)+ROUND(M$13*D26,2)</f>
        <v>58.319999999999993</v>
      </c>
      <c r="N26" s="8">
        <f>ROUND((N$6*N$14),2)+ROUND(N$7*$B26,2)+ROUND(N$8*$B26,2)+ROUND(N$9*$B26,2)+ROUND(N$10*$B26,2)+ROUND(N$11*$B26,2)+ROUND(N$13*E26,2)</f>
        <v>67.11999999999999</v>
      </c>
      <c r="O26" s="8">
        <f>ROUND((O$6*O$14),2)+ROUND(O$7*$B26,2)+ROUND(O$8*$B26,2)+ROUND(O$9*$B26,2)+ROUND(O$10*$B26,2)+ROUND(O$11*$B26,2)+ROUND(O$13*F26,2)</f>
        <v>82.22</v>
      </c>
      <c r="P26" s="16"/>
      <c r="Q26" s="7"/>
    </row>
    <row r="27" spans="1:18" x14ac:dyDescent="0.25">
      <c r="B27" s="15">
        <f>B26+200</f>
        <v>500</v>
      </c>
      <c r="C27" s="48">
        <v>20819</v>
      </c>
      <c r="D27" s="17">
        <v>3.27</v>
      </c>
      <c r="E27" s="17">
        <v>5.41</v>
      </c>
      <c r="F27" s="17">
        <v>8.74</v>
      </c>
      <c r="H27" s="16">
        <f>ROUND((H$6*H$14),2)+ROUND(H$7*$B27,2)+ROUND(H$8*$B27,2)+ROUND(H$9*$B27,2)+ROUND(H$10*$B27,2)+ROUND(H$11*$B27,2)</f>
        <v>75.679999999999993</v>
      </c>
      <c r="I27" s="16">
        <f>ROUND((I$6*I$14),2)+ROUND(I$7*$B27,2)+ROUND(I$8*$B27,2)+ROUND(I$9*$B27,2)+ROUND(I$10*$B27,2)+ROUND(I$11*$B27,2)</f>
        <v>88.56</v>
      </c>
      <c r="J27" s="26"/>
      <c r="K27" s="8">
        <f>ROUND((K$6*K$14),2)+ROUND(K$7*$B27,2)+ROUND(K$8*$B27,2)+ROUND(K$9*$B27,2)+ROUND(K$10*$B27,2)+ROUND(K$11*$B27,2)</f>
        <v>80.34</v>
      </c>
      <c r="L27" s="8">
        <f>ROUND((L$6*L$14),2)+ROUND(L$7*$B27,2)+ROUND(L$8*$B27,2)+ROUND(L$9*$B27,2)+ROUND(L$10*$B27,2)+ROUND(L$11*$B27,2)</f>
        <v>96.43</v>
      </c>
      <c r="M27" s="8">
        <f>ROUND((M$6*M$14),2)+ROUND(M$7*$B27,2)+ROUND(M$8*$B27,2)+ROUND(M$9*$B27,2)+ROUND(M$10*$B27,2)+ROUND(M$11*$B27,2)+ROUND(M$13*D27,2)</f>
        <v>82.09</v>
      </c>
      <c r="N27" s="8">
        <f>ROUND((N$6*N$14),2)+ROUND(N$7*$B27,2)+ROUND(N$8*$B27,2)+ROUND(N$9*$B27,2)+ROUND(N$10*$B27,2)+ROUND(N$11*$B27,2)+ROUND(N$13*E27,2)</f>
        <v>92.789999999999992</v>
      </c>
      <c r="O27" s="8">
        <f>ROUND((O$6*O$14),2)+ROUND(O$7*$B27,2)+ROUND(O$8*$B27,2)+ROUND(O$9*$B27,2)+ROUND(O$10*$B27,2)+ROUND(O$11*$B27,2)+ROUND(O$13*F27,2)</f>
        <v>109.44</v>
      </c>
      <c r="P27" s="16"/>
      <c r="Q27" s="7"/>
    </row>
    <row r="28" spans="1:18" x14ac:dyDescent="0.25">
      <c r="B28" s="15">
        <f>B27+250</f>
        <v>750</v>
      </c>
      <c r="C28" s="48">
        <v>44046</v>
      </c>
      <c r="D28" s="17">
        <v>4.6500000000000004</v>
      </c>
      <c r="E28" s="17">
        <v>6.37</v>
      </c>
      <c r="F28" s="17">
        <v>9.19</v>
      </c>
      <c r="H28" s="16">
        <f>ROUND((H$6*H$14),2)+ROUND(H$7*$B28,2)+ROUND(H$8*$B28,2)+ROUND(H$9*$B28,2)+ROUND(H$10*$B28,2)+ROUND(H$11*$B28,2)</f>
        <v>104.07000000000002</v>
      </c>
      <c r="I28" s="16">
        <f>ROUND((I$6*I$14),2)+ROUND(I$7*$B28,2)+ROUND(I$8*$B28,2)+ROUND(I$9*$B28,2)+ROUND(I$10*$B28,2)+ROUND(I$11*$B28,2)</f>
        <v>112.28</v>
      </c>
      <c r="J28" s="26"/>
      <c r="K28" s="8">
        <f>ROUND((K$6*K$14),2)+ROUND(K$7*$B28,2)+ROUND(K$8*$B28,2)+ROUND(K$9*$B28,2)+ROUND(K$10*$B28,2)+ROUND(K$11*$B28,2)</f>
        <v>110.3</v>
      </c>
      <c r="L28" s="8">
        <f>ROUND((L$6*L$14),2)+ROUND(L$7*$B28,2)+ROUND(L$8*$B28,2)+ROUND(L$9*$B28,2)+ROUND(L$10*$B28,2)+ROUND(L$11*$B28,2)</f>
        <v>120.6</v>
      </c>
      <c r="M28" s="8">
        <f>ROUND((M$6*M$14),2)+ROUND(M$7*$B28,2)+ROUND(M$8*$B28,2)+ROUND(M$9*$B28,2)+ROUND(M$10*$B28,2)+ROUND(M$11*$B28,2)+ROUND(M$13*D28,2)</f>
        <v>110.75</v>
      </c>
      <c r="N28" s="8">
        <f>ROUND((N$6*N$14),2)+ROUND(N$7*$B28,2)+ROUND(N$8*$B28,2)+ROUND(N$9*$B28,2)+ROUND(N$10*$B28,2)+ROUND(N$11*$B28,2)+ROUND(N$13*E28,2)</f>
        <v>119.35</v>
      </c>
      <c r="O28" s="8">
        <f>ROUND((O$6*O$14),2)+ROUND(O$7*$B28,2)+ROUND(O$8*$B28,2)+ROUND(O$9*$B28,2)+ROUND(O$10*$B28,2)+ROUND(O$11*$B28,2)+ROUND(O$13*F28,2)</f>
        <v>133.44999999999999</v>
      </c>
      <c r="P28" s="16"/>
      <c r="Q28" s="7"/>
    </row>
    <row r="29" spans="1:18" x14ac:dyDescent="0.25">
      <c r="B29" s="15">
        <f>B28+250</f>
        <v>1000</v>
      </c>
      <c r="C29" s="48">
        <v>56772</v>
      </c>
      <c r="D29" s="17">
        <v>4.9800000000000004</v>
      </c>
      <c r="E29" s="17">
        <v>7.09</v>
      </c>
      <c r="F29" s="17">
        <v>10.1</v>
      </c>
      <c r="H29" s="16">
        <f>ROUND((H$6*H$14),2)+ROUND(H$7*$B29,2)+ROUND(H$8*$B29,2)+ROUND(H$9*$B29,2)+ROUND(H$10*$B29,2)+ROUND(H$11*$B29,2)</f>
        <v>132.46</v>
      </c>
      <c r="I29" s="16">
        <f>ROUND((I$6*I$14),2)+ROUND(I$7*$B29,2)+ROUND(I$8*$B29,2)+ROUND(I$9*$B29,2)+ROUND(I$10*$B29,2)+ROUND(I$11*$B29,2)</f>
        <v>136</v>
      </c>
      <c r="J29" s="26"/>
      <c r="K29" s="8">
        <f>ROUND((K$6*K$14),2)+ROUND(K$7*$B29,2)+ROUND(K$8*$B29,2)+ROUND(K$9*$B29,2)+ROUND(K$10*$B29,2)+ROUND(K$11*$B29,2)</f>
        <v>140.26999999999998</v>
      </c>
      <c r="L29" s="8">
        <f>ROUND((L$6*L$14),2)+ROUND(L$7*$B29,2)+ROUND(L$8*$B29,2)+ROUND(L$9*$B29,2)+ROUND(L$10*$B29,2)+ROUND(L$11*$B29,2)</f>
        <v>144.76</v>
      </c>
      <c r="M29" s="8">
        <f>ROUND((M$6*M$14),2)+ROUND(M$7*$B29,2)+ROUND(M$8*$B29,2)+ROUND(M$9*$B29,2)+ROUND(M$10*$B29,2)+ROUND(M$11*$B29,2)+ROUND(M$13*D29,2)</f>
        <v>134.14999999999998</v>
      </c>
      <c r="N29" s="8">
        <f>ROUND((N$6*N$14),2)+ROUND(N$7*$B29,2)+ROUND(N$8*$B29,2)+ROUND(N$9*$B29,2)+ROUND(N$10*$B29,2)+ROUND(N$11*$B29,2)+ROUND(N$13*E29,2)</f>
        <v>144.69999999999999</v>
      </c>
      <c r="O29" s="8">
        <f>ROUND((O$6*O$14),2)+ROUND(O$7*$B29,2)+ROUND(O$8*$B29,2)+ROUND(O$9*$B29,2)+ROUND(O$10*$B29,2)+ROUND(O$11*$B29,2)+ROUND(O$13*F29,2)</f>
        <v>159.75</v>
      </c>
      <c r="Q29" s="16"/>
    </row>
    <row r="30" spans="1:18" x14ac:dyDescent="0.25">
      <c r="A30" s="5"/>
      <c r="B30" s="15">
        <v>1112</v>
      </c>
      <c r="C30" s="48">
        <v>25361</v>
      </c>
      <c r="D30" s="17">
        <v>5.84</v>
      </c>
      <c r="E30" s="17">
        <v>7.61</v>
      </c>
      <c r="F30" s="17">
        <v>10.91</v>
      </c>
      <c r="H30" s="16">
        <f>ROUND((H$6*H$14),2)+ROUND(H$7*$B30,2)+ROUND(H$8*$B30,2)+ROUND(H$9*$B30,2)+ROUND(H$10*$B30,2)+ROUND(H$11*$B30,2)</f>
        <v>145.19</v>
      </c>
      <c r="I30" s="16">
        <f>ROUND((I$6*I$14),2)+ROUND(I$7*$B30,2)+ROUND(I$8*$B30,2)+ROUND(I$9*$B30,2)+ROUND(I$10*$B30,2)+ROUND(I$11*$B30,2)</f>
        <v>146.63000000000002</v>
      </c>
      <c r="J30" s="26"/>
      <c r="K30" s="8">
        <f>ROUND((K$6*K$14),2)+ROUND(K$7*$B30,2)+ROUND(K$8*$B30,2)+ROUND(K$9*$B30,2)+ROUND(K$10*$B30,2)+ROUND(K$11*$B30,2)</f>
        <v>153.69</v>
      </c>
      <c r="L30" s="8">
        <f>ROUND((L$6*L$14),2)+ROUND(L$7*$B30,2)+ROUND(L$8*$B30,2)+ROUND(L$9*$B30,2)+ROUND(L$10*$B30,2)+ROUND(L$11*$B30,2)</f>
        <v>155.58000000000001</v>
      </c>
      <c r="M30" s="8">
        <f>ROUND((M$6*M$14),2)+ROUND(M$7*$B30,2)+ROUND(M$8*$B30,2)+ROUND(M$9*$B30,2)+ROUND(M$10*$B30,2)+ROUND(M$11*$B30,2)+ROUND(M$13*D30,2)</f>
        <v>148.19</v>
      </c>
      <c r="N30" s="8">
        <f>ROUND((N$6*N$14),2)+ROUND(N$7*$B30,2)+ROUND(N$8*$B30,2)+ROUND(N$9*$B30,2)+ROUND(N$10*$B30,2)+ROUND(N$11*$B30,2)+ROUND(N$13*E30,2)</f>
        <v>157.04000000000002</v>
      </c>
      <c r="O30" s="8">
        <f>ROUND((O$6*O$14),2)+ROUND(O$7*$B30,2)+ROUND(O$8*$B30,2)+ROUND(O$9*$B30,2)+ROUND(O$10*$B30,2)+ROUND(O$11*$B30,2)+ROUND(O$13*F30,2)</f>
        <v>173.54000000000002</v>
      </c>
      <c r="P30" s="16"/>
      <c r="Q30" s="7"/>
      <c r="R30" s="16"/>
    </row>
    <row r="31" spans="1:18" x14ac:dyDescent="0.25">
      <c r="B31" s="15">
        <v>1250</v>
      </c>
      <c r="C31" s="48">
        <v>29116</v>
      </c>
      <c r="D31" s="17">
        <v>6.06</v>
      </c>
      <c r="E31" s="17">
        <v>7.96</v>
      </c>
      <c r="F31" s="17">
        <v>11.21</v>
      </c>
      <c r="H31" s="16">
        <f>ROUND((H$6*H$14),2)+ROUND(H$7*$B31,2)+ROUND(H$8*$B31,2)+ROUND(H$9*$B31,2)+ROUND(H$10*$B31,2)+ROUND(H$11*$B31,2)</f>
        <v>160.86000000000001</v>
      </c>
      <c r="I31" s="16">
        <f>ROUND((I$6*I$14),2)+ROUND(I$7*$B31,2)+ROUND(I$8*$B31,2)+ROUND(I$9*$B31,2)+ROUND(I$10*$B31,2)+ROUND(I$11*$B31,2)</f>
        <v>159.73000000000002</v>
      </c>
      <c r="J31" s="26"/>
      <c r="K31" s="8">
        <f>ROUND((K$6*K$14),2)+ROUND(K$7*$B31,2)+ROUND(K$8*$B31,2)+ROUND(K$9*$B31,2)+ROUND(K$10*$B31,2)+ROUND(K$11*$B31,2)</f>
        <v>170.24999999999997</v>
      </c>
      <c r="L31" s="8">
        <f>ROUND((L$6*L$14),2)+ROUND(L$7*$B31,2)+ROUND(L$8*$B31,2)+ROUND(L$9*$B31,2)+ROUND(L$10*$B31,2)+ROUND(L$11*$B31,2)</f>
        <v>168.93999999999997</v>
      </c>
      <c r="M31" s="8">
        <f>ROUND((M$6*M$14),2)+ROUND(M$7*$B31,2)+ROUND(M$8*$B31,2)+ROUND(M$9*$B31,2)+ROUND(M$10*$B31,2)+ROUND(M$11*$B31,2)+ROUND(M$13*D31,2)</f>
        <v>161.32</v>
      </c>
      <c r="N31" s="8">
        <f>ROUND((N$6*N$14),2)+ROUND(N$7*$B31,2)+ROUND(N$8*$B31,2)+ROUND(N$9*$B31,2)+ROUND(N$10*$B31,2)+ROUND(N$11*$B31,2)+ROUND(N$13*E31,2)</f>
        <v>170.82</v>
      </c>
      <c r="O31" s="8">
        <f>ROUND((O$6*O$14),2)+ROUND(O$7*$B31,2)+ROUND(O$8*$B31,2)+ROUND(O$9*$B31,2)+ROUND(O$10*$B31,2)+ROUND(O$11*$B31,2)+ROUND(O$13*F31,2)</f>
        <v>187.07</v>
      </c>
    </row>
    <row r="32" spans="1:18" x14ac:dyDescent="0.25">
      <c r="B32" s="15">
        <v>1500</v>
      </c>
      <c r="C32" s="48">
        <v>43426</v>
      </c>
      <c r="D32" s="17">
        <v>6.48</v>
      </c>
      <c r="E32" s="17">
        <v>8.66</v>
      </c>
      <c r="F32" s="17">
        <v>11.59</v>
      </c>
      <c r="H32" s="16">
        <f>ROUND((H$6*H$14),2)+ROUND(H$7*$B32,2)+ROUND(H$8*$B32,2)+ROUND(H$9*$B32,2)+ROUND(H$10*$B32,2)+ROUND(H$11*$B32,2)</f>
        <v>189.26999999999998</v>
      </c>
      <c r="I32" s="16">
        <f>ROUND((I$6*I$14),2)+ROUND(I$7*$B32,2)+ROUND(I$8*$B32,2)+ROUND(I$9*$B32,2)+ROUND(I$10*$B32,2)+ROUND(I$11*$B32,2)</f>
        <v>183.46999999999997</v>
      </c>
      <c r="J32" s="26"/>
      <c r="K32" s="8">
        <f>ROUND((K$6*K$14),2)+ROUND(K$7*$B32,2)+ROUND(K$8*$B32,2)+ROUND(K$9*$B32,2)+ROUND(K$10*$B32,2)+ROUND(K$11*$B32,2)</f>
        <v>200.22</v>
      </c>
      <c r="L32" s="8">
        <f>ROUND((L$6*L$14),2)+ROUND(L$7*$B32,2)+ROUND(L$8*$B32,2)+ROUND(L$9*$B32,2)+ROUND(L$10*$B32,2)+ROUND(L$11*$B32,2)</f>
        <v>193.1</v>
      </c>
      <c r="M32" s="8">
        <f>ROUND((M$6*M$14),2)+ROUND(M$7*$B32,2)+ROUND(M$8*$B32,2)+ROUND(M$9*$B32,2)+ROUND(M$10*$B32,2)+ROUND(M$11*$B32,2)+ROUND(M$13*D32,2)</f>
        <v>185.17000000000002</v>
      </c>
      <c r="N32" s="8">
        <f>ROUND((N$6*N$14),2)+ROUND(N$7*$B32,2)+ROUND(N$8*$B32,2)+ROUND(N$9*$B32,2)+ROUND(N$10*$B32,2)+ROUND(N$11*$B32,2)+ROUND(N$13*E32,2)</f>
        <v>196.07</v>
      </c>
      <c r="O32" s="8">
        <f>ROUND((O$6*O$14),2)+ROUND(O$7*$B32,2)+ROUND(O$8*$B32,2)+ROUND(O$9*$B32,2)+ROUND(O$10*$B32,2)+ROUND(O$11*$B32,2)+ROUND(O$13*F32,2)</f>
        <v>210.72000000000003</v>
      </c>
    </row>
    <row r="33" spans="2:15" x14ac:dyDescent="0.25">
      <c r="B33" s="15">
        <v>1750</v>
      </c>
      <c r="C33" s="48">
        <v>30356</v>
      </c>
      <c r="D33" s="17">
        <v>7.19</v>
      </c>
      <c r="E33" s="17">
        <v>9.4</v>
      </c>
      <c r="F33" s="17">
        <v>13.36</v>
      </c>
      <c r="H33" s="16">
        <f>ROUND((H$6*H$14),2)+ROUND(H$7*$B33,2)+ROUND(H$8*$B33,2)+ROUND(H$9*$B33,2)+ROUND(H$10*$B33,2)+ROUND(H$11*$B33,2)</f>
        <v>217.66</v>
      </c>
      <c r="I33" s="16">
        <f>ROUND((I$6*I$14),2)+ROUND(I$7*$B33,2)+ROUND(I$8*$B33,2)+ROUND(I$9*$B33,2)+ROUND(I$10*$B33,2)+ROUND(I$11*$B33,2)</f>
        <v>207.18999999999997</v>
      </c>
      <c r="J33" s="26"/>
      <c r="K33" s="8">
        <f>ROUND((K$6*K$14),2)+ROUND(K$7*$B33,2)+ROUND(K$8*$B33,2)+ROUND(K$9*$B33,2)+ROUND(K$10*$B33,2)+ROUND(K$11*$B33,2)</f>
        <v>230.18</v>
      </c>
      <c r="L33" s="8">
        <f>ROUND((L$6*L$14),2)+ROUND(L$7*$B33,2)+ROUND(L$8*$B33,2)+ROUND(L$9*$B33,2)+ROUND(L$10*$B33,2)+ROUND(L$11*$B33,2)</f>
        <v>217.27</v>
      </c>
      <c r="M33" s="8">
        <f>ROUND((M$6*M$14),2)+ROUND(M$7*$B33,2)+ROUND(M$8*$B33,2)+ROUND(M$9*$B33,2)+ROUND(M$10*$B33,2)+ROUND(M$11*$B33,2)+ROUND(M$13*D33,2)</f>
        <v>210.48000000000002</v>
      </c>
      <c r="N33" s="8">
        <f>ROUND((N$6*N$14),2)+ROUND(N$7*$B33,2)+ROUND(N$8*$B33,2)+ROUND(N$9*$B33,2)+ROUND(N$10*$B33,2)+ROUND(N$11*$B33,2)+ROUND(N$13*E33,2)</f>
        <v>221.53</v>
      </c>
      <c r="O33" s="8">
        <f>ROUND((O$6*O$14),2)+ROUND(O$7*$B33,2)+ROUND(O$8*$B33,2)+ROUND(O$9*$B33,2)+ROUND(O$10*$B33,2)+ROUND(O$11*$B33,2)+ROUND(O$13*F33,2)</f>
        <v>241.32999999999998</v>
      </c>
    </row>
    <row r="34" spans="2:15" x14ac:dyDescent="0.25">
      <c r="B34" s="15">
        <v>2000</v>
      </c>
      <c r="C34" s="48">
        <v>19248</v>
      </c>
      <c r="D34" s="17">
        <v>7.33</v>
      </c>
      <c r="E34" s="17">
        <v>9.89</v>
      </c>
      <c r="F34" s="17">
        <v>12.88</v>
      </c>
      <c r="H34" s="16">
        <f>ROUND((H$6*H$14),2)+ROUND(H$7*$B34,2)+ROUND(H$8*$B34,2)+ROUND(H$9*$B34,2)+ROUND(H$10*$B34,2)+ROUND(H$11*$B34,2)</f>
        <v>246.05</v>
      </c>
      <c r="I34" s="16">
        <f>ROUND((I$6*I$14),2)+ROUND(I$7*$B34,2)+ROUND(I$8*$B34,2)+ROUND(I$9*$B34,2)+ROUND(I$10*$B34,2)+ROUND(I$11*$B34,2)</f>
        <v>230.91000000000003</v>
      </c>
      <c r="J34" s="26"/>
      <c r="K34" s="8">
        <f>ROUND((K$6*K$14),2)+ROUND(K$7*$B34,2)+ROUND(K$8*$B34,2)+ROUND(K$9*$B34,2)+ROUND(K$10*$B34,2)+ROUND(K$11*$B34,2)</f>
        <v>260.14999999999998</v>
      </c>
      <c r="L34" s="8">
        <f>ROUND((L$6*L$14),2)+ROUND(L$7*$B34,2)+ROUND(L$8*$B34,2)+ROUND(L$9*$B34,2)+ROUND(L$10*$B34,2)+ROUND(L$11*$B34,2)</f>
        <v>241.42999999999998</v>
      </c>
      <c r="M34" s="8">
        <f>ROUND((M$6*M$14),2)+ROUND(M$7*$B34,2)+ROUND(M$8*$B34,2)+ROUND(M$9*$B34,2)+ROUND(M$10*$B34,2)+ROUND(M$11*$B34,2)+ROUND(M$13*D34,2)</f>
        <v>232.92999999999998</v>
      </c>
      <c r="N34" s="8">
        <f>ROUND((N$6*N$14),2)+ROUND(N$7*$B34,2)+ROUND(N$8*$B34,2)+ROUND(N$9*$B34,2)+ROUND(N$10*$B34,2)+ROUND(N$11*$B34,2)+ROUND(N$13*E34,2)</f>
        <v>245.72999999999996</v>
      </c>
      <c r="O34" s="8">
        <f>ROUND((O$6*O$14),2)+ROUND(O$7*$B34,2)+ROUND(O$8*$B34,2)+ROUND(O$9*$B34,2)+ROUND(O$10*$B34,2)+ROUND(O$11*$B34,2)+ROUND(O$13*F34,2)</f>
        <v>260.67999999999995</v>
      </c>
    </row>
    <row r="37" spans="2:15" x14ac:dyDescent="0.25">
      <c r="B37" s="18" t="s">
        <v>18</v>
      </c>
      <c r="C37" s="18"/>
    </row>
    <row r="38" spans="2:15" x14ac:dyDescent="0.25">
      <c r="B38" s="18" t="s">
        <v>19</v>
      </c>
      <c r="C38" s="18"/>
    </row>
  </sheetData>
  <mergeCells count="14">
    <mergeCell ref="B17:O17"/>
    <mergeCell ref="M4:O4"/>
    <mergeCell ref="H2:L2"/>
    <mergeCell ref="M2:O2"/>
    <mergeCell ref="H3:I3"/>
    <mergeCell ref="K3:L3"/>
    <mergeCell ref="M3:O3"/>
    <mergeCell ref="H20:O20"/>
    <mergeCell ref="H21:L21"/>
    <mergeCell ref="M21:O21"/>
    <mergeCell ref="B22:F22"/>
    <mergeCell ref="H22:I22"/>
    <mergeCell ref="K22:L22"/>
    <mergeCell ref="M22:O22"/>
  </mergeCells>
  <pageMargins left="0.7" right="0.7" top="1.25" bottom="0.75" header="0.3" footer="0.3"/>
  <pageSetup scale="77" orientation="landscape" r:id="rId1"/>
  <ignoredErrors>
    <ignoredError sqref="H12:I12 K12:M1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2016-09-27T12:09:51Z</dcterms:created>
  <dcterms:modified xsi:type="dcterms:W3CDTF">2017-02-23T00:41:35Z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-581070029</vt:i4>
  </property>
  <property fmtid="{D5CDD505-2E9C-101B-9397-08002B2CF9AE}" pid="3" name="_NewReviewCycle">
    <vt:lpwstr/>
  </property>
</Properties>
</file>