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135" windowWidth="19230" windowHeight="6060"/>
  </bookViews>
  <sheets>
    <sheet name="CAPEX_by_Bus_Unit___BU_Detail_" sheetId="1" r:id="rId1"/>
    <sheet name="2015 Capital Budget" sheetId="2" r:id="rId2"/>
    <sheet name="Scenario Data" sheetId="3" r:id="rId3"/>
  </sheets>
  <definedNames>
    <definedName name="_xlnm._FilterDatabase" localSheetId="0" hidden="1">CAPEX_by_Bus_Unit___BU_Detail_!$A$3:$M$377</definedName>
    <definedName name="_xlnm.Print_Area" localSheetId="1">'2015 Capital Budget'!$A$1:$N$416</definedName>
    <definedName name="_xlnm.Print_Titles" localSheetId="1">'2015 Capital Budget'!$A:$A,'2015 Capital Budget'!$1:$1</definedName>
    <definedName name="_xlnm.Print_Titles" localSheetId="0">CAPEX_by_Bus_Unit___BU_Detail_!$A:$A,CAPEX_by_Bus_Unit___BU_Detail_!$1:$2</definedName>
    <definedName name="Z_359352EC_551C_4F8F_83D5_3A996B283C2D_.wvu.Cols" localSheetId="0" hidden="1">CAPEX_by_Bus_Unit___BU_Detail_!$G:$G</definedName>
    <definedName name="Z_359352EC_551C_4F8F_83D5_3A996B283C2D_.wvu.FilterData" localSheetId="0" hidden="1">CAPEX_by_Bus_Unit___BU_Detail_!$A$3:$V$377</definedName>
    <definedName name="Z_359352EC_551C_4F8F_83D5_3A996B283C2D_.wvu.PrintArea" localSheetId="1" hidden="1">'2015 Capital Budget'!$A$1:$N$416</definedName>
    <definedName name="Z_359352EC_551C_4F8F_83D5_3A996B283C2D_.wvu.PrintTitles" localSheetId="1" hidden="1">'2015 Capital Budget'!$A:$A,'2015 Capital Budget'!$1:$1</definedName>
    <definedName name="Z_359352EC_551C_4F8F_83D5_3A996B283C2D_.wvu.PrintTitles" localSheetId="0" hidden="1">CAPEX_by_Bus_Unit___BU_Detail_!$A:$A,CAPEX_by_Bus_Unit___BU_Detail_!$1:$2</definedName>
    <definedName name="Z_359352EC_551C_4F8F_83D5_3A996B283C2D_.wvu.Rows" localSheetId="0" hidden="1">CAPEX_by_Bus_Unit___BU_Detail_!$2:$2</definedName>
    <definedName name="Z_3E7980CA_FD7A_474D_8386_11856CCB1E58_.wvu.Cols" localSheetId="0" hidden="1">CAPEX_by_Bus_Unit___BU_Detail_!$G:$G</definedName>
    <definedName name="Z_3E7980CA_FD7A_474D_8386_11856CCB1E58_.wvu.FilterData" localSheetId="0" hidden="1">CAPEX_by_Bus_Unit___BU_Detail_!$A$3:$V$377</definedName>
    <definedName name="Z_3E7980CA_FD7A_474D_8386_11856CCB1E58_.wvu.PrintArea" localSheetId="1" hidden="1">'2015 Capital Budget'!$A$1:$N$416</definedName>
    <definedName name="Z_3E7980CA_FD7A_474D_8386_11856CCB1E58_.wvu.PrintTitles" localSheetId="1" hidden="1">'2015 Capital Budget'!$A:$A,'2015 Capital Budget'!$1:$1</definedName>
    <definedName name="Z_3E7980CA_FD7A_474D_8386_11856CCB1E58_.wvu.PrintTitles" localSheetId="0" hidden="1">CAPEX_by_Bus_Unit___BU_Detail_!$A:$A,CAPEX_by_Bus_Unit___BU_Detail_!$1:$2</definedName>
    <definedName name="Z_3E7980CA_FD7A_474D_8386_11856CCB1E58_.wvu.Rows" localSheetId="0" hidden="1">CAPEX_by_Bus_Unit___BU_Detail_!$2:$2</definedName>
    <definedName name="Z_64F9C0FD_225E_423C_A401_55C1A0804372_.wvu.Cols" localSheetId="0" hidden="1">CAPEX_by_Bus_Unit___BU_Detail_!$G:$G</definedName>
    <definedName name="Z_64F9C0FD_225E_423C_A401_55C1A0804372_.wvu.FilterData" localSheetId="0" hidden="1">CAPEX_by_Bus_Unit___BU_Detail_!$A$3:$M$377</definedName>
    <definedName name="Z_64F9C0FD_225E_423C_A401_55C1A0804372_.wvu.PrintArea" localSheetId="1" hidden="1">'2015 Capital Budget'!$A$1:$N$416</definedName>
    <definedName name="Z_64F9C0FD_225E_423C_A401_55C1A0804372_.wvu.PrintTitles" localSheetId="1" hidden="1">'2015 Capital Budget'!$A:$A,'2015 Capital Budget'!$1:$1</definedName>
    <definedName name="Z_64F9C0FD_225E_423C_A401_55C1A0804372_.wvu.PrintTitles" localSheetId="0" hidden="1">CAPEX_by_Bus_Unit___BU_Detail_!$A:$A,CAPEX_by_Bus_Unit___BU_Detail_!$1:$2</definedName>
    <definedName name="Z_64F9C0FD_225E_423C_A401_55C1A0804372_.wvu.Rows" localSheetId="0" hidden="1">CAPEX_by_Bus_Unit___BU_Detail_!$2:$2</definedName>
    <definedName name="Z_7C0ED383_BD9F_4CB0_968A_3EE28A9EE29C_.wvu.Cols" localSheetId="0" hidden="1">CAPEX_by_Bus_Unit___BU_Detail_!$G:$G</definedName>
    <definedName name="Z_7C0ED383_BD9F_4CB0_968A_3EE28A9EE29C_.wvu.FilterData" localSheetId="0" hidden="1">CAPEX_by_Bus_Unit___BU_Detail_!$A$3:$V$377</definedName>
    <definedName name="Z_7C0ED383_BD9F_4CB0_968A_3EE28A9EE29C_.wvu.PrintArea" localSheetId="1" hidden="1">'2015 Capital Budget'!$A$1:$N$416</definedName>
    <definedName name="Z_7C0ED383_BD9F_4CB0_968A_3EE28A9EE29C_.wvu.PrintTitles" localSheetId="1" hidden="1">'2015 Capital Budget'!$A:$A,'2015 Capital Budget'!$1:$1</definedName>
    <definedName name="Z_7C0ED383_BD9F_4CB0_968A_3EE28A9EE29C_.wvu.PrintTitles" localSheetId="0" hidden="1">CAPEX_by_Bus_Unit___BU_Detail_!$A:$A,CAPEX_by_Bus_Unit___BU_Detail_!$1:$2</definedName>
    <definedName name="Z_7C0ED383_BD9F_4CB0_968A_3EE28A9EE29C_.wvu.Rows" localSheetId="0" hidden="1">CAPEX_by_Bus_Unit___BU_Detail_!$2:$2</definedName>
    <definedName name="Z_8B91749B_187E_408E_AA0E_FDA062F41B51_.wvu.Cols" localSheetId="0" hidden="1">CAPEX_by_Bus_Unit___BU_Detail_!$G:$G</definedName>
    <definedName name="Z_8B91749B_187E_408E_AA0E_FDA062F41B51_.wvu.FilterData" localSheetId="0" hidden="1">CAPEX_by_Bus_Unit___BU_Detail_!$A$3:$V$377</definedName>
    <definedName name="Z_8B91749B_187E_408E_AA0E_FDA062F41B51_.wvu.PrintArea" localSheetId="1" hidden="1">'2015 Capital Budget'!$A$1:$N$416</definedName>
    <definedName name="Z_8B91749B_187E_408E_AA0E_FDA062F41B51_.wvu.PrintTitles" localSheetId="1" hidden="1">'2015 Capital Budget'!$A:$A,'2015 Capital Budget'!$1:$1</definedName>
    <definedName name="Z_8B91749B_187E_408E_AA0E_FDA062F41B51_.wvu.PrintTitles" localSheetId="0" hidden="1">CAPEX_by_Bus_Unit___BU_Detail_!$A:$A,CAPEX_by_Bus_Unit___BU_Detail_!$1:$2</definedName>
    <definedName name="Z_8B91749B_187E_408E_AA0E_FDA062F41B51_.wvu.Rows" localSheetId="0" hidden="1">CAPEX_by_Bus_Unit___BU_Detail_!$2:$2</definedName>
    <definedName name="Z_9227183C_5AE1_4CA4_85F7_E3EA3163CABF_.wvu.FilterData" localSheetId="0" hidden="1">CAPEX_by_Bus_Unit___BU_Detail_!$A$3:$V$377</definedName>
    <definedName name="Z_989CB039_6399_4F63_9678_1D74573B7ABB_.wvu.Cols" localSheetId="0" hidden="1">CAPEX_by_Bus_Unit___BU_Detail_!$G:$G</definedName>
    <definedName name="Z_989CB039_6399_4F63_9678_1D74573B7ABB_.wvu.FilterData" localSheetId="0" hidden="1">CAPEX_by_Bus_Unit___BU_Detail_!$A$3:$V$377</definedName>
    <definedName name="Z_989CB039_6399_4F63_9678_1D74573B7ABB_.wvu.PrintArea" localSheetId="1" hidden="1">'2015 Capital Budget'!$A$1:$N$416</definedName>
    <definedName name="Z_989CB039_6399_4F63_9678_1D74573B7ABB_.wvu.PrintTitles" localSheetId="1" hidden="1">'2015 Capital Budget'!$A:$A,'2015 Capital Budget'!$1:$1</definedName>
    <definedName name="Z_989CB039_6399_4F63_9678_1D74573B7ABB_.wvu.PrintTitles" localSheetId="0" hidden="1">CAPEX_by_Bus_Unit___BU_Detail_!$A:$A,CAPEX_by_Bus_Unit___BU_Detail_!$1:$2</definedName>
    <definedName name="Z_989CB039_6399_4F63_9678_1D74573B7ABB_.wvu.Rows" localSheetId="0" hidden="1">CAPEX_by_Bus_Unit___BU_Detail_!$2:$2</definedName>
    <definedName name="Z_BC600A61_8726_4BAE_B5B6_97FBB8293D65_.wvu.Cols" localSheetId="0" hidden="1">CAPEX_by_Bus_Unit___BU_Detail_!$G:$G</definedName>
    <definedName name="Z_BC600A61_8726_4BAE_B5B6_97FBB8293D65_.wvu.FilterData" localSheetId="0" hidden="1">CAPEX_by_Bus_Unit___BU_Detail_!$A$3:$M$378</definedName>
    <definedName name="Z_BC600A61_8726_4BAE_B5B6_97FBB8293D65_.wvu.PrintArea" localSheetId="1" hidden="1">'2015 Capital Budget'!$A$1:$N$416</definedName>
    <definedName name="Z_BC600A61_8726_4BAE_B5B6_97FBB8293D65_.wvu.PrintTitles" localSheetId="1" hidden="1">'2015 Capital Budget'!$A:$A,'2015 Capital Budget'!$1:$1</definedName>
    <definedName name="Z_BC600A61_8726_4BAE_B5B6_97FBB8293D65_.wvu.PrintTitles" localSheetId="0" hidden="1">CAPEX_by_Bus_Unit___BU_Detail_!$A:$A,CAPEX_by_Bus_Unit___BU_Detail_!$1:$2</definedName>
    <definedName name="Z_BC600A61_8726_4BAE_B5B6_97FBB8293D65_.wvu.Rows" localSheetId="0" hidden="1">CAPEX_by_Bus_Unit___BU_Detail_!$2:$2</definedName>
    <definedName name="Z_E971556B_759F_4F5A_A588_131263F14C92_.wvu.Cols" localSheetId="0" hidden="1">CAPEX_by_Bus_Unit___BU_Detail_!$G:$G</definedName>
    <definedName name="Z_E971556B_759F_4F5A_A588_131263F14C92_.wvu.FilterData" localSheetId="0" hidden="1">CAPEX_by_Bus_Unit___BU_Detail_!$A$3:$M$377</definedName>
    <definedName name="Z_E971556B_759F_4F5A_A588_131263F14C92_.wvu.PrintArea" localSheetId="1" hidden="1">'2015 Capital Budget'!$A$1:$N$416</definedName>
    <definedName name="Z_E971556B_759F_4F5A_A588_131263F14C92_.wvu.PrintTitles" localSheetId="1" hidden="1">'2015 Capital Budget'!$A:$A,'2015 Capital Budget'!$1:$1</definedName>
    <definedName name="Z_E971556B_759F_4F5A_A588_131263F14C92_.wvu.PrintTitles" localSheetId="0" hidden="1">CAPEX_by_Bus_Unit___BU_Detail_!$A:$A,CAPEX_by_Bus_Unit___BU_Detail_!$1:$2</definedName>
    <definedName name="Z_E971556B_759F_4F5A_A588_131263F14C92_.wvu.Rows" localSheetId="0" hidden="1">CAPEX_by_Bus_Unit___BU_Detail_!$2:$2</definedName>
    <definedName name="Z_F85C2915_58E8_4097_B4CD_EF471B6CC417_.wvu.Cols" localSheetId="0" hidden="1">CAPEX_by_Bus_Unit___BU_Detail_!$G:$G</definedName>
    <definedName name="Z_F85C2915_58E8_4097_B4CD_EF471B6CC417_.wvu.FilterData" localSheetId="0" hidden="1">CAPEX_by_Bus_Unit___BU_Detail_!$A$3:$M$377</definedName>
    <definedName name="Z_F85C2915_58E8_4097_B4CD_EF471B6CC417_.wvu.PrintArea" localSheetId="1" hidden="1">'2015 Capital Budget'!$A$1:$N$416</definedName>
    <definedName name="Z_F85C2915_58E8_4097_B4CD_EF471B6CC417_.wvu.PrintTitles" localSheetId="1" hidden="1">'2015 Capital Budget'!$A:$A,'2015 Capital Budget'!$1:$1</definedName>
    <definedName name="Z_F85C2915_58E8_4097_B4CD_EF471B6CC417_.wvu.PrintTitles" localSheetId="0" hidden="1">CAPEX_by_Bus_Unit___BU_Detail_!$A:$A,CAPEX_by_Bus_Unit___BU_Detail_!$1:$2</definedName>
    <definedName name="Z_F85C2915_58E8_4097_B4CD_EF471B6CC417_.wvu.Rows" localSheetId="0" hidden="1">CAPEX_by_Bus_Unit___BU_Detail_!$2:$2</definedName>
    <definedName name="Z_FF76764D_4500_4022_AB4E_CEED61BA696C_.wvu.Cols" localSheetId="0" hidden="1">CAPEX_by_Bus_Unit___BU_Detail_!$G:$G</definedName>
    <definedName name="Z_FF76764D_4500_4022_AB4E_CEED61BA696C_.wvu.FilterData" localSheetId="0" hidden="1">CAPEX_by_Bus_Unit___BU_Detail_!$A$3:$M$377</definedName>
    <definedName name="Z_FF76764D_4500_4022_AB4E_CEED61BA696C_.wvu.PrintArea" localSheetId="1" hidden="1">'2015 Capital Budget'!$A$1:$N$416</definedName>
    <definedName name="Z_FF76764D_4500_4022_AB4E_CEED61BA696C_.wvu.PrintTitles" localSheetId="1" hidden="1">'2015 Capital Budget'!$A:$A,'2015 Capital Budget'!$1:$1</definedName>
    <definedName name="Z_FF76764D_4500_4022_AB4E_CEED61BA696C_.wvu.PrintTitles" localSheetId="0" hidden="1">CAPEX_by_Bus_Unit___BU_Detail_!$A:$A,CAPEX_by_Bus_Unit___BU_Detail_!$1:$2</definedName>
    <definedName name="Z_FF76764D_4500_4022_AB4E_CEED61BA696C_.wvu.Rows" localSheetId="0" hidden="1">CAPEX_by_Bus_Unit___BU_Detail_!$2:$2</definedName>
  </definedNames>
  <calcPr calcId="145621"/>
  <customWorkbookViews>
    <customWorkbookView name="Keyes, Jeffrey A. - Personal View" guid="{64F9C0FD-225E-423C-A401-55C1A0804372}" mergeInterval="0" personalView="1" maximized="1" windowWidth="1920" windowHeight="955" activeSheetId="1"/>
    <customWorkbookView name="Mack, Vicki L. - Personal View" guid="{FF76764D-4500-4022-AB4E-CEED61BA696C}" mergeInterval="0" personalView="1" maximized="1" windowWidth="1920" windowHeight="828" activeSheetId="1"/>
    <customWorkbookView name="Baggett, Deryn C. - Personal View" guid="{BC600A61-8726-4BAE-B5B6-97FBB8293D65}" mergeInterval="0" personalView="1" maximized="1" windowWidth="1920" windowHeight="815" activeSheetId="1"/>
    <customWorkbookView name="Pratofiorito, Paul C. - Personal View" guid="{8B91749B-187E-408E-AA0E-FDA062F41B51}" mergeInterval="0" personalView="1" maximized="1" windowWidth="1280" windowHeight="812" activeSheetId="1"/>
    <customWorkbookView name="Oerting, John D. - Personal View" guid="{989CB039-6399-4F63-9678-1D74573B7ABB}" mergeInterval="0" personalView="1" maximized="1" windowWidth="1920" windowHeight="855" activeSheetId="1"/>
    <customWorkbookView name="sarosens - Personal View" guid="{7C0ED383-BD9F-4CB0-968A-3EE28A9EE29C}" mergeInterval="0" personalView="1" maximized="1" windowWidth="1920" windowHeight="830" activeSheetId="1"/>
    <customWorkbookView name="sllee - Personal View" guid="{359352EC-551C-4F8F-83D5-3A996B283C2D}" mergeInterval="0" personalView="1" maximized="1" windowWidth="1920" windowHeight="955" activeSheetId="1"/>
    <customWorkbookView name="jhbanks - Personal View" guid="{3E7980CA-FD7A-474D-8386-11856CCB1E58}" mergeInterval="0" personalView="1" maximized="1" windowWidth="1920" windowHeight="855" activeSheetId="1"/>
    <customWorkbookView name="skseckin - Personal View" guid="{F85C2915-58E8-4097-B4CD-EF471B6CC417}" mergeInterval="0" personalView="1" maximized="1" windowWidth="1920" windowHeight="835" activeSheetId="1"/>
    <customWorkbookView name="Day, Beverly D. - Personal View" guid="{E971556B-759F-4F5A-A588-131263F14C92}" mergeInterval="0" personalView="1" maximized="1" windowWidth="1920" windowHeight="852" activeSheetId="1"/>
  </customWorkbookViews>
</workbook>
</file>

<file path=xl/calcChain.xml><?xml version="1.0" encoding="utf-8"?>
<calcChain xmlns="http://schemas.openxmlformats.org/spreadsheetml/2006/main">
  <c r="F376" i="1" l="1"/>
  <c r="E376" i="1"/>
  <c r="G376" i="1" s="1"/>
  <c r="F375" i="1"/>
  <c r="E375" i="1"/>
  <c r="G375" i="1" s="1"/>
  <c r="F370" i="1"/>
  <c r="E370" i="1"/>
  <c r="G370" i="1" s="1"/>
  <c r="F365" i="1"/>
  <c r="E365" i="1"/>
  <c r="G365" i="1" s="1"/>
  <c r="F362" i="1"/>
  <c r="E362" i="1"/>
  <c r="G362" i="1" s="1"/>
  <c r="F361" i="1"/>
  <c r="E361" i="1"/>
  <c r="G361" i="1" s="1"/>
  <c r="F360" i="1"/>
  <c r="E360" i="1"/>
  <c r="G360" i="1" s="1"/>
  <c r="F359" i="1"/>
  <c r="E359" i="1"/>
  <c r="G359" i="1" s="1"/>
  <c r="F358" i="1"/>
  <c r="E358" i="1"/>
  <c r="G358" i="1" s="1"/>
  <c r="F357" i="1"/>
  <c r="E357" i="1"/>
  <c r="G357" i="1" s="1"/>
  <c r="F356" i="1"/>
  <c r="E356" i="1"/>
  <c r="G356" i="1" s="1"/>
  <c r="F355" i="1"/>
  <c r="E355" i="1"/>
  <c r="G355" i="1" s="1"/>
  <c r="F354" i="1"/>
  <c r="E354" i="1"/>
  <c r="G354" i="1" s="1"/>
  <c r="F353" i="1"/>
  <c r="E353" i="1"/>
  <c r="G353" i="1" s="1"/>
  <c r="F352" i="1"/>
  <c r="E352" i="1"/>
  <c r="G352" i="1" s="1"/>
  <c r="F351" i="1"/>
  <c r="E351" i="1"/>
  <c r="G351" i="1" s="1"/>
  <c r="F350" i="1"/>
  <c r="E350" i="1"/>
  <c r="G350" i="1" s="1"/>
  <c r="F347" i="1"/>
  <c r="E347" i="1"/>
  <c r="G347" i="1" s="1"/>
  <c r="F344" i="1"/>
  <c r="E344" i="1"/>
  <c r="G344" i="1" s="1"/>
  <c r="F343" i="1"/>
  <c r="E343" i="1"/>
  <c r="G343" i="1" s="1"/>
  <c r="F342" i="1"/>
  <c r="E342" i="1"/>
  <c r="G342" i="1" s="1"/>
  <c r="F341" i="1"/>
  <c r="E341" i="1"/>
  <c r="G341" i="1" s="1"/>
  <c r="F340" i="1"/>
  <c r="E340" i="1"/>
  <c r="G340" i="1" s="1"/>
  <c r="F339" i="1"/>
  <c r="E339" i="1"/>
  <c r="G339" i="1" s="1"/>
  <c r="F338" i="1"/>
  <c r="E338" i="1"/>
  <c r="G338" i="1" s="1"/>
  <c r="F337" i="1"/>
  <c r="E337" i="1"/>
  <c r="G337" i="1" s="1"/>
  <c r="F334" i="1"/>
  <c r="E334" i="1"/>
  <c r="G334" i="1" s="1"/>
  <c r="F329" i="1"/>
  <c r="E329" i="1"/>
  <c r="G329" i="1" s="1"/>
  <c r="F328" i="1"/>
  <c r="E328" i="1"/>
  <c r="G328" i="1" s="1"/>
  <c r="F327" i="1"/>
  <c r="E327" i="1"/>
  <c r="G327" i="1" s="1"/>
  <c r="F326" i="1"/>
  <c r="E326" i="1"/>
  <c r="G326" i="1" s="1"/>
  <c r="F325" i="1"/>
  <c r="E325" i="1"/>
  <c r="G325" i="1" s="1"/>
  <c r="F324" i="1"/>
  <c r="E324" i="1"/>
  <c r="G324" i="1" s="1"/>
  <c r="F323" i="1"/>
  <c r="E323" i="1"/>
  <c r="G323" i="1" s="1"/>
  <c r="F322" i="1"/>
  <c r="E322" i="1"/>
  <c r="G322" i="1" s="1"/>
  <c r="F321" i="1"/>
  <c r="E321" i="1"/>
  <c r="G321" i="1" s="1"/>
  <c r="F320" i="1"/>
  <c r="E320" i="1"/>
  <c r="G320" i="1" s="1"/>
  <c r="F319" i="1"/>
  <c r="E319" i="1"/>
  <c r="G319" i="1" s="1"/>
  <c r="F318" i="1"/>
  <c r="E318" i="1"/>
  <c r="G318" i="1" s="1"/>
  <c r="F317" i="1"/>
  <c r="E317" i="1"/>
  <c r="G317" i="1" s="1"/>
  <c r="F316" i="1"/>
  <c r="E316" i="1"/>
  <c r="G316" i="1" s="1"/>
  <c r="F315" i="1"/>
  <c r="E315" i="1"/>
  <c r="G315" i="1" s="1"/>
  <c r="F314" i="1"/>
  <c r="E314" i="1"/>
  <c r="G314" i="1" s="1"/>
  <c r="F313" i="1"/>
  <c r="E313" i="1"/>
  <c r="G313" i="1" s="1"/>
  <c r="F312" i="1"/>
  <c r="E312" i="1"/>
  <c r="G312" i="1" s="1"/>
  <c r="F311" i="1"/>
  <c r="E311" i="1"/>
  <c r="G311" i="1" s="1"/>
  <c r="F310" i="1"/>
  <c r="E310" i="1"/>
  <c r="G310" i="1" s="1"/>
  <c r="F309" i="1"/>
  <c r="E309" i="1"/>
  <c r="G309" i="1" s="1"/>
  <c r="F308" i="1"/>
  <c r="E308" i="1"/>
  <c r="G308" i="1" s="1"/>
  <c r="F307" i="1"/>
  <c r="E307" i="1"/>
  <c r="G307" i="1" s="1"/>
  <c r="F306" i="1"/>
  <c r="E306" i="1"/>
  <c r="G306" i="1" s="1"/>
  <c r="F305" i="1"/>
  <c r="E305" i="1"/>
  <c r="G305" i="1" s="1"/>
  <c r="F304" i="1"/>
  <c r="E304" i="1"/>
  <c r="G304" i="1" s="1"/>
  <c r="F301" i="1"/>
  <c r="E301" i="1"/>
  <c r="G301" i="1" s="1"/>
  <c r="F300" i="1"/>
  <c r="E300" i="1"/>
  <c r="G300" i="1" s="1"/>
  <c r="F299" i="1"/>
  <c r="E299" i="1"/>
  <c r="G299" i="1" s="1"/>
  <c r="F298" i="1"/>
  <c r="E298" i="1"/>
  <c r="G298" i="1" s="1"/>
  <c r="F297" i="1"/>
  <c r="E297" i="1"/>
  <c r="G297" i="1" s="1"/>
  <c r="F296" i="1"/>
  <c r="E296" i="1"/>
  <c r="G296" i="1" s="1"/>
  <c r="F295" i="1"/>
  <c r="E295" i="1"/>
  <c r="G295" i="1" s="1"/>
  <c r="F294" i="1"/>
  <c r="E294" i="1"/>
  <c r="G294" i="1" s="1"/>
  <c r="F293" i="1"/>
  <c r="E293" i="1"/>
  <c r="G293" i="1" s="1"/>
  <c r="F292" i="1"/>
  <c r="E292" i="1"/>
  <c r="G292" i="1" s="1"/>
  <c r="F291" i="1"/>
  <c r="E291" i="1"/>
  <c r="G291" i="1" s="1"/>
  <c r="F290" i="1"/>
  <c r="E290" i="1"/>
  <c r="G290" i="1" s="1"/>
  <c r="F289" i="1"/>
  <c r="E289" i="1"/>
  <c r="G289" i="1" s="1"/>
  <c r="F288" i="1"/>
  <c r="E288" i="1"/>
  <c r="G288" i="1" s="1"/>
  <c r="F287" i="1"/>
  <c r="E287" i="1"/>
  <c r="G287" i="1" s="1"/>
  <c r="F286" i="1"/>
  <c r="E286" i="1"/>
  <c r="G286" i="1" s="1"/>
  <c r="F285" i="1"/>
  <c r="E285" i="1"/>
  <c r="G285" i="1" s="1"/>
  <c r="F284" i="1"/>
  <c r="E284" i="1"/>
  <c r="G284" i="1" s="1"/>
  <c r="F283" i="1"/>
  <c r="E283" i="1"/>
  <c r="G283" i="1" s="1"/>
  <c r="F282" i="1"/>
  <c r="E282" i="1"/>
  <c r="G282" i="1" s="1"/>
  <c r="F281" i="1"/>
  <c r="E281" i="1"/>
  <c r="G281" i="1" s="1"/>
  <c r="F280" i="1"/>
  <c r="E280" i="1"/>
  <c r="G280" i="1" s="1"/>
  <c r="F279" i="1"/>
  <c r="E279" i="1"/>
  <c r="G279" i="1" s="1"/>
  <c r="F278" i="1"/>
  <c r="E278" i="1"/>
  <c r="G278" i="1" s="1"/>
  <c r="F277" i="1"/>
  <c r="E277" i="1"/>
  <c r="G277" i="1" s="1"/>
  <c r="F276" i="1"/>
  <c r="E276" i="1"/>
  <c r="G276" i="1" s="1"/>
  <c r="F275" i="1"/>
  <c r="E275" i="1"/>
  <c r="G275" i="1" s="1"/>
  <c r="F274" i="1"/>
  <c r="E274" i="1"/>
  <c r="G274" i="1" s="1"/>
  <c r="F273" i="1"/>
  <c r="E273" i="1"/>
  <c r="G273" i="1" s="1"/>
  <c r="F272" i="1"/>
  <c r="E272" i="1"/>
  <c r="G272" i="1" s="1"/>
  <c r="F271" i="1"/>
  <c r="E271" i="1"/>
  <c r="G271" i="1" s="1"/>
  <c r="F270" i="1"/>
  <c r="E270" i="1"/>
  <c r="G270" i="1" s="1"/>
  <c r="F269" i="1"/>
  <c r="E269" i="1"/>
  <c r="G269" i="1" s="1"/>
  <c r="F268" i="1"/>
  <c r="E268" i="1"/>
  <c r="G268" i="1" s="1"/>
  <c r="F267" i="1"/>
  <c r="E267" i="1"/>
  <c r="G267" i="1" s="1"/>
  <c r="F266" i="1"/>
  <c r="E266" i="1"/>
  <c r="G266" i="1" s="1"/>
  <c r="F265" i="1"/>
  <c r="E265" i="1"/>
  <c r="G265" i="1" s="1"/>
  <c r="F264" i="1"/>
  <c r="E264" i="1"/>
  <c r="G264" i="1" s="1"/>
  <c r="F263" i="1"/>
  <c r="E263" i="1"/>
  <c r="G263" i="1" s="1"/>
  <c r="F262" i="1"/>
  <c r="E262" i="1"/>
  <c r="G262" i="1" s="1"/>
  <c r="F261" i="1"/>
  <c r="E261" i="1"/>
  <c r="G261" i="1" s="1"/>
  <c r="F260" i="1"/>
  <c r="E260" i="1"/>
  <c r="G260" i="1" s="1"/>
  <c r="F259" i="1"/>
  <c r="E259" i="1"/>
  <c r="G259" i="1" s="1"/>
  <c r="F258" i="1"/>
  <c r="E258" i="1"/>
  <c r="G258" i="1" s="1"/>
  <c r="F257" i="1"/>
  <c r="E257" i="1"/>
  <c r="G257" i="1" s="1"/>
  <c r="F254" i="1"/>
  <c r="E254" i="1"/>
  <c r="G254" i="1" s="1"/>
  <c r="F251" i="1"/>
  <c r="E251" i="1"/>
  <c r="G251" i="1" s="1"/>
  <c r="F250" i="1"/>
  <c r="E250" i="1"/>
  <c r="G250" i="1" s="1"/>
  <c r="G249" i="1"/>
  <c r="F249" i="1"/>
  <c r="E249" i="1"/>
  <c r="F248" i="1"/>
  <c r="E248" i="1"/>
  <c r="G248" i="1" s="1"/>
  <c r="F247" i="1"/>
  <c r="E247" i="1"/>
  <c r="G247" i="1" s="1"/>
  <c r="F246" i="1"/>
  <c r="E246" i="1"/>
  <c r="G246" i="1" s="1"/>
  <c r="F245" i="1"/>
  <c r="E245" i="1"/>
  <c r="G245" i="1" s="1"/>
  <c r="F244" i="1"/>
  <c r="E244" i="1"/>
  <c r="G244" i="1" s="1"/>
  <c r="F239" i="1"/>
  <c r="E239" i="1"/>
  <c r="G239" i="1" s="1"/>
  <c r="F236" i="1"/>
  <c r="E236" i="1"/>
  <c r="G236" i="1" s="1"/>
  <c r="F235" i="1"/>
  <c r="E235" i="1"/>
  <c r="G235" i="1" s="1"/>
  <c r="F234" i="1"/>
  <c r="E234" i="1"/>
  <c r="G234" i="1" s="1"/>
  <c r="F233" i="1"/>
  <c r="E233" i="1"/>
  <c r="G233" i="1" s="1"/>
  <c r="F232" i="1"/>
  <c r="E232" i="1"/>
  <c r="G232" i="1" s="1"/>
  <c r="F231" i="1"/>
  <c r="E231" i="1"/>
  <c r="G231" i="1" s="1"/>
  <c r="F230" i="1"/>
  <c r="E230" i="1"/>
  <c r="G230" i="1" s="1"/>
  <c r="F229" i="1"/>
  <c r="E229" i="1"/>
  <c r="G229" i="1" s="1"/>
  <c r="F228" i="1"/>
  <c r="E228" i="1"/>
  <c r="G228" i="1" s="1"/>
  <c r="F227" i="1"/>
  <c r="E227" i="1"/>
  <c r="G227" i="1" s="1"/>
  <c r="F226" i="1"/>
  <c r="E226" i="1"/>
  <c r="G226" i="1" s="1"/>
  <c r="F225" i="1"/>
  <c r="E225" i="1"/>
  <c r="G225" i="1" s="1"/>
  <c r="F224" i="1"/>
  <c r="E224" i="1"/>
  <c r="G224" i="1" s="1"/>
  <c r="F223" i="1"/>
  <c r="E223" i="1"/>
  <c r="G223" i="1" s="1"/>
  <c r="F222" i="1"/>
  <c r="E222" i="1"/>
  <c r="G222" i="1" s="1"/>
  <c r="F221" i="1"/>
  <c r="E221" i="1"/>
  <c r="G221" i="1" s="1"/>
  <c r="F220" i="1"/>
  <c r="E220" i="1"/>
  <c r="F219" i="1"/>
  <c r="E219" i="1"/>
  <c r="G219" i="1" s="1"/>
  <c r="F218" i="1"/>
  <c r="E218" i="1"/>
  <c r="G218" i="1" s="1"/>
  <c r="F217" i="1"/>
  <c r="E217" i="1"/>
  <c r="G217" i="1" s="1"/>
  <c r="F216" i="1"/>
  <c r="E216" i="1"/>
  <c r="G216" i="1" s="1"/>
  <c r="F215" i="1"/>
  <c r="E215" i="1"/>
  <c r="G215" i="1" s="1"/>
  <c r="F214" i="1"/>
  <c r="E214" i="1"/>
  <c r="G214" i="1" s="1"/>
  <c r="F213" i="1"/>
  <c r="E213" i="1"/>
  <c r="G213" i="1" s="1"/>
  <c r="F212" i="1"/>
  <c r="E212" i="1"/>
  <c r="F211" i="1"/>
  <c r="E211" i="1"/>
  <c r="G211" i="1" s="1"/>
  <c r="F210" i="1"/>
  <c r="E210" i="1"/>
  <c r="G210" i="1" s="1"/>
  <c r="F209" i="1"/>
  <c r="E209" i="1"/>
  <c r="G209" i="1" s="1"/>
  <c r="F208" i="1"/>
  <c r="E208" i="1"/>
  <c r="G208" i="1" s="1"/>
  <c r="F207" i="1"/>
  <c r="E207" i="1"/>
  <c r="G207" i="1" s="1"/>
  <c r="F206" i="1"/>
  <c r="E206" i="1"/>
  <c r="G206" i="1" s="1"/>
  <c r="F205" i="1"/>
  <c r="E205" i="1"/>
  <c r="G205" i="1" s="1"/>
  <c r="F204" i="1"/>
  <c r="E204" i="1"/>
  <c r="G204" i="1" s="1"/>
  <c r="F203" i="1"/>
  <c r="E203" i="1"/>
  <c r="G203" i="1" s="1"/>
  <c r="F202" i="1"/>
  <c r="E202" i="1"/>
  <c r="F201" i="1"/>
  <c r="E201" i="1"/>
  <c r="G201" i="1" s="1"/>
  <c r="F198" i="1"/>
  <c r="E198" i="1"/>
  <c r="G198" i="1" s="1"/>
  <c r="F197" i="1"/>
  <c r="E197" i="1"/>
  <c r="G197" i="1" s="1"/>
  <c r="F196" i="1"/>
  <c r="E196" i="1"/>
  <c r="G196" i="1" s="1"/>
  <c r="F195" i="1"/>
  <c r="E195" i="1"/>
  <c r="G195" i="1" s="1"/>
  <c r="F194" i="1"/>
  <c r="E194" i="1"/>
  <c r="G194" i="1" s="1"/>
  <c r="F193" i="1"/>
  <c r="E193" i="1"/>
  <c r="G193" i="1" s="1"/>
  <c r="F192" i="1"/>
  <c r="E192" i="1"/>
  <c r="G192" i="1" s="1"/>
  <c r="F191" i="1"/>
  <c r="E191" i="1"/>
  <c r="G191" i="1" s="1"/>
  <c r="F190" i="1"/>
  <c r="E190" i="1"/>
  <c r="G190" i="1" s="1"/>
  <c r="F189" i="1"/>
  <c r="E189" i="1"/>
  <c r="G189" i="1" s="1"/>
  <c r="F188" i="1"/>
  <c r="E188" i="1"/>
  <c r="G188" i="1" s="1"/>
  <c r="F187" i="1"/>
  <c r="E187" i="1"/>
  <c r="G187" i="1" s="1"/>
  <c r="F186" i="1"/>
  <c r="E186" i="1"/>
  <c r="G186" i="1" s="1"/>
  <c r="F185" i="1"/>
  <c r="E185" i="1"/>
  <c r="G185" i="1" s="1"/>
  <c r="F184" i="1"/>
  <c r="E184" i="1"/>
  <c r="G184" i="1" s="1"/>
  <c r="F183" i="1"/>
  <c r="E183" i="1"/>
  <c r="G183" i="1" s="1"/>
  <c r="F182" i="1"/>
  <c r="E182" i="1"/>
  <c r="G182" i="1" s="1"/>
  <c r="F181" i="1"/>
  <c r="E181" i="1"/>
  <c r="G181" i="1" s="1"/>
  <c r="F180" i="1"/>
  <c r="E180" i="1"/>
  <c r="G180" i="1" s="1"/>
  <c r="F179" i="1"/>
  <c r="E179" i="1"/>
  <c r="G179" i="1" s="1"/>
  <c r="F178" i="1"/>
  <c r="E178" i="1"/>
  <c r="G178" i="1" s="1"/>
  <c r="F177" i="1"/>
  <c r="E177" i="1"/>
  <c r="G177" i="1" s="1"/>
  <c r="F176" i="1"/>
  <c r="E176" i="1"/>
  <c r="G176" i="1" s="1"/>
  <c r="F175" i="1"/>
  <c r="E175" i="1"/>
  <c r="G175" i="1" s="1"/>
  <c r="F174" i="1"/>
  <c r="E174" i="1"/>
  <c r="G174" i="1" s="1"/>
  <c r="F173" i="1"/>
  <c r="E173" i="1"/>
  <c r="G173" i="1" s="1"/>
  <c r="F172" i="1"/>
  <c r="E172" i="1"/>
  <c r="G172" i="1" s="1"/>
  <c r="F171" i="1"/>
  <c r="E171" i="1"/>
  <c r="G171" i="1" s="1"/>
  <c r="F170" i="1"/>
  <c r="E170" i="1"/>
  <c r="G170" i="1" s="1"/>
  <c r="F169" i="1"/>
  <c r="E169" i="1"/>
  <c r="G169" i="1" s="1"/>
  <c r="F168" i="1"/>
  <c r="E168" i="1"/>
  <c r="G168" i="1" s="1"/>
  <c r="F167" i="1"/>
  <c r="E167" i="1"/>
  <c r="G167" i="1" s="1"/>
  <c r="F166" i="1"/>
  <c r="E166" i="1"/>
  <c r="G166" i="1" s="1"/>
  <c r="F165" i="1"/>
  <c r="E165" i="1"/>
  <c r="G165" i="1" s="1"/>
  <c r="F164" i="1"/>
  <c r="E164" i="1"/>
  <c r="G164" i="1" s="1"/>
  <c r="F163" i="1"/>
  <c r="E163" i="1"/>
  <c r="G163" i="1" s="1"/>
  <c r="F162" i="1"/>
  <c r="E162" i="1"/>
  <c r="G162" i="1" s="1"/>
  <c r="F161" i="1"/>
  <c r="E161" i="1"/>
  <c r="G161" i="1" s="1"/>
  <c r="F160" i="1"/>
  <c r="E160" i="1"/>
  <c r="G160" i="1" s="1"/>
  <c r="F159" i="1"/>
  <c r="E159" i="1"/>
  <c r="F158" i="1"/>
  <c r="E158" i="1"/>
  <c r="G158" i="1" s="1"/>
  <c r="F157" i="1"/>
  <c r="E157" i="1"/>
  <c r="G157" i="1" s="1"/>
  <c r="F156" i="1"/>
  <c r="E156" i="1"/>
  <c r="G156" i="1" s="1"/>
  <c r="F155" i="1"/>
  <c r="E155" i="1"/>
  <c r="G155" i="1" s="1"/>
  <c r="F154" i="1"/>
  <c r="E154" i="1"/>
  <c r="G154" i="1" s="1"/>
  <c r="F153" i="1"/>
  <c r="E153" i="1"/>
  <c r="F152" i="1"/>
  <c r="E152" i="1"/>
  <c r="G152" i="1" s="1"/>
  <c r="F151" i="1"/>
  <c r="E151" i="1"/>
  <c r="G151" i="1" s="1"/>
  <c r="F150" i="1"/>
  <c r="E150" i="1"/>
  <c r="G150" i="1" s="1"/>
  <c r="F149" i="1"/>
  <c r="E149" i="1"/>
  <c r="G149" i="1" s="1"/>
  <c r="F148" i="1"/>
  <c r="E148" i="1"/>
  <c r="G148" i="1" s="1"/>
  <c r="F145" i="1"/>
  <c r="E145" i="1"/>
  <c r="G145" i="1" s="1"/>
  <c r="F144" i="1"/>
  <c r="E144" i="1"/>
  <c r="G144" i="1" s="1"/>
  <c r="F143" i="1"/>
  <c r="E143" i="1"/>
  <c r="G143" i="1" s="1"/>
  <c r="F142" i="1"/>
  <c r="E142" i="1"/>
  <c r="G142" i="1" s="1"/>
  <c r="F141" i="1"/>
  <c r="E141" i="1"/>
  <c r="G141" i="1" s="1"/>
  <c r="F140" i="1"/>
  <c r="E140" i="1"/>
  <c r="G140" i="1" s="1"/>
  <c r="F139" i="1"/>
  <c r="E139" i="1"/>
  <c r="G139" i="1" s="1"/>
  <c r="F138" i="1"/>
  <c r="E138" i="1"/>
  <c r="F137" i="1"/>
  <c r="E137" i="1"/>
  <c r="G137" i="1" s="1"/>
  <c r="F136" i="1"/>
  <c r="E136" i="1"/>
  <c r="G136" i="1" s="1"/>
  <c r="F135" i="1"/>
  <c r="E135" i="1"/>
  <c r="G135" i="1" s="1"/>
  <c r="F134" i="1"/>
  <c r="E134" i="1"/>
  <c r="G134" i="1" s="1"/>
  <c r="F133" i="1"/>
  <c r="E133" i="1"/>
  <c r="G133" i="1" s="1"/>
  <c r="F132" i="1"/>
  <c r="E132" i="1"/>
  <c r="G132" i="1" s="1"/>
  <c r="F131" i="1"/>
  <c r="E131" i="1"/>
  <c r="G131" i="1" s="1"/>
  <c r="F128" i="1"/>
  <c r="E128" i="1"/>
  <c r="G128" i="1" s="1"/>
  <c r="F125" i="1"/>
  <c r="E125" i="1"/>
  <c r="G125" i="1" s="1"/>
  <c r="F124" i="1"/>
  <c r="E124" i="1"/>
  <c r="G124" i="1" s="1"/>
  <c r="F123" i="1"/>
  <c r="E123" i="1"/>
  <c r="G123" i="1" s="1"/>
  <c r="F122" i="1"/>
  <c r="E122" i="1"/>
  <c r="G122" i="1" s="1"/>
  <c r="F121" i="1"/>
  <c r="E121" i="1"/>
  <c r="G121" i="1" s="1"/>
  <c r="F120" i="1"/>
  <c r="E120" i="1"/>
  <c r="F119" i="1"/>
  <c r="E119" i="1"/>
  <c r="G119" i="1" s="1"/>
  <c r="F118" i="1"/>
  <c r="E118" i="1"/>
  <c r="F117" i="1"/>
  <c r="E117" i="1"/>
  <c r="G117" i="1" s="1"/>
  <c r="F116" i="1"/>
  <c r="E116" i="1"/>
  <c r="G116" i="1" s="1"/>
  <c r="F115" i="1"/>
  <c r="E115" i="1"/>
  <c r="G115" i="1" s="1"/>
  <c r="F114" i="1"/>
  <c r="E114" i="1"/>
  <c r="G114" i="1" s="1"/>
  <c r="F113" i="1"/>
  <c r="E113" i="1"/>
  <c r="G113" i="1" s="1"/>
  <c r="F112" i="1"/>
  <c r="E112" i="1"/>
  <c r="G112" i="1" s="1"/>
  <c r="F111" i="1"/>
  <c r="E111" i="1"/>
  <c r="G111" i="1" s="1"/>
  <c r="F110" i="1"/>
  <c r="E110" i="1"/>
  <c r="G110" i="1" s="1"/>
  <c r="F109" i="1"/>
  <c r="E109" i="1"/>
  <c r="G109" i="1" s="1"/>
  <c r="F108" i="1"/>
  <c r="E108" i="1"/>
  <c r="F107" i="1"/>
  <c r="E107" i="1"/>
  <c r="G107" i="1" s="1"/>
  <c r="F106" i="1"/>
  <c r="E106" i="1"/>
  <c r="G106" i="1" s="1"/>
  <c r="F105" i="1"/>
  <c r="E105" i="1"/>
  <c r="G105" i="1" s="1"/>
  <c r="F104" i="1"/>
  <c r="E104" i="1"/>
  <c r="G104" i="1" s="1"/>
  <c r="F103" i="1"/>
  <c r="E103" i="1"/>
  <c r="G103" i="1" s="1"/>
  <c r="F102" i="1"/>
  <c r="E102" i="1"/>
  <c r="F101" i="1"/>
  <c r="E101" i="1"/>
  <c r="G101" i="1" s="1"/>
  <c r="F100" i="1"/>
  <c r="E100" i="1"/>
  <c r="G100" i="1" s="1"/>
  <c r="F99" i="1"/>
  <c r="E99" i="1"/>
  <c r="G99" i="1" s="1"/>
  <c r="F98" i="1"/>
  <c r="E98" i="1"/>
  <c r="G98" i="1" s="1"/>
  <c r="F97" i="1"/>
  <c r="E97" i="1"/>
  <c r="G97" i="1" s="1"/>
  <c r="F96" i="1"/>
  <c r="E96" i="1"/>
  <c r="G96" i="1" s="1"/>
  <c r="F95" i="1"/>
  <c r="E95" i="1"/>
  <c r="G95" i="1" s="1"/>
  <c r="F94" i="1"/>
  <c r="E94" i="1"/>
  <c r="G94" i="1" s="1"/>
  <c r="F93" i="1"/>
  <c r="E93" i="1"/>
  <c r="G93" i="1" s="1"/>
  <c r="F92" i="1"/>
  <c r="E92" i="1"/>
  <c r="G92" i="1" s="1"/>
  <c r="F91" i="1"/>
  <c r="E91" i="1"/>
  <c r="G91" i="1" s="1"/>
  <c r="F90" i="1"/>
  <c r="E90" i="1"/>
  <c r="G90" i="1" s="1"/>
  <c r="F89" i="1"/>
  <c r="E89" i="1"/>
  <c r="G89" i="1" s="1"/>
  <c r="F88" i="1"/>
  <c r="E88" i="1"/>
  <c r="F87" i="1"/>
  <c r="E87" i="1"/>
  <c r="G87" i="1" s="1"/>
  <c r="F86" i="1"/>
  <c r="E86" i="1"/>
  <c r="G86" i="1" s="1"/>
  <c r="F85" i="1"/>
  <c r="E85" i="1"/>
  <c r="G85" i="1" s="1"/>
  <c r="G84" i="1"/>
  <c r="F84" i="1"/>
  <c r="E84" i="1"/>
  <c r="F83" i="1"/>
  <c r="E83" i="1"/>
  <c r="G83" i="1" s="1"/>
  <c r="F82" i="1"/>
  <c r="E82" i="1"/>
  <c r="G82" i="1" s="1"/>
  <c r="F81" i="1"/>
  <c r="E81" i="1"/>
  <c r="G81" i="1" s="1"/>
  <c r="F80" i="1"/>
  <c r="E80" i="1"/>
  <c r="G80" i="1" s="1"/>
  <c r="F79" i="1"/>
  <c r="E79" i="1"/>
  <c r="G79" i="1" s="1"/>
  <c r="F78" i="1"/>
  <c r="E78" i="1"/>
  <c r="G78" i="1" s="1"/>
  <c r="F77" i="1"/>
  <c r="E77" i="1"/>
  <c r="G77" i="1" s="1"/>
  <c r="F76" i="1"/>
  <c r="E76" i="1"/>
  <c r="F75" i="1"/>
  <c r="E75" i="1"/>
  <c r="G75" i="1" s="1"/>
  <c r="F74" i="1"/>
  <c r="E74" i="1"/>
  <c r="G74" i="1" s="1"/>
  <c r="F73" i="1"/>
  <c r="E73" i="1"/>
  <c r="G73" i="1" s="1"/>
  <c r="F72" i="1"/>
  <c r="E72" i="1"/>
  <c r="F71" i="1"/>
  <c r="E71" i="1"/>
  <c r="G71" i="1" s="1"/>
  <c r="F70" i="1"/>
  <c r="E70" i="1"/>
  <c r="G70" i="1" s="1"/>
  <c r="F69" i="1"/>
  <c r="E69" i="1"/>
  <c r="G69" i="1" s="1"/>
  <c r="F68" i="1"/>
  <c r="E68" i="1"/>
  <c r="G68" i="1" s="1"/>
  <c r="F67" i="1"/>
  <c r="E67" i="1"/>
  <c r="G67" i="1" s="1"/>
  <c r="F66" i="1"/>
  <c r="E66" i="1"/>
  <c r="G66" i="1" s="1"/>
  <c r="F65" i="1"/>
  <c r="E65" i="1"/>
  <c r="G65" i="1" s="1"/>
  <c r="F64" i="1"/>
  <c r="E64" i="1"/>
  <c r="G64" i="1" s="1"/>
  <c r="F63" i="1"/>
  <c r="E63" i="1"/>
  <c r="G63" i="1" s="1"/>
  <c r="F62" i="1"/>
  <c r="E62" i="1"/>
  <c r="G62" i="1" s="1"/>
  <c r="F61" i="1"/>
  <c r="E61" i="1"/>
  <c r="G61" i="1" s="1"/>
  <c r="F60" i="1"/>
  <c r="E60" i="1"/>
  <c r="G60" i="1" s="1"/>
  <c r="F59" i="1"/>
  <c r="E59" i="1"/>
  <c r="G59" i="1" s="1"/>
  <c r="F58" i="1"/>
  <c r="E58" i="1"/>
  <c r="G58" i="1" s="1"/>
  <c r="F55" i="1"/>
  <c r="E55" i="1"/>
  <c r="G55" i="1" s="1"/>
  <c r="F54" i="1"/>
  <c r="E54" i="1"/>
  <c r="G54" i="1" s="1"/>
  <c r="F53" i="1"/>
  <c r="E53" i="1"/>
  <c r="G53" i="1" s="1"/>
  <c r="F52" i="1"/>
  <c r="E52" i="1"/>
  <c r="G52" i="1" s="1"/>
  <c r="F51" i="1"/>
  <c r="E51" i="1"/>
  <c r="G51" i="1" s="1"/>
  <c r="F50" i="1"/>
  <c r="E50" i="1"/>
  <c r="G50" i="1" s="1"/>
  <c r="F49" i="1"/>
  <c r="E49" i="1"/>
  <c r="G49" i="1" s="1"/>
  <c r="F48" i="1"/>
  <c r="E48" i="1"/>
  <c r="G48" i="1" s="1"/>
  <c r="F47" i="1"/>
  <c r="E47" i="1"/>
  <c r="G47" i="1" s="1"/>
  <c r="F46" i="1"/>
  <c r="E46" i="1"/>
  <c r="G46" i="1" s="1"/>
  <c r="F45" i="1"/>
  <c r="E45" i="1"/>
  <c r="G45" i="1" s="1"/>
  <c r="F44" i="1"/>
  <c r="E44" i="1"/>
  <c r="G44" i="1" s="1"/>
  <c r="F43" i="1"/>
  <c r="E43" i="1"/>
  <c r="G43" i="1" s="1"/>
  <c r="F42" i="1"/>
  <c r="E42" i="1"/>
  <c r="G42" i="1" s="1"/>
  <c r="F39" i="1"/>
  <c r="E39" i="1"/>
  <c r="G39" i="1" s="1"/>
  <c r="F38" i="1"/>
  <c r="E38" i="1"/>
  <c r="G38" i="1" s="1"/>
  <c r="F37" i="1"/>
  <c r="E37" i="1"/>
  <c r="G37" i="1" s="1"/>
  <c r="F36" i="1"/>
  <c r="E36" i="1"/>
  <c r="G36" i="1" s="1"/>
  <c r="F35" i="1"/>
  <c r="E35" i="1"/>
  <c r="G35" i="1" s="1"/>
  <c r="F34" i="1"/>
  <c r="E34" i="1"/>
  <c r="G34" i="1" s="1"/>
  <c r="F33" i="1"/>
  <c r="E33" i="1"/>
  <c r="G33" i="1" s="1"/>
  <c r="F32" i="1"/>
  <c r="E32" i="1"/>
  <c r="G32" i="1" s="1"/>
  <c r="F31" i="1"/>
  <c r="E31" i="1"/>
  <c r="G31" i="1" s="1"/>
  <c r="F30" i="1"/>
  <c r="E30" i="1"/>
  <c r="G30" i="1" s="1"/>
  <c r="F29" i="1"/>
  <c r="E29" i="1"/>
  <c r="G29" i="1" s="1"/>
  <c r="F28" i="1"/>
  <c r="E28" i="1"/>
  <c r="G28" i="1" s="1"/>
  <c r="F27" i="1"/>
  <c r="E27" i="1"/>
  <c r="G27" i="1" s="1"/>
  <c r="F26" i="1"/>
  <c r="E26" i="1"/>
  <c r="G26" i="1" s="1"/>
  <c r="F25" i="1"/>
  <c r="E25" i="1"/>
  <c r="G25" i="1" s="1"/>
  <c r="F24" i="1"/>
  <c r="E24" i="1"/>
  <c r="G24" i="1" s="1"/>
  <c r="F23" i="1"/>
  <c r="E23" i="1"/>
  <c r="G23" i="1" s="1"/>
  <c r="F22" i="1"/>
  <c r="E22" i="1"/>
  <c r="G22" i="1" s="1"/>
  <c r="F21" i="1"/>
  <c r="E21" i="1"/>
  <c r="G21" i="1" s="1"/>
  <c r="F20" i="1"/>
  <c r="E20" i="1"/>
  <c r="G20" i="1" s="1"/>
  <c r="F19" i="1"/>
  <c r="E19" i="1"/>
  <c r="G19" i="1" s="1"/>
  <c r="F18" i="1"/>
  <c r="E18" i="1"/>
  <c r="G18" i="1" s="1"/>
  <c r="F17" i="1"/>
  <c r="E17" i="1"/>
  <c r="G17" i="1" s="1"/>
  <c r="F16" i="1"/>
  <c r="E16" i="1"/>
  <c r="G16" i="1" s="1"/>
  <c r="F15" i="1"/>
  <c r="E15" i="1"/>
  <c r="G15" i="1" s="1"/>
  <c r="F14" i="1"/>
  <c r="E14" i="1"/>
  <c r="G14" i="1" s="1"/>
  <c r="F13" i="1"/>
  <c r="E13" i="1"/>
  <c r="G13" i="1" s="1"/>
  <c r="F12" i="1"/>
  <c r="E12" i="1"/>
  <c r="G12" i="1" s="1"/>
  <c r="F11" i="1"/>
  <c r="E11" i="1"/>
  <c r="G11" i="1" s="1"/>
  <c r="F10" i="1"/>
  <c r="E10" i="1"/>
  <c r="G10" i="1" s="1"/>
  <c r="F9" i="1"/>
  <c r="E9" i="1"/>
  <c r="G9" i="1" s="1"/>
  <c r="F8" i="1"/>
  <c r="E8" i="1"/>
  <c r="G8" i="1" s="1"/>
  <c r="F7" i="1"/>
  <c r="E7" i="1"/>
  <c r="G7" i="1" s="1"/>
  <c r="F6" i="1"/>
  <c r="E6" i="1"/>
  <c r="G6" i="1" s="1"/>
  <c r="H86" i="1" l="1"/>
  <c r="H110" i="1"/>
  <c r="H158" i="1"/>
  <c r="H309" i="1"/>
  <c r="H321" i="1"/>
  <c r="H355" i="1"/>
  <c r="H80" i="1"/>
  <c r="H84" i="1"/>
  <c r="H108" i="1"/>
  <c r="H55" i="1"/>
  <c r="H323" i="1"/>
  <c r="H38" i="1"/>
  <c r="H350" i="1"/>
  <c r="H173" i="1"/>
  <c r="H185" i="1"/>
  <c r="H196" i="1"/>
  <c r="H210" i="1"/>
  <c r="H251" i="1"/>
  <c r="H259" i="1"/>
  <c r="H143" i="1"/>
  <c r="H311" i="1"/>
  <c r="H30" i="1"/>
  <c r="H48" i="1"/>
  <c r="H93" i="1"/>
  <c r="H112" i="1"/>
  <c r="H22" i="1"/>
  <c r="H278" i="1"/>
  <c r="H28" i="1"/>
  <c r="H46" i="1"/>
  <c r="H107" i="1"/>
  <c r="H276" i="1"/>
  <c r="H280" i="1"/>
  <c r="H288" i="1"/>
  <c r="H352" i="1"/>
  <c r="H52" i="1"/>
  <c r="H79" i="1"/>
  <c r="H123" i="1"/>
  <c r="H144" i="1"/>
  <c r="H193" i="1"/>
  <c r="H226" i="1"/>
  <c r="H296" i="1"/>
  <c r="H300" i="1"/>
  <c r="H308" i="1"/>
  <c r="H12" i="1"/>
  <c r="H14" i="1"/>
  <c r="H43" i="1"/>
  <c r="H62" i="1"/>
  <c r="H64" i="1"/>
  <c r="H135" i="1"/>
  <c r="H169" i="1"/>
  <c r="H209" i="1"/>
  <c r="H217" i="1"/>
  <c r="H264" i="1"/>
  <c r="H334" i="1"/>
  <c r="H343" i="1"/>
  <c r="H347" i="1"/>
  <c r="H77" i="1"/>
  <c r="H94" i="1"/>
  <c r="H100" i="1"/>
  <c r="H113" i="1"/>
  <c r="H174" i="1"/>
  <c r="H246" i="1"/>
  <c r="H298" i="1"/>
  <c r="H304" i="1"/>
  <c r="G108" i="1"/>
  <c r="H138" i="1"/>
  <c r="H361" i="1"/>
  <c r="H13" i="1"/>
  <c r="H15" i="1"/>
  <c r="H36" i="1"/>
  <c r="H45" i="1"/>
  <c r="H47" i="1"/>
  <c r="H63" i="1"/>
  <c r="H65" i="1"/>
  <c r="H128" i="1"/>
  <c r="H134" i="1"/>
  <c r="H136" i="1"/>
  <c r="H160" i="1"/>
  <c r="H162" i="1"/>
  <c r="H164" i="1"/>
  <c r="H219" i="1"/>
  <c r="H221" i="1"/>
  <c r="H248" i="1"/>
  <c r="H290" i="1"/>
  <c r="H294" i="1"/>
  <c r="H78" i="1"/>
  <c r="H159" i="1"/>
  <c r="G159" i="1"/>
  <c r="H20" i="1"/>
  <c r="H29" i="1"/>
  <c r="H31" i="1"/>
  <c r="H70" i="1"/>
  <c r="H76" i="1"/>
  <c r="H88" i="1"/>
  <c r="H95" i="1"/>
  <c r="H118" i="1"/>
  <c r="H120" i="1"/>
  <c r="G120" i="1"/>
  <c r="H176" i="1"/>
  <c r="H180" i="1"/>
  <c r="H271" i="1"/>
  <c r="H275" i="1"/>
  <c r="H354" i="1"/>
  <c r="H109" i="1"/>
  <c r="H111" i="1"/>
  <c r="H122" i="1"/>
  <c r="H182" i="1"/>
  <c r="H197" i="1"/>
  <c r="H205" i="1"/>
  <c r="H225" i="1"/>
  <c r="H231" i="1"/>
  <c r="H235" i="1"/>
  <c r="H245" i="1"/>
  <c r="H266" i="1"/>
  <c r="H279" i="1"/>
  <c r="H285" i="1"/>
  <c r="H312" i="1"/>
  <c r="H318" i="1"/>
  <c r="H325" i="1"/>
  <c r="H329" i="1"/>
  <c r="H340" i="1"/>
  <c r="H342" i="1"/>
  <c r="H358" i="1"/>
  <c r="H360" i="1"/>
  <c r="H8" i="1"/>
  <c r="H10" i="1"/>
  <c r="H19" i="1"/>
  <c r="H24" i="1"/>
  <c r="H26" i="1"/>
  <c r="H35" i="1"/>
  <c r="H53" i="1"/>
  <c r="H58" i="1"/>
  <c r="H60" i="1"/>
  <c r="H85" i="1"/>
  <c r="H117" i="1"/>
  <c r="H125" i="1"/>
  <c r="H131" i="1"/>
  <c r="H145" i="1"/>
  <c r="H151" i="1"/>
  <c r="H161" i="1"/>
  <c r="H163" i="1"/>
  <c r="H171" i="1"/>
  <c r="H177" i="1"/>
  <c r="H179" i="1"/>
  <c r="H202" i="1"/>
  <c r="H222" i="1"/>
  <c r="H250" i="1"/>
  <c r="H268" i="1"/>
  <c r="H274" i="1"/>
  <c r="H293" i="1"/>
  <c r="H295" i="1"/>
  <c r="H307" i="1"/>
  <c r="H324" i="1"/>
  <c r="H339" i="1"/>
  <c r="H220" i="1"/>
  <c r="G220" i="1"/>
  <c r="H72" i="1"/>
  <c r="G72" i="1"/>
  <c r="H102" i="1"/>
  <c r="G102" i="1"/>
  <c r="H81" i="1"/>
  <c r="H168" i="1"/>
  <c r="H75" i="1"/>
  <c r="H313" i="1"/>
  <c r="H228" i="1"/>
  <c r="H153" i="1"/>
  <c r="G153" i="1"/>
  <c r="G76" i="1"/>
  <c r="H91" i="1"/>
  <c r="G118" i="1"/>
  <c r="H141" i="1"/>
  <c r="H148" i="1"/>
  <c r="H184" i="1"/>
  <c r="H18" i="1"/>
  <c r="H27" i="1"/>
  <c r="H37" i="1"/>
  <c r="H51" i="1"/>
  <c r="H61" i="1"/>
  <c r="H68" i="1"/>
  <c r="H74" i="1"/>
  <c r="H83" i="1"/>
  <c r="H92" i="1"/>
  <c r="H104" i="1"/>
  <c r="H116" i="1"/>
  <c r="H133" i="1"/>
  <c r="H142" i="1"/>
  <c r="H155" i="1"/>
  <c r="H167" i="1"/>
  <c r="H178" i="1"/>
  <c r="H211" i="1"/>
  <c r="H215" i="1"/>
  <c r="H224" i="1"/>
  <c r="H230" i="1"/>
  <c r="H244" i="1"/>
  <c r="H262" i="1"/>
  <c r="H291" i="1"/>
  <c r="H328" i="1"/>
  <c r="H338" i="1"/>
  <c r="H362" i="1"/>
  <c r="G88" i="1"/>
  <c r="H97" i="1"/>
  <c r="G138" i="1"/>
  <c r="H258" i="1"/>
  <c r="H284" i="1"/>
  <c r="H317" i="1"/>
  <c r="H11" i="1"/>
  <c r="H21" i="1"/>
  <c r="H34" i="1"/>
  <c r="H44" i="1"/>
  <c r="H54" i="1"/>
  <c r="H101" i="1"/>
  <c r="H152" i="1"/>
  <c r="H195" i="1"/>
  <c r="G202" i="1"/>
  <c r="H212" i="1"/>
  <c r="H227" i="1"/>
  <c r="H272" i="1"/>
  <c r="H282" i="1"/>
  <c r="H305" i="1"/>
  <c r="H315" i="1"/>
  <c r="H344" i="1"/>
  <c r="H353" i="1"/>
  <c r="H356" i="1"/>
  <c r="H9" i="1"/>
  <c r="H25" i="1"/>
  <c r="H42" i="1"/>
  <c r="H59" i="1"/>
  <c r="H90" i="1"/>
  <c r="H99" i="1"/>
  <c r="H140" i="1"/>
  <c r="H150" i="1"/>
  <c r="H183" i="1"/>
  <c r="H192" i="1"/>
  <c r="H203" i="1"/>
  <c r="H239" i="1"/>
  <c r="H270" i="1"/>
  <c r="H283" i="1"/>
  <c r="H286" i="1"/>
  <c r="H292" i="1"/>
  <c r="H316" i="1"/>
  <c r="H319" i="1"/>
  <c r="H6" i="1"/>
  <c r="H16" i="1"/>
  <c r="H32" i="1"/>
  <c r="H49" i="1"/>
  <c r="H66" i="1"/>
  <c r="H96" i="1"/>
  <c r="H189" i="1"/>
  <c r="H213" i="1"/>
  <c r="H249" i="1"/>
  <c r="H260" i="1"/>
  <c r="H267" i="1"/>
  <c r="H299" i="1"/>
  <c r="H326" i="1"/>
  <c r="H365" i="1"/>
  <c r="H7" i="1"/>
  <c r="H17" i="1"/>
  <c r="H23" i="1"/>
  <c r="H33" i="1"/>
  <c r="H39" i="1"/>
  <c r="H50" i="1"/>
  <c r="H67" i="1"/>
  <c r="H106" i="1"/>
  <c r="H115" i="1"/>
  <c r="H124" i="1"/>
  <c r="H157" i="1"/>
  <c r="H166" i="1"/>
  <c r="H175" i="1"/>
  <c r="H187" i="1"/>
  <c r="H201" i="1"/>
  <c r="H208" i="1"/>
  <c r="H214" i="1"/>
  <c r="H229" i="1"/>
  <c r="H233" i="1"/>
  <c r="H261" i="1"/>
  <c r="H327" i="1"/>
  <c r="H73" i="1"/>
  <c r="H89" i="1"/>
  <c r="H105" i="1"/>
  <c r="H121" i="1"/>
  <c r="H188" i="1"/>
  <c r="H191" i="1"/>
  <c r="H218" i="1"/>
  <c r="H277" i="1"/>
  <c r="H82" i="1"/>
  <c r="H87" i="1"/>
  <c r="H103" i="1"/>
  <c r="H119" i="1"/>
  <c r="H132" i="1"/>
  <c r="H69" i="1"/>
  <c r="H198" i="1"/>
  <c r="H190" i="1"/>
  <c r="H139" i="1"/>
  <c r="H156" i="1"/>
  <c r="H172" i="1"/>
  <c r="H206" i="1"/>
  <c r="H232" i="1"/>
  <c r="H71" i="1"/>
  <c r="H98" i="1"/>
  <c r="H114" i="1"/>
  <c r="H137" i="1"/>
  <c r="H149" i="1"/>
  <c r="H154" i="1"/>
  <c r="H165" i="1"/>
  <c r="H170" i="1"/>
  <c r="H181" i="1"/>
  <c r="H186" i="1"/>
  <c r="H194" i="1"/>
  <c r="G212" i="1"/>
  <c r="H204" i="1"/>
  <c r="H263" i="1"/>
  <c r="H310" i="1"/>
  <c r="H216" i="1"/>
  <c r="H223" i="1"/>
  <c r="H247" i="1"/>
  <c r="H254" i="1"/>
  <c r="H269" i="1"/>
  <c r="H287" i="1"/>
  <c r="H301" i="1"/>
  <c r="H320" i="1"/>
  <c r="H337" i="1"/>
  <c r="H357" i="1"/>
  <c r="H236" i="1"/>
  <c r="H207" i="1"/>
  <c r="H234" i="1"/>
  <c r="H257" i="1"/>
  <c r="H265" i="1"/>
  <c r="H273" i="1"/>
  <c r="H281" i="1"/>
  <c r="H289" i="1"/>
  <c r="H297" i="1"/>
  <c r="H306" i="1"/>
  <c r="H314" i="1"/>
  <c r="H322" i="1"/>
  <c r="H341" i="1"/>
  <c r="H351" i="1"/>
  <c r="H359" i="1"/>
  <c r="H370" i="1"/>
  <c r="D382" i="1" l="1"/>
  <c r="D384" i="1" s="1"/>
  <c r="B416" i="2"/>
  <c r="C416" i="2" s="1"/>
  <c r="D416" i="2" s="1"/>
  <c r="E416" i="2" s="1"/>
  <c r="F416" i="2" s="1"/>
  <c r="G416" i="2" s="1"/>
  <c r="H416" i="2" s="1"/>
  <c r="I416" i="2" s="1"/>
  <c r="J416" i="2" s="1"/>
  <c r="K416" i="2" s="1"/>
  <c r="L416" i="2" s="1"/>
  <c r="M416" i="2" s="1"/>
  <c r="D377" i="1" l="1"/>
  <c r="D378" i="1" s="1"/>
  <c r="C377" i="1"/>
  <c r="C378" i="1" s="1"/>
  <c r="D371" i="1"/>
  <c r="C371" i="1"/>
  <c r="D366" i="1"/>
  <c r="C366" i="1"/>
  <c r="D363" i="1"/>
  <c r="C363" i="1"/>
  <c r="D348" i="1"/>
  <c r="C348" i="1"/>
  <c r="D345" i="1"/>
  <c r="C345" i="1"/>
  <c r="D335" i="1"/>
  <c r="C335" i="1"/>
  <c r="D330" i="1"/>
  <c r="C330" i="1"/>
  <c r="D302" i="1"/>
  <c r="C302" i="1"/>
  <c r="D255" i="1"/>
  <c r="C255" i="1"/>
  <c r="D252" i="1"/>
  <c r="C252" i="1"/>
  <c r="D240" i="1"/>
  <c r="C240" i="1"/>
  <c r="D237" i="1"/>
  <c r="C237" i="1"/>
  <c r="D199" i="1"/>
  <c r="C199" i="1"/>
  <c r="D146" i="1"/>
  <c r="C146" i="1"/>
  <c r="D129" i="1"/>
  <c r="C129" i="1"/>
  <c r="D126" i="1"/>
  <c r="C126" i="1"/>
  <c r="D56" i="1"/>
  <c r="C56" i="1"/>
  <c r="D40" i="1"/>
  <c r="C40" i="1"/>
  <c r="E129" i="1" l="1"/>
  <c r="G129" i="1" s="1"/>
  <c r="E240" i="1"/>
  <c r="G240" i="1" s="1"/>
  <c r="E330" i="1"/>
  <c r="G330" i="1" s="1"/>
  <c r="E363" i="1"/>
  <c r="G363" i="1" s="1"/>
  <c r="F40" i="1"/>
  <c r="F366" i="1"/>
  <c r="F146" i="1"/>
  <c r="F252" i="1"/>
  <c r="F335" i="1"/>
  <c r="F56" i="1"/>
  <c r="F199" i="1"/>
  <c r="F255" i="1"/>
  <c r="F345" i="1"/>
  <c r="E126" i="1"/>
  <c r="G126" i="1" s="1"/>
  <c r="E237" i="1"/>
  <c r="G237" i="1" s="1"/>
  <c r="E302" i="1"/>
  <c r="G302" i="1" s="1"/>
  <c r="E348" i="1"/>
  <c r="G348" i="1" s="1"/>
  <c r="C372" i="1"/>
  <c r="E371" i="1"/>
  <c r="G371" i="1" s="1"/>
  <c r="C384" i="1"/>
  <c r="F126" i="1"/>
  <c r="F302" i="1"/>
  <c r="F348" i="1"/>
  <c r="E378" i="1"/>
  <c r="F129" i="1"/>
  <c r="F240" i="1"/>
  <c r="F330" i="1"/>
  <c r="F363" i="1"/>
  <c r="E40" i="1"/>
  <c r="G40" i="1" s="1"/>
  <c r="E146" i="1"/>
  <c r="G146" i="1" s="1"/>
  <c r="E252" i="1"/>
  <c r="G252" i="1" s="1"/>
  <c r="E335" i="1"/>
  <c r="G335" i="1" s="1"/>
  <c r="E366" i="1"/>
  <c r="G366" i="1" s="1"/>
  <c r="E56" i="1"/>
  <c r="G56" i="1" s="1"/>
  <c r="E199" i="1"/>
  <c r="G199" i="1" s="1"/>
  <c r="E255" i="1"/>
  <c r="G255" i="1" s="1"/>
  <c r="E345" i="1"/>
  <c r="G345" i="1" s="1"/>
  <c r="C367" i="1"/>
  <c r="D372" i="1"/>
  <c r="F371" i="1"/>
  <c r="F237" i="1"/>
  <c r="D241" i="1"/>
  <c r="E377" i="1"/>
  <c r="C331" i="1"/>
  <c r="C241" i="1"/>
  <c r="D331" i="1"/>
  <c r="D367" i="1"/>
  <c r="F372" i="1" l="1"/>
  <c r="E372" i="1"/>
  <c r="G372" i="1" s="1"/>
  <c r="F367" i="1"/>
  <c r="E367" i="1"/>
  <c r="G367" i="1" s="1"/>
  <c r="E331" i="1"/>
  <c r="G331" i="1" s="1"/>
  <c r="F331" i="1"/>
  <c r="F241" i="1"/>
  <c r="E241" i="1"/>
  <c r="G241" i="1" s="1"/>
  <c r="D379" i="1"/>
  <c r="D386" i="1" s="1"/>
  <c r="D387" i="1" s="1"/>
  <c r="C379" i="1"/>
  <c r="E379" i="1" l="1"/>
  <c r="C386" i="1"/>
  <c r="C387" i="1" s="1"/>
</calcChain>
</file>

<file path=xl/comments1.xml><?xml version="1.0" encoding="utf-8"?>
<comments xmlns="http://schemas.openxmlformats.org/spreadsheetml/2006/main">
  <authors>
    <author>Keyes, Jeffrey A.</author>
  </authors>
  <commentList>
    <comment ref="K416" authorId="0">
      <text>
        <r>
          <rPr>
            <b/>
            <sz val="9"/>
            <color indexed="81"/>
            <rFont val="Tahoma"/>
            <family val="2"/>
          </rPr>
          <t>Keyes, Jeffrey A.:</t>
        </r>
        <r>
          <rPr>
            <sz val="9"/>
            <color indexed="81"/>
            <rFont val="Tahoma"/>
            <family val="2"/>
          </rPr>
          <t xml:space="preserve">
ties to October variance report cell D367</t>
        </r>
      </text>
    </comment>
    <comment ref="L416" authorId="0">
      <text>
        <r>
          <rPr>
            <b/>
            <sz val="9"/>
            <color indexed="81"/>
            <rFont val="Tahoma"/>
            <family val="2"/>
          </rPr>
          <t>Keyes, Jeffrey A.:</t>
        </r>
        <r>
          <rPr>
            <sz val="9"/>
            <color indexed="81"/>
            <rFont val="Tahoma"/>
            <family val="2"/>
          </rPr>
          <t xml:space="preserve">
ties to November variance report cell D369</t>
        </r>
      </text>
    </comment>
  </commentList>
</comments>
</file>

<file path=xl/sharedStrings.xml><?xml version="1.0" encoding="utf-8"?>
<sst xmlns="http://schemas.openxmlformats.org/spreadsheetml/2006/main" count="1476" uniqueCount="735">
  <si>
    <t>a-YTD-Dec - 2015</t>
  </si>
  <si>
    <t>CAPEX by Bus Unit / BU Detail / PE: Admin lock</t>
  </si>
  <si>
    <t>PE -&gt; Budget Contact</t>
  </si>
  <si>
    <t>CF GULF - 2016 Preliminary Budget 10 - Live Reforecast</t>
  </si>
  <si>
    <t>(VID:20150501) CF Gulf - 2015 Official Budget - Preserved 2015.02.06</t>
  </si>
  <si>
    <t>Dif. (VID:20150501) CF Gulf - 2015 Official Budget - Preserved 2015.02.06</t>
  </si>
  <si>
    <t>Power Generation</t>
  </si>
  <si>
    <t>Environmental Cost Recovery Clause</t>
  </si>
  <si>
    <t>FPC-0404: FPC-0404</t>
  </si>
  <si>
    <t>FPC - Vicki L. Mack: Vicki</t>
  </si>
  <si>
    <t>FPC-0514: ECRC Daniel -Water -Ground Water Well</t>
  </si>
  <si>
    <t>FPC-1031: ECRC-AIR-CRIST 7 SCR CATALYST REPLACEMENT</t>
  </si>
  <si>
    <t>FPC-1038: ECRC-AIR-CRIST  6 UPGR PRECIP</t>
  </si>
  <si>
    <t>FPC-1067: ECRC-AIR-CRIST  6 SCR CATALYST REPLACEMENT</t>
  </si>
  <si>
    <t>FPC-1158: ECRC-AIR-CRIST 7 SCR MISC</t>
  </si>
  <si>
    <t>FPC-1167: ECRC-AIR-CRIST SNCR MISCELLANEOUS</t>
  </si>
  <si>
    <t>FPC-1168: ECRC-AIR-CRIST 6 SCR MISCELLANEOUS</t>
  </si>
  <si>
    <t>FPC-1188: ECRC-AIR-CRIST 4-7 MERCURY/PM CEMS</t>
  </si>
  <si>
    <t>FPC-1199: ECRC-AIR-CRIST U7 SCR PRECIP RELOCAT</t>
  </si>
  <si>
    <t>FPC-1222: ECRC-AIR-CRIST - SCRUBBER</t>
  </si>
  <si>
    <t>FPC-1233: ECRC-AIR-CRIST SCRUBBER MISCELLANEOUS</t>
  </si>
  <si>
    <t>FPC-1234: ECRC-AIR-CRIST U7 LOW NOX BURNER REPLACEMENT</t>
  </si>
  <si>
    <t>FPC-1236: ECRC-AIR-CRIST U7 BURNER CONTROLS</t>
  </si>
  <si>
    <t>FPC-1242: ECRC-AIR-CRIST U6 LOW NOX BURNERS</t>
  </si>
  <si>
    <t>FPC-1279: ECRC-AIR-CRIST U6 CONTROLS - SCR &amp; ID FANS</t>
  </si>
  <si>
    <t>FPC-1287: ECRC-AIR-CRIST 4-6 NOX REDUCTION - DEPR - (SNCR)</t>
  </si>
  <si>
    <t>FPC-1288: ECRC-AIR-CRIST-CONSTRUCT GYPSUM STORAGE CELL NO. 1</t>
  </si>
  <si>
    <t>FPC-1465: ECRC-AIR-SMITH COLD SIDE PRECIP CONVERSION</t>
  </si>
  <si>
    <t>FPC-1517: ECRC - AIR- DANIEL  BROMINE INJECTION</t>
  </si>
  <si>
    <t>FPC-1551: ECRC-AIR-DANIEL 1 &amp; 2 SCRUBBER</t>
  </si>
  <si>
    <t>FPC-1601: ECRC-WATER-SMITH RECLAIMED WATER PROJECT UNIT 3</t>
  </si>
  <si>
    <t>FPC-1630: ECRC-AIR-SMITH CEMS MERCURY MONITORING</t>
  </si>
  <si>
    <t>FPC-1641: ECRC - Smith 1 &amp; 2 Cross Media Retrofit</t>
  </si>
  <si>
    <t>FPC-1644: ECRC-AIR-SMITH ACTIVATED CARBON INJECTION</t>
  </si>
  <si>
    <t>FPC-1645: ECRC-AIR-SMITH DRY SORBENT INJECTION</t>
  </si>
  <si>
    <t>FPC-1809: ECRC -AIR-DANIEL 1 &amp; 2 ACTIVATED CARBON INJECTION  C01767</t>
  </si>
  <si>
    <t>FPC-1878: ECRC - Daniel 1 &amp; 2 Dry Ash Equipment</t>
  </si>
  <si>
    <t>FPC-1909: ECRC-AIR-CIRST MISC SCR COMMON</t>
  </si>
  <si>
    <t>FPC-1911: ECRC-WATER-CRIST SCRUBBER RAW WATER PUMPS</t>
  </si>
  <si>
    <t>FPC-1950: ECRC-AIR-CRIST SCRUBBER CONTROLS</t>
  </si>
  <si>
    <t>FPC-1958: ECRC-AIR-CRIST U7 SCR FGAS FANS</t>
  </si>
  <si>
    <t>FPC-1997: ECRC-LAND-CRIST DISPOSAL OF COAL COMBUSTION RESIDUALS (CCR)</t>
  </si>
  <si>
    <t>FPC-3463: FPC-3463</t>
  </si>
  <si>
    <t>FPC - Sarah K. Seckinger: Sarah</t>
  </si>
  <si>
    <t>Sub-Total Environmental Cost Recovery Clause</t>
  </si>
  <si>
    <t/>
  </si>
  <si>
    <t>Environmental (Non-Clause)</t>
  </si>
  <si>
    <t>FPC-0501: Envir Daniel Unit 1 Pyrite Hoppers/Piping Valves</t>
  </si>
  <si>
    <t>FPC-1253: ENVIR-WASTE- CRIST-FLY ASH LANDFILL STORAGE CELL DEVELOPMENT</t>
  </si>
  <si>
    <t>FPC-1613: ENVIR-WASTE-SMITH CAP ASH LANDFILL CELLS</t>
  </si>
  <si>
    <t>FPC-1701: ENVIR - AIR - SCHERER 3 -MISC ENVIRONMENTAL PROJECTS</t>
  </si>
  <si>
    <t>FPC-1727: ENVIR-AIR-SCHERER SELECTIVE CAYALYTIC REDUCT (SCR)</t>
  </si>
  <si>
    <t>FPC-1728: ENVIR-AIR-SCHERER SCRUBBER</t>
  </si>
  <si>
    <t>FPC-1729: FPC-1729</t>
  </si>
  <si>
    <t>FPC-1755: ENVIR SCHERER-AIR-HG/PM CEMS</t>
  </si>
  <si>
    <t>FPC-1762: ENVIR - Air- Scherer 3 Bromine Injection</t>
  </si>
  <si>
    <t>FPC-1778: ENVIR - SCHERER - ENVIRONMENTAL SITE PLAN</t>
  </si>
  <si>
    <t>FPC-1791: FPC-1791</t>
  </si>
  <si>
    <t>FPC-6750: Envir-Scherer 3 Ground Water Monitoring</t>
  </si>
  <si>
    <t>FPC-6753: Envir - Scherer 3 Phys, Chem Bio WTP</t>
  </si>
  <si>
    <t>FPC-6757: Envir - Scherer 3 New Landfill - Phase 1</t>
  </si>
  <si>
    <t>Sub-Total Environmental (Non-Clause)</t>
  </si>
  <si>
    <t>Plant Crist</t>
  </si>
  <si>
    <t>FPC-0803: Crist U 7 BFP Controls Replacement</t>
  </si>
  <si>
    <t>FPC-1000: CRIST UNIT 4 &amp; 5 ASH SYSTEM 600 VAC MCC</t>
  </si>
  <si>
    <t>FPC-1004: CRIST 6 AIR HEATER BASKETS</t>
  </si>
  <si>
    <t>FPC-1012: CRIST U6 DUCT WORK AND EXPANSION JOINTS</t>
  </si>
  <si>
    <t>FPC-1020: CRIST 4 &amp; 5 PRIMARY/SECONDARY ASH COLLECTOR REPLACEMENT</t>
  </si>
  <si>
    <t>FPC-1027: CRIST 4 &amp; 5 ASH CONTROLS</t>
  </si>
  <si>
    <t>FPC-1029: CRIST COMMON SILO TRANSFORMERS</t>
  </si>
  <si>
    <t>FPC-1032: CRIST 7 CONDENSER VACUUM PUMPS</t>
  </si>
  <si>
    <t>FPC-1041: CRIST 6C 4160 V BUS REPL BREAKERS</t>
  </si>
  <si>
    <t>FPC-1042: CRIST 7C 4160 VOLT BUS REPLACE BREAKERS</t>
  </si>
  <si>
    <t>FPC-1043: CRIST COMMON #2 DEMIN. MCC. REPLACEMENT</t>
  </si>
  <si>
    <t>FPC-1044: CRIST 4 - 2300 VOLT BREAKERS</t>
  </si>
  <si>
    <t>FPC-1045: CRIST 6 PYRITE LINES</t>
  </si>
  <si>
    <t>FPC-1046: CRIST 4-7 SILO ASH MCC REPLACEMENT</t>
  </si>
  <si>
    <t>FPC-1059: CRIST 5 -- 2300 VOLT BREAKERS</t>
  </si>
  <si>
    <t>FPC-1064: CRIST 6 PYRITE HOPPERS</t>
  </si>
  <si>
    <t>FPC-1068: CRIST U6 BLOWDOWN TANK REPLACEMENT</t>
  </si>
  <si>
    <t>FPC-1070: CRIST 6 &amp; 7 REPLACE COOLING TOWER BUILDING</t>
  </si>
  <si>
    <t>FPC-1076: CRIST U7 TURBINE VACUUM DEHYDRATOR</t>
  </si>
  <si>
    <t>FPC-1079: CRIST 4&amp;5 SSS TRANSFORMER REPLACEMENT</t>
  </si>
  <si>
    <t>FPC-1081: CRIST U4 ASSET PROTECTION - PAG</t>
  </si>
  <si>
    <t>FPC-1089: CRIST 6 REPLACE ASH HOOPER</t>
  </si>
  <si>
    <t>FPC-1091: CRIST 7 AIR HEATER BASKETS</t>
  </si>
  <si>
    <t>FPC-1093: CRIST U5 ASSET PROTECTION - PAG</t>
  </si>
  <si>
    <t>FPC-1096: CRIST U6 ASSET PROTECTION - PAG</t>
  </si>
  <si>
    <t>FPC-1097: CRIST U7 ASSET PROTECTION - PAG</t>
  </si>
  <si>
    <t>FPC-1100: CRIST - MINOR MISC ADDITIONS</t>
  </si>
  <si>
    <t>FPC-1113: CRIST 7 - PULVERIZED COAL PIPING</t>
  </si>
  <si>
    <t>FPC-1115: CRIST 4 - PULVERIZED COAL PIPING</t>
  </si>
  <si>
    <t>FPC-1122: CRIST BARGE HAUL SYSTEM</t>
  </si>
  <si>
    <t>FPC-1137: CRIST 6 CONTROL SYSTEM UPGRADES</t>
  </si>
  <si>
    <t>FPC-1138: CRIST 5 CONTROL SYSTEM UPGRADES</t>
  </si>
  <si>
    <t>FPC-1139: CRIST 4 CONTROL SYSTEM UPGRADES</t>
  </si>
  <si>
    <t>FPC-1140: CRIST 4 MONITORING SYSTEM UPGRADES</t>
  </si>
  <si>
    <t>FPC-1143: CRIST 5 MONITORING SYSTEM UPGRADES</t>
  </si>
  <si>
    <t>FPC-1144: CRIST 7 CONTROL SYSTEM UPGRADES</t>
  </si>
  <si>
    <t>FPC-1148: CRIST -  MAJOR MISC ADDITIONS</t>
  </si>
  <si>
    <t>FPC-1152: CRIST CONDENSATE MAKEUP PIPING</t>
  </si>
  <si>
    <t>FPC-1210: CRIST CYBER SECURITY</t>
  </si>
  <si>
    <t>FPC-1213: CRIST LAB DATA MANAGEMENT SYSTEM-OVATION</t>
  </si>
  <si>
    <t>FPC-1223: CRIST 7 BOTTOM ASH HOPPER</t>
  </si>
  <si>
    <t>FPC-1235: CRIST U 4 &amp; 5 ASH SLUICE PUMP SKIDS</t>
  </si>
  <si>
    <t>FPC-1254: CRIST COMMON -CONVEYOR BELTS REPLACEMENT</t>
  </si>
  <si>
    <t>FPC-1264: CRIST 4 &amp; 5 REPLACE COAL CRUSHER</t>
  </si>
  <si>
    <t>FPC-1265: CRIST 4-7 AQUEAOUS AMMONIA/HYDRAZINE BULK TANKS</t>
  </si>
  <si>
    <t>FPC-1282: CRIST UNITS 4 5 6 &amp; 7 CHEMICAL FEED SYSTEM</t>
  </si>
  <si>
    <t>FPC-1291: CRIST UNIT 7 UPS BATTERIES</t>
  </si>
  <si>
    <t>FPC-1918: CRIST U6 CONDENSER VACUUM PUMP REPLACEMENT</t>
  </si>
  <si>
    <t>FPC-1925: CRIST PURCHASE MOBILE CRANE TO REPL TEREX</t>
  </si>
  <si>
    <t>FPC-1936: CRIST DRY AIR LAY-UP SYSTEM FOR UNITS 4-7</t>
  </si>
  <si>
    <t>FPC-1937: CRIST U6 PULVERIZER GEARBOX</t>
  </si>
  <si>
    <t>FPC-1944: CRIST SILO ASH VALVES</t>
  </si>
  <si>
    <t>FPC-1945: CRIST SILO HYDROMIXER PUMPS AND MOTORS</t>
  </si>
  <si>
    <t>FPC-1946: CRIST SILO SUMP PUMP DISCHARGE LINE</t>
  </si>
  <si>
    <t>FPC-1953: CRIST U6 &amp; U7 NEW BREAKER BUILDING</t>
  </si>
  <si>
    <t>FPC-1959: FPC-1959</t>
  </si>
  <si>
    <t>FPC-1960: CRIST PURCHASE NEW RADIOS</t>
  </si>
  <si>
    <t>FPC-1964: CRIST U4-7 Demineralizer DCS Evergreen Update</t>
  </si>
  <si>
    <t>FPC-1973: CRIST SWITCHYARD DRAINS</t>
  </si>
  <si>
    <t>FPC-1977: CRIST U7 REPLACE PULVERIZER MOTOR</t>
  </si>
  <si>
    <t>FPC-1978: CRIST REPLACE B SILO COMPRESSOR</t>
  </si>
  <si>
    <t>FPC-1979: CRIST ASH TRUCK SCALES</t>
  </si>
  <si>
    <t>FPC-1990: CRIST 4&amp;5 COLLING TOWER FIRE PUMP STATION</t>
  </si>
  <si>
    <t>FPC-1992: CRIST U7 575 VOLT BREAKER REPLACEMENT</t>
  </si>
  <si>
    <t>FPC-1993: CRIST WAREHOUSE LIFT TRUCKS</t>
  </si>
  <si>
    <t>FPC-1994: CRIST WAREHOUSE NEW ROOF</t>
  </si>
  <si>
    <t>FPC-1995: CRIST WATERFRONT CAMERAS</t>
  </si>
  <si>
    <t>FPC-1996: CRIST REPLACE A SILO COMPRESSOR</t>
  </si>
  <si>
    <t>Sub-Total Plant Crist</t>
  </si>
  <si>
    <t>Plant Scholz</t>
  </si>
  <si>
    <t>FPC-1300: SCHOLZ - MISC. STEAM PLANT ADDITIONS</t>
  </si>
  <si>
    <t>Sub-Total Plant Scholz</t>
  </si>
  <si>
    <t>Plant Smith excl LTSA</t>
  </si>
  <si>
    <t>FPC-0400: FPC-0400</t>
  </si>
  <si>
    <t>FPC-0401: FPC-0401</t>
  </si>
  <si>
    <t>FPC-0414: FPC-0414</t>
  </si>
  <si>
    <t>FPC-1400: SMITH 1&amp;2 - MISC. STEAM PLANT ADDITIONS</t>
  </si>
  <si>
    <t>FPC-1421: SMITH A - COMBUSTION TURBINE CONTROLS REPLACEMENT</t>
  </si>
  <si>
    <t>FPC-1425: FPC-1425</t>
  </si>
  <si>
    <t>FPC-1428: Smith 3 Water Treatment Plant Transformer</t>
  </si>
  <si>
    <t>FPC-1487: Smith AC Inverter</t>
  </si>
  <si>
    <t>FPC-1489: SMITH 3 - POWER GRAPHICS</t>
  </si>
  <si>
    <t>FPC-1492: SMITH 1 - GENERAL SERVICE WATER COOLER REPLACEMENT</t>
  </si>
  <si>
    <t>FPC-1499: Smith U3 - Simulator</t>
  </si>
  <si>
    <t>FPC-1600: SMITH 3 - MISC. STEAM PLANT ADDITIONS</t>
  </si>
  <si>
    <t>FPC-1622: SMITH CT - BATTERIES AND BATTERY CHARGERS</t>
  </si>
  <si>
    <t>FPC-1648: SMITH 3 - STORM WATER SYSTEM</t>
  </si>
  <si>
    <t>FPC-1679: SMITH 3 - CORROSION PROJECT</t>
  </si>
  <si>
    <t>Sub-Total Plant Smith excl LTSA</t>
  </si>
  <si>
    <t>Plant Daniel</t>
  </si>
  <si>
    <t>FPC-0500: Daniel 1 &amp; 2 Heat Trace</t>
  </si>
  <si>
    <t>FPC-0502: Daniel Units 1 &amp; 2 Coal Sampling System</t>
  </si>
  <si>
    <t>FPC-0503: Daniel Common Emergency Alarm Tone Notification System</t>
  </si>
  <si>
    <t>FPC-0505: Daniel 1 &amp; 2 Trestle Dust Suppression</t>
  </si>
  <si>
    <t>FPC-0506: Daniel 1 &amp; 2 Sump Pump</t>
  </si>
  <si>
    <t>FPC-0507: Daniel Units 1 &amp; 2 Termon Heat Trace ( Freeze Protection)</t>
  </si>
  <si>
    <t>FPC-0508: Daniel U1 Core Monitor</t>
  </si>
  <si>
    <t>FPC-0509: Daniel Replace Blower in Generator to A OEM TIL</t>
  </si>
  <si>
    <t>FPC-0510: Daniel U1 LED Lighting - Turbine Floor</t>
  </si>
  <si>
    <t>FPC-0511: Daniel U1 Over Speed Protection</t>
  </si>
  <si>
    <t>FPC-0512: Daniel Common Breakers</t>
  </si>
  <si>
    <t>FPC-0543: Daniel U1&amp;2 Common CO2 Tank and Piping</t>
  </si>
  <si>
    <t>FPC-0544: Daniel U2 Boiler Water Circ Pump</t>
  </si>
  <si>
    <t>FPC-1500: DANIEL-MISC. STEAM PLANT ADDITIONS &amp;</t>
  </si>
  <si>
    <t>FPC-1504: DANIEL 1 VALVE REPLACEMENT</t>
  </si>
  <si>
    <t>FPC-1525: DANIEL 1 MISC OUTAGE</t>
  </si>
  <si>
    <t>FPC-1526: DANIEL 2 MISC OUTAGE</t>
  </si>
  <si>
    <t>FPC-1538: DANIEL 1 &amp; 2  COAL HANDLING CONTROLS</t>
  </si>
  <si>
    <t>FPC-1544: DANIEL WATER TREATMENT PLANT CONTROLS</t>
  </si>
  <si>
    <t>FPC-1545: DANIEL 1&amp;2 ASH HANDLING CONTROLS</t>
  </si>
  <si>
    <t>FPC-1581: DANIEL !&amp;2 CONVEYOR DIRECT DRIVE GEARBOXES</t>
  </si>
  <si>
    <t>FPC-1584: DANIEL  1&amp;2 AIR COMPRESSORS</t>
  </si>
  <si>
    <t>FPC-1587: DANIEL 1 BENTLEY VIBRATION SYSTEM</t>
  </si>
  <si>
    <t>FPC-1588: DANIEL 2 BENTLEY VIBRATION SYSTEM</t>
  </si>
  <si>
    <t>FPC-1591: DANIEL RELAY MODERNIZATION</t>
  </si>
  <si>
    <t>FPC-1800: Daniel Unit 2 Mill Hoist</t>
  </si>
  <si>
    <t>FPC-1808: FPC-1808</t>
  </si>
  <si>
    <t>FPC-1811: DANIEL 1 EXPANSION JOINTS C01693</t>
  </si>
  <si>
    <t>FPC-1827: DANIEL  1 COAL FEEDER PIPING</t>
  </si>
  <si>
    <t>FPC-1833: Daniel Unit 1 Replace LP1 and LP2 Rotor Blades</t>
  </si>
  <si>
    <t>FPC-1834: DANIEL 1 REWIND GENERATOR</t>
  </si>
  <si>
    <t>FPC-1849: DANIEL SHAKER SLIDE GATES</t>
  </si>
  <si>
    <t>FPC-1861: DANIEL 2 FW HEATER 4 LP</t>
  </si>
  <si>
    <t>FPC-1862: DANIEL 2 SOOT BLOWERS CONTROLS</t>
  </si>
  <si>
    <t>FPC-1863: DANIEL 1 BOILER FEED PUMPS</t>
  </si>
  <si>
    <t>FPC-1864: DANIEL 2 BOILER FEED PUMPS</t>
  </si>
  <si>
    <t>FPC-1873: Daniel 1 &amp; 2 Beck Drivers and Speed Changers</t>
  </si>
  <si>
    <t>FPC-1874: Daniel 1 &amp; 2 Closed Loop Coolers</t>
  </si>
  <si>
    <t>FPC-1875: Daniel 1 &amp; 2 CPAT Drum Index</t>
  </si>
  <si>
    <t>FPC-1879: Daniel 1 &amp; 2 Hot Air Dampers and Cold Air Gates</t>
  </si>
  <si>
    <t>FPC-1880: Daniel 1 &amp; 2  Control Room AC</t>
  </si>
  <si>
    <t>FPC-1881: Daniel 1 &amp; 2 Intelligent Sootblowing</t>
  </si>
  <si>
    <t>FPC-1885: Daniel 2 Replace Blower Blades on Generator</t>
  </si>
  <si>
    <t>FPC-1888: Daniel 1 &amp; 2 Coal Additive System</t>
  </si>
  <si>
    <t>FPC-1890: Daniel  U1-4 Fire System Valves</t>
  </si>
  <si>
    <t>FPC-1891: Daniel Additional Belt Extension</t>
  </si>
  <si>
    <t>FPC-1893: Daniel U1 Air Register Nozzle Tips</t>
  </si>
  <si>
    <t>FPC-1894: Daniel U1 LP 1 Row #3 Generator End</t>
  </si>
  <si>
    <t>FPC-1895: Daniel U1 Mill Hoist</t>
  </si>
  <si>
    <t>FPC-1896: Daniel Generator Stationary Blade Ring</t>
  </si>
  <si>
    <t>FPC-1897: Daniel IK Soot Blower</t>
  </si>
  <si>
    <t>Sub-Total Plant Daniel</t>
  </si>
  <si>
    <t>Plant Scherer</t>
  </si>
  <si>
    <t>FPC-1700: SCHERER DEPOSITORY</t>
  </si>
  <si>
    <t>FPC-1710: SCHERER U3 INSTALL TRIPPER FLOOR DUST EXTRACTION EQUIPMENT</t>
  </si>
  <si>
    <t>FPC-1716: SCHERER PORTABLE EQUIPMENT</t>
  </si>
  <si>
    <t>FPC-1719: SCHERER - REPLACE BURNERS</t>
  </si>
  <si>
    <t>FPC-1726: SCHERER REPLACE SUPERHEAT PENDANT PLATEN</t>
  </si>
  <si>
    <t>FPC-1731: SCHERER NERC CIP V4 IMPLEMETATION</t>
  </si>
  <si>
    <t>FPC-1734: SCHERER U3 REPLACE BOILER FEED PUMP TURBINE TIL206</t>
  </si>
  <si>
    <t>FPC-1735: SCHERER 3 REPLACE HORIZONTAL SUPERHEATER</t>
  </si>
  <si>
    <t>FPC-1739: SCHERER 3 REPLACE GENERATOR 500KV BREAKER</t>
  </si>
  <si>
    <t>FPC-1744: SCHERER 3 REPLACE FEEDWATER HEATER ISOLATION VALVES</t>
  </si>
  <si>
    <t>FPC-1746: SCHERER U3 REPLACE REHEAT REPLACEMENT</t>
  </si>
  <si>
    <t>FPC-1747: SCHERER 3 BOILER WATER CIRC PUMP</t>
  </si>
  <si>
    <t>FPC-1750: SCHERER MISC ADDITIONS AND IMPROVEMENTS</t>
  </si>
  <si>
    <t>FPC-1753: SCHERER - REPLACE COUTANT BOTTOM UNIT 3</t>
  </si>
  <si>
    <t>FPC-1757: SCHERER 3 REPLACE AIR HEATER BASKETS</t>
  </si>
  <si>
    <t>FPC-1770: Scherer  Unit 3 - Install Drain Monitor</t>
  </si>
  <si>
    <t>FPC-1771: FPC-1771</t>
  </si>
  <si>
    <t>FPC-1772: SCHERER - REPLACE SERVICE BLDG AH UNIT AND CONTROLS</t>
  </si>
  <si>
    <t>FPC-1779: FPC-1779</t>
  </si>
  <si>
    <t>FPC-1785: SCHERER COMMON REVERSE OSMOSIS WATER TREATMENT PLANT</t>
  </si>
  <si>
    <t>FPC-1789: SCHERER 3 REPLACE CONDENSATE MOTOR</t>
  </si>
  <si>
    <t>FPC-6500: Scherer 3 Control Room HMI Power Graphix</t>
  </si>
  <si>
    <t>FPC-6503: Scherer Common Install Dry Tip Ash System</t>
  </si>
  <si>
    <t>FPC-6504: Scherer 3 &amp; 4 Install Foxboro Controls at Water Treat</t>
  </si>
  <si>
    <t>FPC-6505: Scherer - Misc PE for all Rolling Stock</t>
  </si>
  <si>
    <t>FPC-6508: Scherer 3 &amp; 4 Replace Crusher House MCC U3 &amp; U4</t>
  </si>
  <si>
    <t>FPC-6509: Scherer 3 Replace Feedwater Heater Level Control</t>
  </si>
  <si>
    <t>FPC-6510: Scherer 3 High Pressure Heater</t>
  </si>
  <si>
    <t>FPC-6512: Scherer 3 Replace Lower Pressure Heater</t>
  </si>
  <si>
    <t>FPC-6513: Scherer 3 &amp; 4 Replace and Move Trestle Feeder</t>
  </si>
  <si>
    <t>FPC-6516: FPC-6516</t>
  </si>
  <si>
    <t>FPC-6517: FPC-6517</t>
  </si>
  <si>
    <t>FPC-6520: Scherer 3 Replace Turbine LP Rotor</t>
  </si>
  <si>
    <t>FPC-6523: Scherer 3 Turbine HP DIaphragms Modification</t>
  </si>
  <si>
    <t>FPC-6529: Scherer 3 &amp; 4 Vibratory Feeders</t>
  </si>
  <si>
    <t>FPC-6533: Scherer 3 Replace Pulverizer Gearbox</t>
  </si>
  <si>
    <t>Sub-Total Plant Scherer</t>
  </si>
  <si>
    <t>Renewables</t>
  </si>
  <si>
    <t>FPC-0091: PERDIDO LANDFILL GAS ENERGY</t>
  </si>
  <si>
    <t>Sub-Total Renewables</t>
  </si>
  <si>
    <t>Sub-Total Power Generation</t>
  </si>
  <si>
    <t>Power Delivery</t>
  </si>
  <si>
    <t>New Business Distribution</t>
  </si>
  <si>
    <t>FPC-2550: CUSTOMER METERING</t>
  </si>
  <si>
    <t>FPC - Paul C. Pratofiorito: Paul</t>
  </si>
  <si>
    <t>FPC-2551: DISTRIBUTION TRANSFORMERS</t>
  </si>
  <si>
    <t>FPC-2552: NEW BUSINESS - OVERHEAD CONSTRUCTION</t>
  </si>
  <si>
    <t>FPC-2553: NEW BUSINESS STREET LIGHTS</t>
  </si>
  <si>
    <t>FPC - James H. Banks: Hal</t>
  </si>
  <si>
    <t>FPC-2554: NEW BUSINESS - UNDERGROUND CONSTRUCTION</t>
  </si>
  <si>
    <t>FPC-2556: PRIVATE STREET &amp; YARD LIGHTS</t>
  </si>
  <si>
    <t>FPC-2559: NEW BUSINESS - METERING ACC. ENCL. EQUIP. &amp; DEVICES</t>
  </si>
  <si>
    <t>FPC-4449: Electric Vehicle Charging Stations</t>
  </si>
  <si>
    <t>Sub-Total New Business Distribution</t>
  </si>
  <si>
    <t>Energy Conservation Cost Recovery</t>
  </si>
  <si>
    <t>FPC-2558: ADVANCED ENERGY MANAGEMENT (AEM)</t>
  </si>
  <si>
    <t>Sub-Total Energy Conservation Cost Recovery</t>
  </si>
  <si>
    <t>Transmission</t>
  </si>
  <si>
    <t>FPC-2801: TRANS SUB INFRASTRUCTURE PROJECTS</t>
  </si>
  <si>
    <t>FPC-2802: TRANS LINE INFRASTRUCTURE PROJECTS</t>
  </si>
  <si>
    <t>FPC-2803: ALLIGATOR SWAMP SVC AND ASSOCIATED MODIFICATIONS</t>
  </si>
  <si>
    <t>FPC-2808: Greenwood - Long Beach</t>
  </si>
  <si>
    <t>FPC-2810: 115 KV STATIC WIRE REPLACEMENTS</t>
  </si>
  <si>
    <t>FPC-2813: North Brewton - Alligator Swamp New 230 kV Transmission Line</t>
  </si>
  <si>
    <t>FPC-2814: LAGUNA BEACH - SANTA ROSA #2 230KV TL</t>
  </si>
  <si>
    <t>FPC-2821: ALLIGATOR SWAMP 230KV EXPANSION</t>
  </si>
  <si>
    <t>FPC-2822: TRANSMISSION LN SWITCH REPL PROJ</t>
  </si>
  <si>
    <t>FPC-2824: MARIANNA - ALFORD 115KV RECONDUCTOR</t>
  </si>
  <si>
    <t>FPC-2829: Highland City +/- 100 MVAR Static VAR compensator (SVC)</t>
  </si>
  <si>
    <t>FPC-2835: TRANSMISSION CIP COMPLIANCE</t>
  </si>
  <si>
    <t>FPC-2836: Transmission Cyber and Physical Security (NON-CIP)</t>
  </si>
  <si>
    <t>FPC-2841: GUYED Y TOWER ANCHOR REPLACEMENTS</t>
  </si>
  <si>
    <t>FPC-2867: HOLMES CREEK - HIGHLAND CITY 230KV</t>
  </si>
  <si>
    <t>FPC-2868: Survey and Renewal of Transmission Corridor Leases</t>
  </si>
  <si>
    <t>FPC-2874: SMITH-LAGUNA 115 KV LINE CONVERSION TO 230KV</t>
  </si>
  <si>
    <t>FPC-2889: FPC-2889</t>
  </si>
  <si>
    <t>FPC-2901: Crist 115kV Substation Reliability Upgrade</t>
  </si>
  <si>
    <t>FPC-2904: HIGHLAND CITY RINGBUS</t>
  </si>
  <si>
    <t>FPC-2906: 115KV LINE RATING INCREASE</t>
  </si>
  <si>
    <t>FPC-2911: SCS Design - Autodesk</t>
  </si>
  <si>
    <t>FPC-2912: Solar</t>
  </si>
  <si>
    <t>FPC-2913: FPC-2913</t>
  </si>
  <si>
    <t>FPC-2914: FPC-2914</t>
  </si>
  <si>
    <t>FPC-3401: DIST SUB INFRASTRUCTURE PROJECTS</t>
  </si>
  <si>
    <t>FPC-3419: BAYOU MARCUS 115 12KV RELIABILITY UPGRADE</t>
  </si>
  <si>
    <t>FPC-3420: DESTIN 115 12KV RELIABILITY UPGRADE</t>
  </si>
  <si>
    <t>FPC-3421: Munson Rd Substation Conversion</t>
  </si>
  <si>
    <t>FPC-3425: INNERARITY 115 12KV UPGRADE</t>
  </si>
  <si>
    <t>FPC-3427: FORT WALTON 115 12KV RELIABILITY UPGRADE</t>
  </si>
  <si>
    <t>FPC-3428: PROACTIVE TRANSFORMER REPLACEMENT</t>
  </si>
  <si>
    <t>FPC-3434: ANTOIOCH NEW SUBSTATION</t>
  </si>
  <si>
    <t>FPC-3437: HURLBURT 115/12KV SUBSTATION P &amp; C INFRASTRUCTURE UPGRADE</t>
  </si>
  <si>
    <t>FPC-3453: 12 kV BREAKER AND REGULATOR REPL PROGRAM</t>
  </si>
  <si>
    <t>FPC-3467: Marianna 115/12kV Substation P &amp; C Infrastructure Upgrade</t>
  </si>
  <si>
    <t>FPC-3490: DEVILLERS LOWSIDE BUS STRUCTURE REBUILD</t>
  </si>
  <si>
    <t>FPC-3495: TYNDALL 115/12KV SUBSTATION P &amp; C INFRASTRUCTURE UPGRADE</t>
  </si>
  <si>
    <t>FPC-3702: CIRCUIT SWITCHER IMP - TS/DS</t>
  </si>
  <si>
    <t>FPC-3714: P&amp;C INFRASTRUCTURE PROJECTS</t>
  </si>
  <si>
    <t>FPC-3735: Ponce and Carryville Conversion to 115kV</t>
  </si>
  <si>
    <t>FPC-3738: Minor Fiber Optic Installations</t>
  </si>
  <si>
    <t>FPC-3742: System Operations Additions and Improvements</t>
  </si>
  <si>
    <t>FPC-3753: FPC-3753</t>
  </si>
  <si>
    <t>FPC-4400: TRANSMISSION TOOLS AND TEST EQUIPMENT</t>
  </si>
  <si>
    <t>Sub-Total Transmission</t>
  </si>
  <si>
    <t>Distribution</t>
  </si>
  <si>
    <t>FPC-3402: MISC OVERHEAD LINE IMPROVEMENTS</t>
  </si>
  <si>
    <t>FPC-3403: DISTRIBUTION ADDITIONS/RETIREMENTS DUE TO HWY &amp; JOINT USE</t>
  </si>
  <si>
    <t>FPC-3404: DISTRIBUTION LINE MINOR PROJECTS</t>
  </si>
  <si>
    <t>FPC-3405: UNDERGROUND SYSTEM ADDITIONS &amp; IMPROVEMENTS</t>
  </si>
  <si>
    <t>FPC-3406: DISTRIBUTION UNDERGROUND CONVERSIONS</t>
  </si>
  <si>
    <t>FPC-3407: MISC CAPITAL ACCRUALS</t>
  </si>
  <si>
    <t>FPC-3408: OVERHEAD LINE IMPROVEMENTS - POLE INSPECTION PROGRAM</t>
  </si>
  <si>
    <t>FPC-3438: NEW DISTRIBUTION FEEDER FOR SUBMARINE CABLE CROSSING</t>
  </si>
  <si>
    <t>FPC-3498: DSCADA MANAGEMENT SYSTEMS - DSCADA</t>
  </si>
  <si>
    <t>FPC-3499: SO SMART RELIABILITY IMPROVEMENT PROGRAMS</t>
  </si>
  <si>
    <t>FPC-3500: ASSET MANAGEMENT IMPROVEMENT PROGRAMS</t>
  </si>
  <si>
    <t>FPC-3501: MISC DISTRIBUTION LINES SPECIFIC FEEDER IMPROVEMENTS</t>
  </si>
  <si>
    <t>FPC-3502: MISC DISTRIBUTION SUBSTATION FEEDER RECONFIGURATIONS &amp; UPGRA</t>
  </si>
  <si>
    <t>FPC-3507: BEULAH SUB - NINE MILE ROAD RECONDUCTOR</t>
  </si>
  <si>
    <t>FPC-3525: DEVILLIERS SUBSTATION RECONFIGURATION</t>
  </si>
  <si>
    <t>FPC-3536: BAYOU MARCUS 5582 RECONDUCTOR</t>
  </si>
  <si>
    <t>FPC-3538: DEVILLIERS / ROMANA SUB: PORT OF PENSACOLA RECONFIGURATION</t>
  </si>
  <si>
    <t>FPC-3637: SANTA ROSA ISLAND ENHANCEMENTS</t>
  </si>
  <si>
    <t>FPC-3650: STORM SUPPORT - OVERHEAD</t>
  </si>
  <si>
    <t>FPC-3652: STORM HARDENING - OVERHEAD</t>
  </si>
  <si>
    <t>FPC-3693: DEVILLIERS SUB - NETWORK UPGRADES</t>
  </si>
  <si>
    <t>FPC-3700: SYSTEM REACTIVE CORRECTIVE CAPACITY</t>
  </si>
  <si>
    <t>FPC-4301: TOOLS IMPLEMENTS AND TEST EQUIP.</t>
  </si>
  <si>
    <t>FPC-4308: POWER DELIVERY TECHNOLOGY IMPROVEMENTS</t>
  </si>
  <si>
    <t>FPC-4392: HR - Training Yard Purchases</t>
  </si>
  <si>
    <t>FPC-4408: Cyber Security</t>
  </si>
  <si>
    <t>Sub-Total Distribution</t>
  </si>
  <si>
    <t>Sub-Total Power Delivery</t>
  </si>
  <si>
    <t>General Plant</t>
  </si>
  <si>
    <t>Transportation</t>
  </si>
  <si>
    <t>FPC-4304: AUTOMOBILES AUTO TRUCKS &amp; EQUIP.</t>
  </si>
  <si>
    <t>FPC - Allison R. Gillespie: Allison</t>
  </si>
  <si>
    <t>Sub-Total Transportation</t>
  </si>
  <si>
    <t>Telecommunications/Mobile Systems/Data Network</t>
  </si>
  <si>
    <t>FPC-4305: TELECOMMUNICATIONS WIRELESS SYSTEM ADDITIONS/IMPROVEMENTS</t>
  </si>
  <si>
    <t>FPC - Shonda L. Lee: Shonda</t>
  </si>
  <si>
    <t>FPC-4310: VOICE &amp; DATA CONVERGED NETWORK</t>
  </si>
  <si>
    <t>FPC-4311: TRANSPORT NETWORK</t>
  </si>
  <si>
    <t>FPC-4385: FIELD COMPUTING</t>
  </si>
  <si>
    <t>FPC-4386: CSS Data Integration Hub Architecture</t>
  </si>
  <si>
    <t>FPC - David Oerting: Dave</t>
  </si>
  <si>
    <t>FPC-4410: Long Term Evolution (LTE)</t>
  </si>
  <si>
    <t>FPC-4417: IT Cyber Security Software</t>
  </si>
  <si>
    <t>FPC-4486: On Line Customer Care</t>
  </si>
  <si>
    <t>Sub-Total Telecommunications/Mobile Systems/Data Network</t>
  </si>
  <si>
    <t>Accounting</t>
  </si>
  <si>
    <t>FPC-4376: Maximo/Oracle/Powerplant Upgrades</t>
  </si>
  <si>
    <t>FPC - Carol Stevens: Carol</t>
  </si>
  <si>
    <t>Sub-Total Accounting</t>
  </si>
  <si>
    <t>Corporate Services</t>
  </si>
  <si>
    <t>FPC-4300: OFFICE FURNITURE &amp; MECHANICAL EQUIP.</t>
  </si>
  <si>
    <t>FPC - Corporate Services: Shirley</t>
  </si>
  <si>
    <t>FPC-4302: MISC. BUILDINGS LAND AND EQUIP.</t>
  </si>
  <si>
    <t>FPC-4303: SECURITY EQUIPMENT</t>
  </si>
  <si>
    <t>FPC-4306: AUDIO &amp; VISUAL EQUIPMENT</t>
  </si>
  <si>
    <t>FPC-4367: REPLACE ROOF AT CORPORATE OFFICE</t>
  </si>
  <si>
    <t>FPC-4370: PRINTSHOP EQUIP</t>
  </si>
  <si>
    <t>FPC-4371: CRESTVIEW LS ADDITIONS/RENOVATIONS</t>
  </si>
  <si>
    <t>FPC-4398: PANAMA CITY VECHICLE MAINT FACILITY</t>
  </si>
  <si>
    <t>FPC-4399: PENS DISTRICT-CONSOL CUST SVC FACIL</t>
  </si>
  <si>
    <t>FPC-4406: Panama City Admin Chiller</t>
  </si>
  <si>
    <t>FPC-4409: FPC-4409</t>
  </si>
  <si>
    <t>FPC-4411: LAND PURCHASE IN CRESTVIEW</t>
  </si>
  <si>
    <t>FPC-4414: FPC-4414</t>
  </si>
  <si>
    <t>Sub-Total Corporate Services</t>
  </si>
  <si>
    <t>T&amp;D Warehouse Equipment Replacement</t>
  </si>
  <si>
    <t>FPC-4344: T&amp;D WAREHOUSE EQUIPMENT REPLACEMENT</t>
  </si>
  <si>
    <t>FPC - Beverly D. Day: Beverly</t>
  </si>
  <si>
    <t>Sub-Total T&amp;D Warehouse Equipment Replacement</t>
  </si>
  <si>
    <t>Sub-Total General Plant</t>
  </si>
  <si>
    <t>Non-Utility</t>
  </si>
  <si>
    <t>FPC-4999: NEW PRODUCTS AND SERVICES</t>
  </si>
  <si>
    <t>Sub-Total Non-Utility</t>
  </si>
  <si>
    <t>Uncategorized</t>
  </si>
  <si>
    <t>FPC-4785: FPC-4785</t>
  </si>
  <si>
    <t>FPC-4790: FPC-4790</t>
  </si>
  <si>
    <t>Sub-Total Uncategorized</t>
  </si>
  <si>
    <t>Total</t>
  </si>
  <si>
    <t>Scenario Data</t>
  </si>
  <si>
    <t>Scenario</t>
  </si>
  <si>
    <t>Software Release</t>
  </si>
  <si>
    <t>10.01.B</t>
  </si>
  <si>
    <t>Version ID</t>
  </si>
  <si>
    <t>1</t>
  </si>
  <si>
    <t>Scenario Comments</t>
  </si>
  <si>
    <t>Date &amp; Time of Shared Run</t>
  </si>
  <si>
    <t>Never run</t>
  </si>
  <si>
    <t>Date &amp; Time Exported</t>
  </si>
  <si>
    <t>01/11/2016 09:21:12</t>
  </si>
  <si>
    <t>Case List</t>
  </si>
  <si>
    <t>[Logic, CF Actuals - FPC, Empty Tree Case: Admin lock, Structure, CF Permanent, CF PowerPlant - GULF, CF Budworks - GULF - 2016 Preliminary Budget 10 - Live Reforecast, CF Temporary - GULF - 2016 Preliminary Budget 10 - Live Reforecast, CF Environmental - GULF - 2016 Preliminary Budget 10 - Live Reforecast, |Blank Data|: Admin lock, CF Data - GULF - 2016 Preliminary Budget 10 - Live Reforecast]</t>
  </si>
  <si>
    <t>Start Year</t>
  </si>
  <si>
    <t>2014</t>
  </si>
  <si>
    <t>Actuals Through</t>
  </si>
  <si>
    <t>12/2015</t>
  </si>
  <si>
    <t>Years to Run/Run Monthly</t>
  </si>
  <si>
    <t>12 (Monthly: 12)</t>
  </si>
  <si>
    <t>Scenario Type &amp; User-Defined Scenario Type</t>
  </si>
  <si>
    <t>Budget</t>
  </si>
  <si>
    <t>Report Data</t>
  </si>
  <si>
    <t>Sequence Set</t>
  </si>
  <si>
    <t>View Name</t>
  </si>
  <si>
    <t>Dataset/Calc</t>
  </si>
  <si>
    <t>Row Headers</t>
  </si>
  <si>
    <t>Column Headers</t>
  </si>
  <si>
    <t>Time Setting</t>
  </si>
  <si>
    <t>Filters</t>
  </si>
  <si>
    <t>Capital Sequence: Admin lock</t>
  </si>
  <si>
    <t>CF Capital Expenditures by Business Unit: Admin lock</t>
  </si>
  <si>
    <t>CF Capital Expenditures by Business Unit</t>
  </si>
  <si>
    <t>Project Class -&gt; Business Unit of Project's Project -&gt; Business Unit Class,Project Class -&gt; Business Unit Detail of Project's Project -&gt; Business Unit Class,Imported: Project -&gt; PE of Project</t>
  </si>
  <si>
    <t>Year 1 YTD-Dec, Year 1 Annual,User Specified Scenario List</t>
  </si>
  <si>
    <t xml:space="preserve">View filter is CF Project Amount Type = Cash, CIAC, AFUDC Debt &amp; Equity
CF Project Amount Type = Cash, CIAC, AFUDC Debt &amp; Equity
</t>
  </si>
  <si>
    <t>Jan - 2015</t>
  </si>
  <si>
    <t>Feb - 2015</t>
  </si>
  <si>
    <t>Mar - 2015</t>
  </si>
  <si>
    <t>Apr - 2015</t>
  </si>
  <si>
    <t>May - 2015</t>
  </si>
  <si>
    <t>Jun - 2015</t>
  </si>
  <si>
    <t>Jul - 2015</t>
  </si>
  <si>
    <t>Aug - 2015</t>
  </si>
  <si>
    <t>Sep - 2015</t>
  </si>
  <si>
    <t>Oct - 2015</t>
  </si>
  <si>
    <t>Nov - 2015</t>
  </si>
  <si>
    <t>Dec - 2015</t>
  </si>
  <si>
    <t>2015</t>
  </si>
  <si>
    <t>FPC-1248: FPC-1248</t>
  </si>
  <si>
    <t>FPC-1298: ECRC-WATER-CRIST CONSERVATION PROJECT</t>
  </si>
  <si>
    <t>FPC-1299: 1299 ECRC (Existing) - Crist 4-7 Ash Pond Chemistry Control System</t>
  </si>
  <si>
    <t>FPC-1913: ECRC-AIR-CRIST SCRUBBER AGITATOR GEARBOX</t>
  </si>
  <si>
    <t>FPC-3477: FPC-3477</t>
  </si>
  <si>
    <t>FPC-1765: FPC-1765</t>
  </si>
  <si>
    <t>FPC-1136: FPC-1136</t>
  </si>
  <si>
    <t>FPC-1147: FPC-1147</t>
  </si>
  <si>
    <t>FPC-1176: CRIST U4 REPL BREAKERS CABLE &amp; SWITCHES FOR ARC FLASH STUDY</t>
  </si>
  <si>
    <t>FPC-1215: FPC-1215</t>
  </si>
  <si>
    <t>FPC-1277: CRIST 4-7 NEW RAW WATER SUPPLY WELL</t>
  </si>
  <si>
    <t>FPC-1278: CRIST UNIT 6 UPS BATTERIES</t>
  </si>
  <si>
    <t>FPC-1910: CRIST GAS PIPELINE</t>
  </si>
  <si>
    <t>FPC-1932: CRIST CHEMICAL CLEANING WASTE DRAIN PIPINE</t>
  </si>
  <si>
    <t>FPC-1477: SMITH 3 - REPLACE INLINE AIR FILTERS</t>
  </si>
  <si>
    <t>FPC-1485: SMITH 1 &amp; 2 - Steam Inerting System</t>
  </si>
  <si>
    <t>FPC-1607: FPC-1607</t>
  </si>
  <si>
    <t>FPC-1635: FPC-1635</t>
  </si>
  <si>
    <t>FPC-1652: Smith 3 - Blowdown Tank</t>
  </si>
  <si>
    <t>FPC-1654: FPC-1654</t>
  </si>
  <si>
    <t>FPC-1656: FPC-1656</t>
  </si>
  <si>
    <t>FPC-1657: FPC-1657</t>
  </si>
  <si>
    <t>FPC-1536: DANIEL 2 BOILER WATER CIRCULATING PUMP</t>
  </si>
  <si>
    <t>FPC-1566: FPC-1566</t>
  </si>
  <si>
    <t>FPC-1576: FPC-1576</t>
  </si>
  <si>
    <t>FPC-1814: DANIEL 2 EXPANSION JOINTS C00435  C00437 C01716</t>
  </si>
  <si>
    <t>FPC-1833: DANIEL 2 ROTATING TURBINE BLADE REPLACEMENT</t>
  </si>
  <si>
    <t>FPC-1842: FPC-1842</t>
  </si>
  <si>
    <t>FPC-1887: Daniel Units 1 &amp; 2 Fencing of Switchyard</t>
  </si>
  <si>
    <t>FPC-1889: Daniel Common Battery Project - Coal Yard Battery</t>
  </si>
  <si>
    <t>FPC-1712: FPC-1712</t>
  </si>
  <si>
    <t>FPC-1722: FPC-1722</t>
  </si>
  <si>
    <t>FPC-1760: FPC-1760</t>
  </si>
  <si>
    <t>FPC-1761: FPC-1761</t>
  </si>
  <si>
    <t>FPC-1763: SCHERER 3 CYCLE ISOLATION VALVE</t>
  </si>
  <si>
    <t>FPC-1773: Scherer  Common  - Install Weigh Bin</t>
  </si>
  <si>
    <t>FPC-1781: FPC-1781</t>
  </si>
  <si>
    <t>FPC-1797: SCHERER 3 BOILER CONTROL HARDWARE</t>
  </si>
  <si>
    <t>FPC-6518: FPC-6518</t>
  </si>
  <si>
    <t>FPC-6520: Scherer 3 HP Turbine  Diaphragm Replacement</t>
  </si>
  <si>
    <t>FPC-0092: Perdido Landfill Gas to Energy Unit 3</t>
  </si>
  <si>
    <t>FPC-0093: Perdido Landfill Unit 3 Fiber Optics</t>
  </si>
  <si>
    <t>FPC-2555: ADVANCED METERING INFRASTRUCTURE  (AMI)</t>
  </si>
  <si>
    <t>FPC-2820: FPC-2820</t>
  </si>
  <si>
    <t>FPC-2830: TRANSMISSION BREAKER REPLACEMENT</t>
  </si>
  <si>
    <t>FPC-2843: FPC-2843</t>
  </si>
  <si>
    <t>FPC-2853: FPC-2853</t>
  </si>
  <si>
    <t>FPC-2882: MOLINO - PINE FOREST 115KV RECONDUCTOR</t>
  </si>
  <si>
    <t>FPC-2890: FPC-2890</t>
  </si>
  <si>
    <t>FPC-3422: FPC-3422</t>
  </si>
  <si>
    <t>FPC-3423: HATHAWAY 115 12KV RELIABILITY UPGRADE</t>
  </si>
  <si>
    <t>FPC-3431: FPC-3431</t>
  </si>
  <si>
    <t>FPC-3432: FPC-3432</t>
  </si>
  <si>
    <t>FPC-3435: FPC-3435</t>
  </si>
  <si>
    <t>FPC-3450: FPC-3450</t>
  </si>
  <si>
    <t>FPC-3498: SMART GRID - SOCO ECONOMIC STIMULUS PROJECTS</t>
  </si>
  <si>
    <t>FPC-3521: AIRPORT 8932 RECONDUCTOR &amp; PHASE ADDITION</t>
  </si>
  <si>
    <t>FPC-3530: MIRAMAR - CRYSTAL BEACH CONFIGURATION</t>
  </si>
  <si>
    <t>FPC-3634: GULF BREEZE 7512 &amp; 7522 RECONDUCTOR</t>
  </si>
  <si>
    <t>FPC-3637: SANTA ROSA CABLE CROSSING ENHANCEMENTS</t>
  </si>
  <si>
    <t>FPC-3651: STORM SUPPORT - UNDERGROUND</t>
  </si>
  <si>
    <t>FPC-4303: SECURITY</t>
  </si>
  <si>
    <t>FPC-4376: Maximo/PowerPlant Upgrades</t>
  </si>
  <si>
    <t>FPC-4306: AV EQUIP &amp; SERVICES</t>
  </si>
  <si>
    <t>FPC-4360: PINE FOREST NEW OFFICE FACILITY</t>
  </si>
  <si>
    <t>FPC-4370: COMMUNICATIONS/PRINTSHOP</t>
  </si>
  <si>
    <t>FPC-4377: FPC-4377</t>
  </si>
  <si>
    <t>FPC-4393: Corporate Office South Parking lot replacement</t>
  </si>
  <si>
    <t>FPC-4394: Panama City Parking lot replacement</t>
  </si>
  <si>
    <t>Total - YTD</t>
  </si>
  <si>
    <t>Sche 73</t>
  </si>
  <si>
    <t>YTD 2015 Capital Budget</t>
  </si>
  <si>
    <t>Non-Utility Reconciling item</t>
  </si>
  <si>
    <t>Adjusted Total</t>
  </si>
  <si>
    <t>Above - per UI</t>
  </si>
  <si>
    <t>Difference</t>
  </si>
  <si>
    <t>Pointer to Budget Contact</t>
  </si>
  <si>
    <t>YTD Actual</t>
  </si>
  <si>
    <t>YTD Budget</t>
  </si>
  <si>
    <t>YTD Variance ($)</t>
  </si>
  <si>
    <t>YTD Variance (%)</t>
  </si>
  <si>
    <t>YTD Over/Under Budget</t>
  </si>
  <si>
    <t>Explanation Required?</t>
  </si>
  <si>
    <t>YTD Explanation</t>
  </si>
  <si>
    <t>Over due to system-wide re-projection of OCC project exp.</t>
  </si>
  <si>
    <t xml:space="preserve">AMI meter purchases and AMI Tower work was ahead of schedule.  Sensus meters were received in December.  Authorization/Approval to purchase 7,000 RCDC Meters for Customer Service put this PE well over budget at Year-End.  </t>
  </si>
  <si>
    <t>The need for OH &amp; UG Transformers YTD has been less than originally projected causing the PE to be under budget in 2015.</t>
  </si>
  <si>
    <t>OH New Business has increased this year.</t>
  </si>
  <si>
    <t xml:space="preserve">UG New Business has continued to increase at a rate ahead of market Projections.  Navy Federal DSO # 55A5MU  in the amount of $880k is a key component causing this PE to be over-budget.    </t>
  </si>
  <si>
    <t>This PE is driven by New Business PE's 2552 and 2554, both of which have increased, causing this PE to be over-budget.</t>
  </si>
  <si>
    <t>SCS Cyber Team projected $100k year end spending.  Behind schedule</t>
  </si>
  <si>
    <t>SoLinc expected to be under budget due to delay of Towers being built.</t>
  </si>
  <si>
    <t xml:space="preserve"> DOT Projects caused this PE to be over budget in 2015.</t>
  </si>
  <si>
    <t>Minor Line Projects were expected to be more than anticipated.</t>
  </si>
  <si>
    <t>Un-planned cable failures requiring replacement has increased the expenditures.  We are planning to investigate putting together a program to proactively replace.  We are changing to $3.3M.  Gulf Coast $80k project added.  $40k for Colony in Western.</t>
  </si>
  <si>
    <t xml:space="preserve">City of Panama City Beach conversion has been delayed by the customer.  Project pushed to future waiting on their request for an updated calculation of the CIAC payment. </t>
  </si>
  <si>
    <t xml:space="preserve">This blanket order PE 3407  was set up exclusively to capture monthly entries for Accounts Payable setups and reversals (SOX).  Any variance is a timing difference of Accruals setup the previous month. </t>
  </si>
  <si>
    <t xml:space="preserve">Timing: Pole replacements costs behind throughout this year. </t>
  </si>
  <si>
    <t>SR Cable Crossing Easements, Licensing and Permitting costs (unbudgeted until 2016)</t>
  </si>
  <si>
    <t>Timing: DSCADA Western - $66k and TCMS Expansion - $175k additional.  We Reduced expenditures in PE 4308 PE to offset this overage.  New Name for this PE: DSCADA Management Systems and Future PE 4412 beginning in 2016.</t>
  </si>
  <si>
    <t>Overruns in projects were offset in other PE's that we could control</t>
  </si>
  <si>
    <t>Stripoffs caused this PE to be under budget.  Some work was not started until later in the year due to contractor availability.</t>
  </si>
  <si>
    <t>Specific projects were delayed in order to reduce expenditures.</t>
  </si>
  <si>
    <t>Timing: Driven by TBU work schedule.  This is for the Panama City International Airport - West Bay work effects this PE.  Check DSO PE.</t>
  </si>
  <si>
    <t>This project has been superseded by PE 2554 activity.</t>
  </si>
  <si>
    <t>This project was no longer needed per Planning.</t>
  </si>
  <si>
    <t>Project is on hold until further notice.</t>
  </si>
  <si>
    <t>Increased $465k to cover additional work placed on Gulf by the county road construction going on in the adjacent area.  From 4/8/15: charges are materials and OH, bid price of $428,528 still valid for this section of the project. Renamed this PE to indicate the focus on core work.</t>
  </si>
  <si>
    <t>Residual Capital Charges from storms experienced in 2015</t>
  </si>
  <si>
    <t>Actual charges were less than anticipated</t>
  </si>
  <si>
    <t xml:space="preserve">Construction was not completed in 2015 in  Graceville &amp; Bonifay - By Gulf Crews.  </t>
  </si>
  <si>
    <t>PE Budget amount was reduced in the 4th quarter of last year.  This led to several tool purchases that will be delayed until 2016</t>
  </si>
  <si>
    <t>Timing. Technical Services evaluated placement and will send the Locations of work to each District and Project Services on the 48 sites getting new controllers installed. Order enough to increase stock to 40 Banks under new standard.  We expect to complete these projects in 2016. Timing</t>
  </si>
  <si>
    <t>YE Projections made by SCS were reduced: ARMS-III - $325k; $25k for Meter Facility and Misc.</t>
  </si>
  <si>
    <t>Timing: Work delayed until 2016</t>
  </si>
  <si>
    <t>Overage offset by other dept PE's</t>
  </si>
  <si>
    <t>Dept reorg. Postal budget trsf to PE4300</t>
  </si>
  <si>
    <t>project was not approved by management</t>
  </si>
  <si>
    <t>Budget Exception</t>
  </si>
  <si>
    <t>Addt'l safety issue-Bay canopy foundation</t>
  </si>
  <si>
    <t>Scope of work changed &amp; overage offset by other dept PE's</t>
  </si>
  <si>
    <t>Timing &amp; bid less than estimated</t>
  </si>
  <si>
    <t>Projected to be under in all PE's $305K to cover other Gulf Depts. ($180K security, $100K Security, $25K Facilities) &amp; under $235 in current IT projects to help cover Cyber Security (Executive Mandate) not in Gulf IT budget;   Over total projection $88K ($88K Cyber Security)</t>
  </si>
  <si>
    <t>Under $100k due to CIAC collected in 2014 for 2015 expenses and the change to combine PE's.  Also, due to delay in deploying new networked fixtures.</t>
  </si>
  <si>
    <t>Over due to blanket work order expenses for PE's 2553 and 2556 have been combined into one blanket work order in PE 2556.</t>
  </si>
  <si>
    <t>Under due to less customer installations and conversions.</t>
  </si>
  <si>
    <t>Over due to installation of new EV chargers not budgeted</t>
  </si>
  <si>
    <t>Over due to introduction of new Basic Plus Surge product</t>
  </si>
  <si>
    <t>Original budget should have been $475k. This amount was never entered into Budworks. The overrun  of $51k is due to the extension of the Oracle R12 Upgrade project. The upgrade was budgeted through July 2015; however, was extended further into 2015.</t>
  </si>
  <si>
    <t>$182K was journaled from PE 3427 (South Crestview and Spare) Crystal Beach (unexpected failure)</t>
  </si>
  <si>
    <t>Blanket for PSC requirements, however, 5 emergency structure replacement occurred (Crist - Barry reimbursable received in Nov), Crist-Alligator Swamp #1 guyed Y emergency replacment dollars add in December.</t>
  </si>
  <si>
    <t>Additional Gulf labor to complete the SVC project (i.e. training, commissioning, and site stabilization) and final tax payment not in 2015 budget.  Overheads and allocations increased as a result of increased base amount. Also, additional Environmental storm work.</t>
  </si>
  <si>
    <t>Foundations projected to start in March and was delayed until May</t>
  </si>
  <si>
    <t>Reduced number of crews and hours worked 40 hours a week from the 50-60 hours a week previously worked.  Civil construction over estimated.</t>
  </si>
  <si>
    <t>additional crew labor - $1M; mats cost - $1.2M; incurred in 2014 but paid in 2015 (mats and cranes) - $1.3M, Due to increased actuals associated overheads and allocations are higher.</t>
  </si>
  <si>
    <t>Crist-Alligator fiber work -- Reallocated dollars from PE 3714</t>
  </si>
  <si>
    <t>Switchpads - OSHA requirement, charges moved from PE 2889 for the switch at Pace Water.</t>
  </si>
  <si>
    <t>Additional Gulf labor to complete the SVC project (i.e. training and commissioning) and final tax payment not in 2015 budget.  Overheads and allocations increased as a result of increased base amount.</t>
  </si>
  <si>
    <t>Purchasing spare 230kV breaker - Biometric readers - $65k</t>
  </si>
  <si>
    <t>Hardware and labor for subsataion cyber security</t>
  </si>
  <si>
    <t>under budget and resources reallocated to other projects</t>
  </si>
  <si>
    <t>Crews, Mats, Cranes and Inspectors released earlier than projected schedule.  Associated overheads and allocations reduced as a result of lower actual cost.</t>
  </si>
  <si>
    <t>Timing of budget to actuals</t>
  </si>
  <si>
    <t>Fiber and SCADA work not budgeted in 2015</t>
  </si>
  <si>
    <t>Pole purchased for switch being installed behind Pace Water - This switch will tap the Crist - Air Products #1 to the Crist - Crestview #2.  Originally budgeted in previous years, but never installed (we now have a decision from the customer to move forward).  Work will most likely happen in 2016, but we had to take delivery of the pole.
Charges journaled from PE 2889 to PE 2822 for the switch at Pace Water - $103,046.28 - debit reflected in PE 2822</t>
  </si>
  <si>
    <t>design and overheads higher than budgeted - receiving batteries in December</t>
  </si>
  <si>
    <t>Original budget was a high level estimate</t>
  </si>
  <si>
    <t>Gulf and SCS labor  to support Solar projects.</t>
  </si>
  <si>
    <t>Purchased Property in conflict with Santa Rosa Substation expansion.</t>
  </si>
  <si>
    <t>Phillips Inlet sinking structures and foundations - additional substation failures</t>
  </si>
  <si>
    <t>Charges were moved to a deferred debit account - work order is cancelled and a new TEAMS work order will be issued when the project starts again.  Originally planned for 2015 now moved to future year.</t>
  </si>
  <si>
    <t>Moved deferred debit charges in December</t>
  </si>
  <si>
    <t>Design to start in 2016</t>
  </si>
  <si>
    <t>Pine Forest transformer and associated work</t>
  </si>
  <si>
    <t>variance overrun due to gate material being received in 2015, originally planned to be received in 2014.  Engineering cost more than anticipated (taking more time).</t>
  </si>
  <si>
    <t xml:space="preserve"> Project completed in 2014.  Material return in 2015 caused overheads to be reduced as well</t>
  </si>
  <si>
    <t>2 breakers being moved to PE 2801 (South Crestview and Spare) Budget and actuals in 2014 - JV in 2015</t>
  </si>
  <si>
    <t>Design charges more than budgeted, started work in December</t>
  </si>
  <si>
    <t>Project finished in 2014 (earlier than originally budgeted)</t>
  </si>
  <si>
    <t>Moved deferred debit charges in December for Vernon</t>
  </si>
  <si>
    <t>OPGW on Greenwood - Long Beach line - Lullwater and Eastbay modifications (reduce number of versions of bank protections) - unexpected number of relay failures</t>
  </si>
  <si>
    <t xml:space="preserve">Grounding was not completed in 2014 where it was originally budgeted. </t>
  </si>
  <si>
    <t>Projected to receive the charges from the additional PCC Land Purchase - $97k, EMS Migration (AIX and Oracle) - $122k, Furniture for bunker at Pine Forest and Break room renovations</t>
  </si>
  <si>
    <t>Dilo and Survey tool</t>
  </si>
  <si>
    <t>New PE for CCR Rule</t>
  </si>
  <si>
    <t>Project added in 2015 due to CCR compliance requirements</t>
  </si>
  <si>
    <t xml:space="preserve">Missed accrual in Dec 2014   -- 268K </t>
  </si>
  <si>
    <t>Fewer Miscellaneous Jobs than anticipated</t>
  </si>
  <si>
    <t>Project cancelled.</t>
  </si>
  <si>
    <t>Project over mainly due to incorrect SCS projections &amp; U7 controls allocated to ECRC</t>
  </si>
  <si>
    <t>Booking Scrubber replacements to PE.</t>
  </si>
  <si>
    <t>More miscellaneous work needed than budgeted</t>
  </si>
  <si>
    <t>New PE  U7 Flame  Scanner</t>
  </si>
  <si>
    <t>Will periodically adjust to keep 62.7% in retrofit. The rest will be moved to ECRC. Dec 2014 was off, so a journal made at end of year had to be adjusted this year. Plus 6A ign compressor was $58K</t>
  </si>
  <si>
    <t>Burner Replacement $331K cancelled. U6 Controls remains</t>
  </si>
  <si>
    <t>New PE letter for U6 Flame Scanner</t>
  </si>
  <si>
    <t>Bulk of projected SCS cost for cell 1 has been pushed out to future years. Decision made to make modifications to cell 2 for now which is included in the YE projection.</t>
  </si>
  <si>
    <t>Project will no longer be done due to Smith 1 &amp; 2 closure</t>
  </si>
  <si>
    <t>Licensing fee not paid in 2015</t>
  </si>
  <si>
    <t xml:space="preserve">Project is ongoing but significantly less contractual work done on this job.  </t>
  </si>
  <si>
    <t>Additional labor hours beyond what was estimated have been required to complete scope of work.</t>
  </si>
  <si>
    <t>carryover for "A" ammonia forwarding pump</t>
  </si>
  <si>
    <t>cancelled</t>
  </si>
  <si>
    <t>contract labor more than budgeted</t>
  </si>
  <si>
    <t>Inspection determined life of fans has 2 more years. Cancelled</t>
  </si>
  <si>
    <t>PE letter CCR ruling</t>
  </si>
  <si>
    <t>2014 carryover</t>
  </si>
  <si>
    <t>Budget increase in MPC final budget revision</t>
  </si>
  <si>
    <t xml:space="preserve">Budgeted based on SCS but was accomplished under budget using on-site contractor services on a time and material basis. </t>
  </si>
  <si>
    <t xml:space="preserve">Charges on project moved to ARO by Property Accounting. </t>
  </si>
  <si>
    <t>Carryover  Environmental Construction</t>
  </si>
  <si>
    <t>2014 Carryover, Environmental Construction True Ups</t>
  </si>
  <si>
    <t>2014 Carryover</t>
  </si>
  <si>
    <t xml:space="preserve">Per Scott Mayo, Bromine is not going to spend this dollars this year. Scott spoke to John Pemberton and Environmental Affairs. </t>
  </si>
  <si>
    <t>Environmental Construction True Ups</t>
  </si>
  <si>
    <t>Environmental Construction project… not started</t>
  </si>
  <si>
    <t>New Project - not in Budget</t>
  </si>
  <si>
    <t>PE Letter - Project moved from 2016 to 2015</t>
  </si>
  <si>
    <t>Carryover - SCS charges</t>
  </si>
  <si>
    <t>581K accrued in error in Dec 2014, so Jan 2015 reversal will not have an offset.  Monthly  budget amounts changed significantly.</t>
  </si>
  <si>
    <t>Not enough time to complete project - Moved to 2017</t>
  </si>
  <si>
    <t>Carryover - SCS is assisting with this project</t>
  </si>
  <si>
    <t>New breaker added to scope</t>
  </si>
  <si>
    <t>Scope reduction</t>
  </si>
  <si>
    <t>moved to 2016</t>
  </si>
  <si>
    <t>bids less than anticipated</t>
  </si>
  <si>
    <t>carryover</t>
  </si>
  <si>
    <t>will be completed in 2016.  scope change.</t>
  </si>
  <si>
    <t>YE increase in projection due to Bids came back 2.2M more than expected.  Some dollars credited back in future.</t>
  </si>
  <si>
    <t>Pe Letter - Project to be completed in 2016</t>
  </si>
  <si>
    <t>will be completed in 2016 ..scope change</t>
  </si>
  <si>
    <t xml:space="preserve">More minor misc. GWOs than budgeted </t>
  </si>
  <si>
    <t>$54,133 accrued in error Dec 2014.  Pymt made in Dec 2014 for this invoice.</t>
  </si>
  <si>
    <t>Karen will periodically adjust to keep 62.7% in retrofit.The rest will be moved to ECRC. Correction for 2014 error made  in 2015.</t>
  </si>
  <si>
    <t>Had to replace 7A forced draft fan motor $322K Jan. Failed during storm .  Includes $775K for U6 sidewall inlet headers and $1.7M to replace U5 turbine blades.</t>
  </si>
  <si>
    <t>moved to 2017</t>
  </si>
  <si>
    <t>SCS did not spend dollars</t>
  </si>
  <si>
    <t xml:space="preserve">$402,434 accrued in error in Dec 2014. Reversed in Jan. </t>
  </si>
  <si>
    <t xml:space="preserve">$354,537 accrued in error in Dec 2014. Reversed in Jan. </t>
  </si>
  <si>
    <t>Not as many belts needed as anticipated</t>
  </si>
  <si>
    <t>job cancelled</t>
  </si>
  <si>
    <t>Carryover  Underbudget last year</t>
  </si>
  <si>
    <t>Bid greater than budget</t>
  </si>
  <si>
    <t>will be completed in 2016</t>
  </si>
  <si>
    <t>Cost less than expected</t>
  </si>
  <si>
    <t>Carryover to 2016</t>
  </si>
  <si>
    <t xml:space="preserve">Project will incurr more cost this year than budgeted due to scope change. </t>
  </si>
  <si>
    <t>Scope change</t>
  </si>
  <si>
    <t>Moved to future year</t>
  </si>
  <si>
    <t>Purchased 1 instead of 2</t>
  </si>
  <si>
    <t>Mgmt decided to repair as O&amp;M</t>
  </si>
  <si>
    <t>This is included in PE 1100</t>
  </si>
  <si>
    <t>Spent in PE 1978</t>
  </si>
  <si>
    <t>carryover to 2016.  Will Include PE 1996 Silo A compressor.</t>
  </si>
  <si>
    <t>Minimal misc. activity @ Scholz</t>
  </si>
  <si>
    <t>New PE set up Dec 2014 (After Final Budget)</t>
  </si>
  <si>
    <t>Minimal activity on Units 1 &amp; 2</t>
  </si>
  <si>
    <t>2014 Carryover; resolved payment dispute with vendor</t>
  </si>
  <si>
    <t>Estimated labor expenses on project ended up being under what was originally expected</t>
  </si>
  <si>
    <t>Project no longer will be done</t>
  </si>
  <si>
    <t xml:space="preserve">Contractor work on this job is slightly more than estimated. </t>
  </si>
  <si>
    <t>Minimal misc. activity</t>
  </si>
  <si>
    <t>Minimal corrosion needs on U3 this month.</t>
  </si>
  <si>
    <t>Duplicate PE.  Actuals in PE 0507</t>
  </si>
  <si>
    <t>Project actuals mapped to PE 1500</t>
  </si>
  <si>
    <t>Overrun due to increased material cost and labor rate</t>
  </si>
  <si>
    <t>Duplicate PE.  Budget in PE 0500</t>
  </si>
  <si>
    <t>Project delayed until 2016 - Some Engineering work done in 2015</t>
  </si>
  <si>
    <t xml:space="preserve">Budget reduced in final MPC revsion. </t>
  </si>
  <si>
    <t>Actual dollars in PE 1873</t>
  </si>
  <si>
    <t>Project completed under budget</t>
  </si>
  <si>
    <t xml:space="preserve">Project added in 2015    </t>
  </si>
  <si>
    <t>Project added in 2015 due to equipment failure</t>
  </si>
  <si>
    <t xml:space="preserve">PE's 502, 509, 1827, 1894, and 1896 mapped to the Miscellaneous PE </t>
  </si>
  <si>
    <t xml:space="preserve">Valves were not replaced separately . </t>
  </si>
  <si>
    <t>Budget was decreased in MPC's final budget revision</t>
  </si>
  <si>
    <t>Budget increased in MPC final budget revision . Engineering expenses budgeted Jan-Apr. Work starting in May</t>
  </si>
  <si>
    <t>Project carring over into 2016.  $500K budgeted for 2016</t>
  </si>
  <si>
    <t>Project scope reduced</t>
  </si>
  <si>
    <t>MPC Transmission Project-  More work done thatn originally estimated</t>
  </si>
  <si>
    <t>Project completing over budget due to inaccurate contractor estimates</t>
  </si>
  <si>
    <t>Project actual dollars coming through PE 1500</t>
  </si>
  <si>
    <t xml:space="preserve">Budget reduced in final MPC revision. </t>
  </si>
  <si>
    <t>Project added in MPC final version</t>
  </si>
  <si>
    <t>Project completed over budget</t>
  </si>
  <si>
    <t>Completed underbudget</t>
  </si>
  <si>
    <t>Project delayed and reduced in MPC final version</t>
  </si>
  <si>
    <t>Addional work added to project. Scope changed</t>
  </si>
  <si>
    <t>Budget was revised in MPC final budget. Project completed under budget</t>
  </si>
  <si>
    <t>Project Reduced.</t>
  </si>
  <si>
    <t xml:space="preserve">Project added to MPC budget in final revision. </t>
  </si>
  <si>
    <t>Project delayed</t>
  </si>
  <si>
    <t>Budget increased in MPC final budget revision .</t>
  </si>
  <si>
    <t>project delayed</t>
  </si>
  <si>
    <t xml:space="preserve">Project actuals coming through Gulf's Misc PE.  </t>
  </si>
  <si>
    <t>Project actuals coming through Gulf's Misc PE.  Added $177K to Misc PE</t>
  </si>
  <si>
    <t>2014 project that carried over into 2015. Although dollars were budgeted to cover carryover the amount was reduced in final MPC revision.</t>
  </si>
  <si>
    <t xml:space="preserve">Scherer Depository PE represents the billing account for Scherer Cost.  Not in budget dollars. </t>
  </si>
  <si>
    <t>More extensive design needed with additional piping and strainers due to change in the water source</t>
  </si>
  <si>
    <t xml:space="preserve">GWO was written in October to start ordering portable equipment.  </t>
  </si>
  <si>
    <t xml:space="preserve">Work order in service. Working on closing PO's.  </t>
  </si>
  <si>
    <t xml:space="preserve">Per Cathy Johnson Project Manager on this job just communnicated that this should be right on budget at Year End. </t>
  </si>
  <si>
    <t>Unanticipated discovery work that was not previously budgeted or expected</t>
  </si>
  <si>
    <t xml:space="preserve">Actuals appear they should be for the lighting project on GULF PE 6517 instead of this 1739. </t>
  </si>
  <si>
    <t>There were two BWCP motors that were found bad rather than just one (which one is typical budgeted).</t>
  </si>
  <si>
    <t>Emergency 3C ID Fan Motor was charged to Misc Pumps Valves and Motors.</t>
  </si>
  <si>
    <t>Pushed several years out.</t>
  </si>
  <si>
    <t>Part of project dollars went to PE 6529</t>
  </si>
  <si>
    <t xml:space="preserve">Expected to be under on this job, again trying to be cost conscience to help with emergency fixes this year. </t>
  </si>
  <si>
    <t>Trying to be cost conscience due to emergencies this year with 3D ID Fan 511k (100% dollars) and Pulverizer Gearbox 630k (100% dollars)</t>
  </si>
  <si>
    <t xml:space="preserve">From our understanding this should be C59826 for the feeders, Gulf PE 6529. </t>
  </si>
  <si>
    <t xml:space="preserve">Timing, securing LP Rotors for Unit 3, Previous charges to secure Rotor for possibly Unit 2 were confirmed and dollars were moved to Unit 2 for the initial securing of the rotor earlier in the year. </t>
  </si>
  <si>
    <t>Project is in service, however actual charges came over on C56931 which is PE 6520. Wrapping up final SCS drawings and invoices.</t>
  </si>
  <si>
    <t>Emergency fix for Unit 3 Pulverizer Gearbox</t>
  </si>
  <si>
    <t xml:space="preserve">This will actually balance out to zero with the PE 6513 Trestle Feeder MCC, they were  directly related and the boundaries shifted as to which GWO to charge. </t>
  </si>
  <si>
    <t>No capital work needed in 2015</t>
  </si>
  <si>
    <t>Approval for new project on file</t>
  </si>
  <si>
    <t>Effort to give back money on any purchase that could wait until 2016.  Crestview construction project was the recipient (fence and canopy).  Another work order was created later in the year for the fans at the General Warehouse that totaled approx $20K</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</si>
</sst>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_);[Red]\(#,##0\);&quot; &quot;"/>
    <numFmt numFmtId="165" formatCode="_(* #,##0_);_(* \(#,##0\);_(* &quot;-&quot;??_);_(@_)"/>
    <numFmt numFmtId="166" formatCode="#,##0.00%_);[Red]\(#,##0.00%\);&quot; &quot;"/>
    <numFmt numFmtId="167" formatCode="#,##0%_);[Red]\(#,##0%\);&quot; &quot;"/>
  </numFmts>
  <fonts count="40" x14ac:knownFonts="1">
    <font>
      <sz val="11"/>
      <color indexed="8"/>
      <name val="Calibri"/>
      <family val="2"/>
      <scheme val="minor"/>
    </font>
    <font>
      <sz val="11"/>
      <color theme="1"/>
      <name val="Calibri"/>
      <family val="2"/>
      <scheme val="minor"/>
    </font>
    <font>
      <sz val="11"/>
      <color theme="1"/>
      <name val="Calibri"/>
      <family val="2"/>
      <scheme val="minor"/>
    </font>
    <font>
      <sz val="9"/>
      <name val="Calibri"/>
      <family val="2"/>
    </font>
    <font>
      <b/>
      <i/>
      <sz val="9"/>
      <name val="Calibri"/>
      <family val="2"/>
    </font>
    <font>
      <sz val="9"/>
      <name val="Calibri"/>
      <family val="2"/>
    </font>
    <font>
      <b/>
      <sz val="9"/>
      <name val="Calibri"/>
      <family val="2"/>
    </font>
    <font>
      <sz val="9"/>
      <name val="Calibri"/>
      <family val="2"/>
    </font>
    <font>
      <b/>
      <sz val="9"/>
      <name val="Calibri"/>
      <family val="2"/>
    </font>
    <font>
      <b/>
      <sz val="9"/>
      <name val="Calibri"/>
      <family val="2"/>
    </font>
    <font>
      <b/>
      <sz val="10"/>
      <name val="Calibri"/>
      <family val="2"/>
    </font>
    <font>
      <i/>
      <sz val="10"/>
      <name val="Calibri"/>
      <family val="2"/>
    </font>
    <font>
      <sz val="10"/>
      <name val="Calibri"/>
      <family val="2"/>
    </font>
    <font>
      <b/>
      <sz val="16"/>
      <name val="Calibri"/>
      <family val="2"/>
    </font>
    <font>
      <sz val="11"/>
      <color indexed="8"/>
      <name val="Calibri"/>
      <family val="2"/>
      <scheme val="minor"/>
    </font>
    <font>
      <b/>
      <sz val="9"/>
      <name val="Calibri"/>
      <family val="2"/>
    </font>
    <font>
      <b/>
      <sz val="9"/>
      <color indexed="81"/>
      <name val="Tahoma"/>
      <family val="2"/>
    </font>
    <font>
      <sz val="9"/>
      <color indexed="81"/>
      <name val="Tahoma"/>
      <family val="2"/>
    </font>
    <font>
      <sz val="9"/>
      <color indexed="8"/>
      <name val="Calibri"/>
      <family val="2"/>
      <scheme val="minor"/>
    </font>
    <font>
      <sz val="9"/>
      <name val="Calibri"/>
      <family val="2"/>
    </font>
    <font>
      <sz val="9"/>
      <name val="Calibri"/>
      <family val="2"/>
      <scheme val="minor"/>
    </font>
    <font>
      <b/>
      <sz val="9"/>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theme="1"/>
      <name val="Calibri"/>
      <family val="2"/>
      <scheme val="minor"/>
    </font>
  </fonts>
  <fills count="38">
    <fill>
      <patternFill patternType="none"/>
    </fill>
    <fill>
      <patternFill patternType="gray125"/>
    </fill>
    <fill>
      <patternFill patternType="solid">
        <fgColor rgb="FF00CCFF"/>
      </patternFill>
    </fill>
    <fill>
      <patternFill patternType="solid">
        <fgColor rgb="FF99CC00"/>
      </patternFill>
    </fill>
    <fill>
      <patternFill patternType="solid">
        <fgColor rgb="FFC6E0B4"/>
      </patternFill>
    </fill>
    <fill>
      <patternFill patternType="solid">
        <fgColor rgb="FFE2EFDA"/>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double">
        <color indexed="8"/>
      </bottom>
      <diagonal/>
    </border>
    <border>
      <left/>
      <right/>
      <top style="double">
        <color indexed="8"/>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bottom/>
      <diagonal/>
    </border>
    <border>
      <left/>
      <right/>
      <top style="medium">
        <color auto="1"/>
      </top>
      <bottom/>
      <diagonal/>
    </border>
    <border>
      <left/>
      <right/>
      <top style="medium">
        <color indexed="8"/>
      </top>
      <bottom style="double">
        <color indexed="64"/>
      </bottom>
      <diagonal/>
    </border>
    <border>
      <left/>
      <right/>
      <top style="medium">
        <color auto="1"/>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3" fontId="14" fillId="0" borderId="0" applyFont="0" applyFill="0" applyBorder="0" applyAlignment="0" applyProtection="0"/>
    <xf numFmtId="0" fontId="14" fillId="0" borderId="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0" borderId="15" applyNumberFormat="0" applyFill="0" applyAlignment="0" applyProtection="0"/>
    <xf numFmtId="0" fontId="25" fillId="0" borderId="16" applyNumberFormat="0" applyFill="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9" borderId="0" applyNumberFormat="0" applyBorder="0" applyAlignment="0" applyProtection="0"/>
    <xf numFmtId="0" fontId="29" fillId="10" borderId="17" applyNumberFormat="0" applyAlignment="0" applyProtection="0"/>
    <xf numFmtId="0" fontId="30" fillId="11" borderId="18" applyNumberFormat="0" applyAlignment="0" applyProtection="0"/>
    <xf numFmtId="0" fontId="31" fillId="11" borderId="17" applyNumberFormat="0" applyAlignment="0" applyProtection="0"/>
    <xf numFmtId="0" fontId="32" fillId="0" borderId="19" applyNumberFormat="0" applyFill="0" applyAlignment="0" applyProtection="0"/>
    <xf numFmtId="0" fontId="33" fillId="12" borderId="2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22" applyNumberFormat="0" applyFill="0" applyAlignment="0" applyProtection="0"/>
    <xf numFmtId="0" fontId="3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7" fillId="37" borderId="0" applyNumberFormat="0" applyBorder="0" applyAlignment="0" applyProtection="0"/>
    <xf numFmtId="0" fontId="1" fillId="0" borderId="0"/>
    <xf numFmtId="43" fontId="1" fillId="0" borderId="0" applyFont="0" applyFill="0" applyBorder="0" applyAlignment="0" applyProtection="0"/>
    <xf numFmtId="0" fontId="1" fillId="13" borderId="21" applyNumberFormat="0" applyFont="0" applyAlignment="0" applyProtection="0"/>
    <xf numFmtId="0" fontId="38" fillId="0" borderId="0"/>
    <xf numFmtId="43" fontId="38" fillId="0" borderId="0" applyFont="0" applyFill="0" applyBorder="0" applyAlignment="0" applyProtection="0"/>
    <xf numFmtId="0" fontId="14" fillId="0" borderId="0"/>
  </cellStyleXfs>
  <cellXfs count="175">
    <xf numFmtId="0" fontId="0" fillId="0" borderId="0" xfId="0"/>
    <xf numFmtId="0" fontId="10" fillId="4" borderId="0" xfId="0" applyFont="1" applyFill="1" applyAlignment="1">
      <alignment indent="1"/>
    </xf>
    <xf numFmtId="0" fontId="12" fillId="0" borderId="0" xfId="0" applyFont="1" applyAlignment="1">
      <alignment indent="1"/>
    </xf>
    <xf numFmtId="0" fontId="11" fillId="5" borderId="0" xfId="0" applyFont="1" applyFill="1" applyAlignment="1">
      <alignment indent="1"/>
    </xf>
    <xf numFmtId="0" fontId="13" fillId="0" borderId="0" xfId="0" applyFont="1"/>
    <xf numFmtId="0" fontId="3" fillId="0" borderId="2" xfId="2" applyFont="1" applyBorder="1" applyAlignment="1">
      <alignment horizontal="center" vertical="center" wrapText="1"/>
    </xf>
    <xf numFmtId="0" fontId="14" fillId="0" borderId="0" xfId="2"/>
    <xf numFmtId="0" fontId="4" fillId="2" borderId="0" xfId="2" applyFont="1" applyFill="1" applyAlignment="1">
      <alignment horizontal="left"/>
    </xf>
    <xf numFmtId="164" fontId="3" fillId="0" borderId="0" xfId="2" applyNumberFormat="1" applyFont="1" applyAlignment="1">
      <alignment horizontal="right"/>
    </xf>
    <xf numFmtId="0" fontId="6" fillId="3" borderId="0" xfId="2" applyFont="1" applyFill="1" applyAlignment="1">
      <alignment horizontal="left" indent="1"/>
    </xf>
    <xf numFmtId="0" fontId="3" fillId="0" borderId="0" xfId="2" applyFont="1" applyAlignment="1">
      <alignment horizontal="left" indent="2"/>
    </xf>
    <xf numFmtId="0" fontId="6" fillId="0" borderId="0" xfId="2" applyFont="1" applyAlignment="1">
      <alignment horizontal="left" indent="2"/>
    </xf>
    <xf numFmtId="164" fontId="6" fillId="0" borderId="1" xfId="2" applyNumberFormat="1" applyFont="1" applyBorder="1" applyAlignment="1">
      <alignment horizontal="right"/>
    </xf>
    <xf numFmtId="0" fontId="6" fillId="0" borderId="0" xfId="2" applyFont="1" applyAlignment="1">
      <alignment horizontal="left" indent="1"/>
    </xf>
    <xf numFmtId="0" fontId="6" fillId="0" borderId="0" xfId="2" applyFont="1" applyAlignment="1">
      <alignment horizontal="left"/>
    </xf>
    <xf numFmtId="164" fontId="6" fillId="0" borderId="3" xfId="2" applyNumberFormat="1" applyFont="1" applyBorder="1" applyAlignment="1">
      <alignment horizontal="right"/>
    </xf>
    <xf numFmtId="0" fontId="15" fillId="0" borderId="0" xfId="2" applyFont="1" applyAlignment="1">
      <alignment horizontal="left"/>
    </xf>
    <xf numFmtId="164" fontId="15" fillId="0" borderId="4" xfId="2" applyNumberFormat="1" applyFont="1" applyBorder="1" applyAlignment="1">
      <alignment horizontal="right"/>
    </xf>
    <xf numFmtId="0" fontId="18" fillId="0" borderId="0" xfId="0" applyFont="1" applyAlignment="1">
      <alignment vertical="top"/>
    </xf>
    <xf numFmtId="3" fontId="18" fillId="0" borderId="0" xfId="0" applyNumberFormat="1" applyFont="1" applyFill="1" applyAlignment="1">
      <alignment vertical="top"/>
    </xf>
    <xf numFmtId="3" fontId="18" fillId="0" borderId="0" xfId="0" applyNumberFormat="1" applyFont="1" applyFill="1" applyBorder="1" applyAlignment="1">
      <alignment vertical="top"/>
    </xf>
    <xf numFmtId="43" fontId="18" fillId="0" borderId="5" xfId="1" applyFont="1" applyFill="1" applyBorder="1" applyAlignment="1">
      <alignment vertical="top"/>
    </xf>
    <xf numFmtId="0" fontId="0" fillId="0" borderId="0" xfId="0" applyFill="1" applyAlignment="1">
      <alignment vertical="top"/>
    </xf>
    <xf numFmtId="0" fontId="18" fillId="0" borderId="0" xfId="0" applyFont="1" applyFill="1" applyAlignment="1">
      <alignment vertical="top"/>
    </xf>
    <xf numFmtId="43" fontId="18" fillId="0" borderId="6" xfId="1" applyFont="1" applyFill="1" applyBorder="1" applyAlignment="1">
      <alignment vertical="top"/>
    </xf>
    <xf numFmtId="17" fontId="15" fillId="6" borderId="7" xfId="2" applyNumberFormat="1" applyFont="1" applyFill="1" applyBorder="1" applyAlignment="1">
      <alignment horizontal="center" vertical="top" wrapText="1"/>
    </xf>
    <xf numFmtId="0" fontId="15" fillId="0" borderId="8" xfId="2" applyFont="1" applyBorder="1" applyAlignment="1">
      <alignment horizontal="left" vertical="top" wrapText="1"/>
    </xf>
    <xf numFmtId="38" fontId="15" fillId="0" borderId="9" xfId="2" applyNumberFormat="1" applyFont="1" applyFill="1" applyBorder="1" applyAlignment="1">
      <alignment horizontal="center" vertical="top" wrapText="1"/>
    </xf>
    <xf numFmtId="38" fontId="15" fillId="0" borderId="9" xfId="3" applyNumberFormat="1" applyFont="1" applyFill="1" applyBorder="1" applyAlignment="1">
      <alignment horizontal="center" vertical="top" wrapText="1"/>
    </xf>
    <xf numFmtId="9" fontId="15" fillId="0" borderId="9" xfId="6" applyFont="1" applyFill="1" applyBorder="1" applyAlignment="1">
      <alignment horizontal="center" vertical="top" wrapText="1"/>
    </xf>
    <xf numFmtId="0" fontId="15" fillId="0" borderId="9" xfId="2" applyFont="1" applyFill="1" applyBorder="1" applyAlignment="1">
      <alignment horizontal="center" vertical="top" wrapText="1"/>
    </xf>
    <xf numFmtId="0" fontId="15" fillId="0" borderId="9" xfId="2" applyFont="1" applyFill="1" applyBorder="1" applyAlignment="1">
      <alignment horizontal="left" vertical="top" wrapText="1"/>
    </xf>
    <xf numFmtId="165" fontId="0" fillId="0" borderId="0" xfId="5" applyNumberFormat="1" applyFont="1" applyFill="1" applyAlignment="1">
      <alignment vertical="top"/>
    </xf>
    <xf numFmtId="0" fontId="0" fillId="0" borderId="0" xfId="0" applyAlignment="1">
      <alignment vertical="top"/>
    </xf>
    <xf numFmtId="38" fontId="15" fillId="0" borderId="0" xfId="3" applyNumberFormat="1" applyFont="1" applyFill="1" applyBorder="1" applyAlignment="1">
      <alignment horizontal="center" vertical="top" wrapText="1"/>
    </xf>
    <xf numFmtId="38" fontId="19" fillId="0" borderId="0" xfId="3" applyNumberFormat="1" applyFont="1" applyFill="1" applyBorder="1" applyAlignment="1">
      <alignment horizontal="right" vertical="top"/>
    </xf>
    <xf numFmtId="166" fontId="19" fillId="0" borderId="0" xfId="0" applyNumberFormat="1" applyFont="1" applyFill="1" applyAlignment="1">
      <alignment horizontal="right" vertical="top"/>
    </xf>
    <xf numFmtId="164" fontId="19" fillId="0" borderId="0" xfId="0" applyNumberFormat="1" applyFont="1" applyFill="1" applyAlignment="1">
      <alignment horizontal="right" vertical="top"/>
    </xf>
    <xf numFmtId="167" fontId="19" fillId="0" borderId="0" xfId="0" applyNumberFormat="1" applyFont="1" applyFill="1" applyBorder="1" applyAlignment="1">
      <alignment horizontal="right" vertical="top"/>
    </xf>
    <xf numFmtId="0" fontId="20" fillId="0" borderId="0" xfId="0" applyFont="1" applyFill="1" applyBorder="1" applyAlignment="1" applyProtection="1">
      <alignment horizontal="left" vertical="top" wrapText="1"/>
    </xf>
    <xf numFmtId="0" fontId="18" fillId="0" borderId="0" xfId="0" applyFont="1" applyFill="1" applyAlignment="1">
      <alignment horizontal="left" vertical="top"/>
    </xf>
    <xf numFmtId="38" fontId="15" fillId="0" borderId="11" xfId="3" applyNumberFormat="1" applyFont="1" applyFill="1" applyBorder="1" applyAlignment="1">
      <alignment horizontal="right" vertical="top"/>
    </xf>
    <xf numFmtId="166" fontId="15" fillId="0" borderId="11" xfId="0" applyNumberFormat="1" applyFont="1" applyFill="1" applyBorder="1" applyAlignment="1">
      <alignment horizontal="right" vertical="top"/>
    </xf>
    <xf numFmtId="164" fontId="15" fillId="0" borderId="11" xfId="0" applyNumberFormat="1" applyFont="1" applyFill="1" applyBorder="1" applyAlignment="1">
      <alignment horizontal="right" vertical="top"/>
    </xf>
    <xf numFmtId="167" fontId="15" fillId="0" borderId="11" xfId="0" applyNumberFormat="1" applyFont="1" applyFill="1" applyBorder="1" applyAlignment="1">
      <alignment horizontal="right" vertical="top"/>
    </xf>
    <xf numFmtId="0" fontId="21" fillId="0" borderId="11" xfId="0" applyFont="1" applyFill="1" applyBorder="1" applyAlignment="1" applyProtection="1">
      <alignment horizontal="left" vertical="top" wrapText="1"/>
    </xf>
    <xf numFmtId="38" fontId="15" fillId="0" borderId="13" xfId="3" applyNumberFormat="1" applyFont="1" applyFill="1" applyBorder="1" applyAlignment="1">
      <alignment horizontal="right" vertical="top"/>
    </xf>
    <xf numFmtId="166" fontId="15" fillId="0" borderId="13" xfId="0" applyNumberFormat="1" applyFont="1" applyFill="1" applyBorder="1" applyAlignment="1">
      <alignment horizontal="right" vertical="top"/>
    </xf>
    <xf numFmtId="164" fontId="15" fillId="0" borderId="13" xfId="0" applyNumberFormat="1" applyFont="1" applyFill="1" applyBorder="1" applyAlignment="1">
      <alignment horizontal="right" vertical="top"/>
    </xf>
    <xf numFmtId="167" fontId="15" fillId="0" borderId="13" xfId="0" applyNumberFormat="1" applyFont="1" applyFill="1" applyBorder="1" applyAlignment="1">
      <alignment horizontal="right" vertical="top"/>
    </xf>
    <xf numFmtId="0" fontId="21" fillId="0" borderId="13" xfId="0" applyFont="1" applyFill="1" applyBorder="1" applyAlignment="1" applyProtection="1">
      <alignment horizontal="left" vertical="top" wrapText="1"/>
    </xf>
    <xf numFmtId="0" fontId="3" fillId="0" borderId="2" xfId="0" applyFont="1" applyFill="1" applyBorder="1" applyAlignment="1">
      <alignment horizontal="center" vertical="top" wrapText="1"/>
    </xf>
    <xf numFmtId="0" fontId="4" fillId="2" borderId="0" xfId="0" applyFont="1" applyFill="1" applyAlignment="1">
      <alignment horizontal="left" vertical="top"/>
    </xf>
    <xf numFmtId="164" fontId="5" fillId="0" borderId="0" xfId="0" applyNumberFormat="1" applyFont="1" applyAlignment="1">
      <alignment horizontal="right" vertical="top"/>
    </xf>
    <xf numFmtId="164" fontId="5" fillId="0" borderId="0" xfId="0" applyNumberFormat="1" applyFont="1" applyFill="1" applyAlignment="1">
      <alignment horizontal="right" vertical="top"/>
    </xf>
    <xf numFmtId="0" fontId="6" fillId="3" borderId="0" xfId="0" applyFont="1" applyFill="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164" fontId="9" fillId="0" borderId="1" xfId="0" applyNumberFormat="1" applyFont="1" applyBorder="1" applyAlignment="1">
      <alignment horizontal="right" vertical="top"/>
    </xf>
    <xf numFmtId="164" fontId="9" fillId="0" borderId="1" xfId="0" applyNumberFormat="1" applyFont="1" applyFill="1" applyBorder="1" applyAlignment="1">
      <alignment horizontal="right" vertical="top"/>
    </xf>
    <xf numFmtId="164" fontId="9" fillId="0" borderId="12" xfId="0" applyNumberFormat="1" applyFont="1" applyBorder="1" applyAlignment="1">
      <alignment horizontal="right" vertical="top"/>
    </xf>
    <xf numFmtId="164" fontId="9" fillId="0" borderId="12" xfId="0" applyNumberFormat="1" applyFont="1" applyFill="1" applyBorder="1" applyAlignment="1">
      <alignment horizontal="right" vertical="top"/>
    </xf>
    <xf numFmtId="0" fontId="20" fillId="0" borderId="0" xfId="0" quotePrefix="1" applyFont="1" applyFill="1" applyBorder="1" applyAlignment="1" applyProtection="1">
      <alignment horizontal="left" vertical="top" wrapText="1"/>
    </xf>
    <xf numFmtId="0" fontId="20" fillId="0" borderId="0" xfId="0" applyFont="1" applyAlignment="1">
      <alignment horizontal="left" vertical="top" wrapText="1"/>
    </xf>
    <xf numFmtId="0" fontId="39" fillId="0" borderId="0" xfId="47" applyFont="1" applyAlignment="1" applyProtection="1">
      <alignment vertical="top" wrapText="1"/>
    </xf>
    <xf numFmtId="0" fontId="39" fillId="0" borderId="0" xfId="47" applyFont="1" applyAlignment="1">
      <alignment vertical="top" wrapText="1"/>
    </xf>
    <xf numFmtId="0" fontId="39" fillId="0" borderId="0" xfId="47" applyFont="1" applyAlignment="1">
      <alignment vertical="top"/>
    </xf>
    <xf numFmtId="0" fontId="39" fillId="0" borderId="0" xfId="47" applyFont="1" applyFill="1" applyAlignment="1">
      <alignment vertical="top"/>
    </xf>
    <xf numFmtId="0" fontId="39" fillId="0" borderId="0" xfId="47" applyFont="1" applyAlignment="1">
      <alignment vertical="top"/>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Fill="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Alignment="1">
      <alignment vertical="top" wrapText="1"/>
    </xf>
    <xf numFmtId="0" fontId="39" fillId="0" borderId="0" xfId="47" applyFont="1" applyFill="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39" fillId="0" borderId="0" xfId="47" applyFont="1" applyAlignment="1">
      <alignment vertical="top" wrapText="1"/>
    </xf>
    <xf numFmtId="0" fontId="20" fillId="0" borderId="0" xfId="52" applyFont="1" applyFill="1" applyAlignment="1" applyProtection="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9" fillId="0" borderId="0" xfId="47" applyFont="1" applyFill="1" applyAlignment="1">
      <alignment vertical="top" wrapText="1"/>
    </xf>
    <xf numFmtId="0" fontId="3" fillId="0" borderId="2" xfId="0" applyFont="1" applyBorder="1" applyAlignment="1">
      <alignment horizontal="center" vertical="top" wrapText="1"/>
    </xf>
    <xf numFmtId="0" fontId="15" fillId="0" borderId="10" xfId="0" applyFont="1" applyFill="1" applyBorder="1" applyAlignment="1">
      <alignment horizontal="center" vertical="top" wrapText="1"/>
    </xf>
    <xf numFmtId="0" fontId="15" fillId="0" borderId="0" xfId="0" applyFont="1" applyFill="1" applyBorder="1" applyAlignment="1">
      <alignment horizontal="center" vertical="top" wrapText="1"/>
    </xf>
  </cellXfs>
  <cellStyles count="53">
    <cellStyle name="_x0013_ 2" xfId="50"/>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3" builtinId="27" customBuiltin="1"/>
    <cellStyle name="Calculation" xfId="17" builtinId="22" customBuiltin="1"/>
    <cellStyle name="Check Cell" xfId="19" builtinId="23" customBuiltin="1"/>
    <cellStyle name="Comma" xfId="1" builtinId="3"/>
    <cellStyle name="Comma 2" xfId="3"/>
    <cellStyle name="Comma 2 14" xfId="4"/>
    <cellStyle name="Comma 2 2" xfId="51"/>
    <cellStyle name="Comma 3" xfId="48"/>
    <cellStyle name="Comma 44" xfId="5"/>
    <cellStyle name="Explanatory Text" xfId="21"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41" xfId="52"/>
    <cellStyle name="Normal 2" xfId="47"/>
    <cellStyle name="Normal 3" xfId="2"/>
    <cellStyle name="Note 2" xfId="49"/>
    <cellStyle name="Output" xfId="16" builtinId="21" customBuiltin="1"/>
    <cellStyle name="Percent 15" xfId="6"/>
    <cellStyle name="Title" xfId="7" builtinId="15" customBuiltin="1"/>
    <cellStyle name="Total" xfId="22" builtinId="25" customBuiltin="1"/>
    <cellStyle name="Warning Text" xfId="20" builtinId="11" customBuiltin="1"/>
  </cellStyles>
  <dxfs count="8">
    <dxf>
      <fill>
        <patternFill>
          <bgColor rgb="FFFFC000"/>
        </patternFill>
      </fill>
    </dxf>
    <dxf>
      <fill>
        <patternFill patternType="solid">
          <bgColor theme="0"/>
        </patternFill>
      </fill>
    </dxf>
    <dxf>
      <fill>
        <patternFill>
          <bgColor theme="5" tint="-0.24994659260841701"/>
        </patternFill>
      </fill>
    </dxf>
    <dxf>
      <fill>
        <patternFill>
          <bgColor theme="6" tint="-0.24994659260841701"/>
        </patternFill>
      </fill>
    </dxf>
    <dxf>
      <fill>
        <patternFill>
          <bgColor rgb="FFFFC000"/>
        </patternFill>
      </fill>
    </dxf>
    <dxf>
      <fill>
        <patternFill patternType="solid">
          <bgColor theme="0"/>
        </patternFill>
      </fill>
    </dxf>
    <dxf>
      <fill>
        <patternFill>
          <bgColor theme="5" tint="-0.24994659260841701"/>
        </patternFill>
      </fill>
    </dxf>
    <dxf>
      <fill>
        <patternFill>
          <bgColor theme="6"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13" Type="http://schemas.openxmlformats.org/officeDocument/2006/relationships/comments" Target="../comments1.xml"/><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12" Type="http://schemas.openxmlformats.org/officeDocument/2006/relationships/vmlDrawing" Target="../drawings/vmlDrawing1.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3"/>
  <sheetViews>
    <sheetView showGridLines="0" showZeros="0" tabSelected="1" workbookViewId="0">
      <pane xSplit="1" ySplit="2" topLeftCell="B3" activePane="bottomRight" state="frozen"/>
      <selection pane="topRight" activeCell="B1" sqref="B1"/>
      <selection pane="bottomLeft" activeCell="A3" sqref="A3"/>
      <selection pane="bottomRight" activeCell="H18" sqref="H18"/>
    </sheetView>
  </sheetViews>
  <sheetFormatPr defaultColWidth="9.140625" defaultRowHeight="15" outlineLevelRow="2" outlineLevelCol="1" x14ac:dyDescent="0.25"/>
  <cols>
    <col min="1" max="1" width="77.7109375" style="33" customWidth="1"/>
    <col min="2" max="2" width="27.140625" style="33" bestFit="1" customWidth="1"/>
    <col min="3" max="3" width="13.85546875" style="22" bestFit="1" customWidth="1"/>
    <col min="4" max="5" width="11.7109375" style="22" customWidth="1"/>
    <col min="6" max="6" width="8.140625" style="22" bestFit="1" customWidth="1"/>
    <col min="7" max="7" width="11.5703125" style="22" customWidth="1" outlineLevel="1"/>
    <col min="8" max="8" width="9.140625" style="22"/>
    <col min="9" max="9" width="45.7109375" style="22" customWidth="1"/>
    <col min="10" max="16384" width="9.140625" style="33"/>
  </cols>
  <sheetData>
    <row r="1" spans="1:13" ht="15.75" thickBot="1" x14ac:dyDescent="0.3">
      <c r="A1" s="172" t="s">
        <v>1</v>
      </c>
      <c r="B1" s="172" t="s">
        <v>2</v>
      </c>
      <c r="C1" s="173" t="s">
        <v>0</v>
      </c>
      <c r="D1" s="174"/>
      <c r="E1" s="174"/>
      <c r="F1" s="174"/>
      <c r="G1" s="174"/>
      <c r="H1" s="174"/>
      <c r="I1" s="174"/>
    </row>
    <row r="2" spans="1:13" ht="84.75" hidden="1" outlineLevel="1" thickBot="1" x14ac:dyDescent="0.3">
      <c r="A2" s="172"/>
      <c r="B2" s="172"/>
      <c r="C2" s="51" t="s">
        <v>3</v>
      </c>
      <c r="D2" s="51" t="s">
        <v>4</v>
      </c>
      <c r="E2" s="51" t="s">
        <v>5</v>
      </c>
    </row>
    <row r="3" spans="1:13" ht="36.75" collapsed="1" thickBot="1" x14ac:dyDescent="0.3">
      <c r="A3" s="25">
        <v>42339</v>
      </c>
      <c r="B3" s="26" t="s">
        <v>513</v>
      </c>
      <c r="C3" s="27" t="s">
        <v>514</v>
      </c>
      <c r="D3" s="27" t="s">
        <v>515</v>
      </c>
      <c r="E3" s="28" t="s">
        <v>516</v>
      </c>
      <c r="F3" s="29" t="s">
        <v>517</v>
      </c>
      <c r="G3" s="30" t="s">
        <v>518</v>
      </c>
      <c r="H3" s="30" t="s">
        <v>519</v>
      </c>
      <c r="I3" s="31" t="s">
        <v>520</v>
      </c>
      <c r="J3" s="32"/>
      <c r="L3" s="34"/>
      <c r="M3" s="34"/>
    </row>
    <row r="4" spans="1:13" outlineLevel="1" x14ac:dyDescent="0.25">
      <c r="A4" s="52" t="s">
        <v>6</v>
      </c>
      <c r="B4" s="53"/>
      <c r="C4" s="54"/>
      <c r="D4" s="54"/>
      <c r="E4" s="54"/>
    </row>
    <row r="5" spans="1:13" outlineLevel="2" x14ac:dyDescent="0.25">
      <c r="A5" s="55" t="s">
        <v>7</v>
      </c>
      <c r="B5" s="53"/>
      <c r="C5" s="54"/>
      <c r="D5" s="54"/>
      <c r="E5" s="54"/>
    </row>
    <row r="6" spans="1:13" outlineLevel="2" x14ac:dyDescent="0.25">
      <c r="A6" s="56" t="s">
        <v>8</v>
      </c>
      <c r="B6" s="53" t="s">
        <v>9</v>
      </c>
      <c r="C6" s="54">
        <v>205939.35</v>
      </c>
      <c r="D6" s="54">
        <v>0</v>
      </c>
      <c r="E6" s="35">
        <f t="shared" ref="E6" si="0">C6 - D6</f>
        <v>205939.35</v>
      </c>
      <c r="F6" s="36">
        <f>IF(D6 &gt; 1, ( C6 - D6 ) / D6, IF(C6 &gt; 1, 1, IF(C6 &lt; -1, -1, 0)))</f>
        <v>1</v>
      </c>
      <c r="G6" s="37" t="str">
        <f>IF($E6 &gt; 1, "Over Budget", IF($E6 &lt; -1, "Under Budget", "On Budget"))</f>
        <v>Over Budget</v>
      </c>
      <c r="H6" s="38" t="str">
        <f>IF(AND(OR(MONTH($A$3) = 3, MONTH($A$3) = 6, MONTH($A$3) = 9, MONTH($A$3) = 12), OR($F6 &gt;= 0.1, $E6 &gt;= 250000, $F6 &lt;= -0.1, $E6 &lt;= -250000), OR($E6 &gt;= 10000, $E6 &lt;= -10000)), "Yes", IF(OR($E6 &gt;= 250000, $E6 &lt;= -250000), "Yes", "No"))</f>
        <v>Yes</v>
      </c>
      <c r="I6" s="39" t="s">
        <v>601</v>
      </c>
    </row>
    <row r="7" spans="1:13" ht="24" outlineLevel="2" x14ac:dyDescent="0.25">
      <c r="A7" s="56" t="s">
        <v>10</v>
      </c>
      <c r="B7" s="53" t="s">
        <v>9</v>
      </c>
      <c r="C7" s="54">
        <v>87415.439999999988</v>
      </c>
      <c r="D7" s="54">
        <v>0</v>
      </c>
      <c r="E7" s="35">
        <f t="shared" ref="E7:E40" si="1">C7 - D7</f>
        <v>87415.439999999988</v>
      </c>
      <c r="F7" s="36">
        <f t="shared" ref="F7:F40" si="2">IF(D7 &gt; 1, ( C7 - D7 ) / D7, IF(C7 &gt; 1, 1, IF(C7 &lt; -1, -1, 0)))</f>
        <v>1</v>
      </c>
      <c r="G7" s="37" t="str">
        <f t="shared" ref="G7:G40" si="3">IF($E7 &gt; 1, "Over Budget", IF($E7 &lt; -1, "Under Budget", "On Budget"))</f>
        <v>Over Budget</v>
      </c>
      <c r="H7" s="38" t="str">
        <f t="shared" ref="H7:H39" si="4">IF(AND(OR(MONTH($A$3) = 3, MONTH($A$3) = 6, MONTH($A$3) = 9, MONTH($A$3) = 12), OR($F7 &gt;= 0.1, $E7 &gt;= 250000, $F7 &lt;= -0.1, $E7 &lt;= -250000), OR($E7 &gt;= 10000, $E7 &lt;= -10000)), "Yes", IF(OR($E7 &gt;= 250000, $E7 &lt;= -250000), "Yes", "No"))</f>
        <v>Yes</v>
      </c>
      <c r="I7" s="39" t="s">
        <v>602</v>
      </c>
    </row>
    <row r="8" spans="1:13" outlineLevel="2" x14ac:dyDescent="0.25">
      <c r="A8" s="56" t="s">
        <v>11</v>
      </c>
      <c r="B8" s="53" t="s">
        <v>9</v>
      </c>
      <c r="C8" s="54">
        <v>7636.99</v>
      </c>
      <c r="D8" s="54">
        <v>0</v>
      </c>
      <c r="E8" s="35">
        <f t="shared" si="1"/>
        <v>7636.99</v>
      </c>
      <c r="F8" s="36">
        <f t="shared" si="2"/>
        <v>1</v>
      </c>
      <c r="G8" s="37" t="str">
        <f t="shared" si="3"/>
        <v>Over Budget</v>
      </c>
      <c r="H8" s="38" t="str">
        <f t="shared" si="4"/>
        <v>No</v>
      </c>
      <c r="I8" s="39"/>
    </row>
    <row r="9" spans="1:13" outlineLevel="2" x14ac:dyDescent="0.25">
      <c r="A9" s="56" t="s">
        <v>12</v>
      </c>
      <c r="B9" s="53" t="s">
        <v>9</v>
      </c>
      <c r="C9" s="54">
        <v>79092.05</v>
      </c>
      <c r="D9" s="54">
        <v>83538</v>
      </c>
      <c r="E9" s="35">
        <f t="shared" si="1"/>
        <v>-4445.9499999999971</v>
      </c>
      <c r="F9" s="36">
        <f t="shared" si="2"/>
        <v>-5.3220689985395836E-2</v>
      </c>
      <c r="G9" s="37" t="str">
        <f t="shared" si="3"/>
        <v>Under Budget</v>
      </c>
      <c r="H9" s="38" t="str">
        <f t="shared" si="4"/>
        <v>No</v>
      </c>
      <c r="I9" s="39"/>
    </row>
    <row r="10" spans="1:13" outlineLevel="2" x14ac:dyDescent="0.25">
      <c r="A10" s="56" t="s">
        <v>13</v>
      </c>
      <c r="B10" s="53" t="s">
        <v>9</v>
      </c>
      <c r="C10" s="54">
        <v>842437.25000000012</v>
      </c>
      <c r="D10" s="54">
        <v>682926</v>
      </c>
      <c r="E10" s="35">
        <f t="shared" si="1"/>
        <v>159511.25000000012</v>
      </c>
      <c r="F10" s="36">
        <f t="shared" si="2"/>
        <v>0.2335703282639702</v>
      </c>
      <c r="G10" s="37" t="str">
        <f t="shared" si="3"/>
        <v>Over Budget</v>
      </c>
      <c r="H10" s="38" t="str">
        <f t="shared" si="4"/>
        <v>Yes</v>
      </c>
      <c r="I10" s="39" t="s">
        <v>603</v>
      </c>
    </row>
    <row r="11" spans="1:13" outlineLevel="2" x14ac:dyDescent="0.25">
      <c r="A11" s="56" t="s">
        <v>14</v>
      </c>
      <c r="B11" s="53" t="s">
        <v>9</v>
      </c>
      <c r="C11" s="54">
        <v>104693.99000000002</v>
      </c>
      <c r="D11" s="54">
        <v>315000</v>
      </c>
      <c r="E11" s="35">
        <f t="shared" si="1"/>
        <v>-210306.00999999998</v>
      </c>
      <c r="F11" s="36">
        <f t="shared" si="2"/>
        <v>-0.66763812698412695</v>
      </c>
      <c r="G11" s="37" t="str">
        <f t="shared" si="3"/>
        <v>Under Budget</v>
      </c>
      <c r="H11" s="38" t="str">
        <f t="shared" si="4"/>
        <v>Yes</v>
      </c>
      <c r="I11" s="39" t="s">
        <v>604</v>
      </c>
    </row>
    <row r="12" spans="1:13" outlineLevel="2" x14ac:dyDescent="0.25">
      <c r="A12" s="56" t="s">
        <v>15</v>
      </c>
      <c r="B12" s="53" t="s">
        <v>9</v>
      </c>
      <c r="C12" s="54">
        <v>8721.9799999999959</v>
      </c>
      <c r="D12" s="54">
        <v>26250</v>
      </c>
      <c r="E12" s="35">
        <f t="shared" si="1"/>
        <v>-17528.020000000004</v>
      </c>
      <c r="F12" s="36">
        <f t="shared" si="2"/>
        <v>-0.66773409523809535</v>
      </c>
      <c r="G12" s="37" t="str">
        <f t="shared" si="3"/>
        <v>Under Budget</v>
      </c>
      <c r="H12" s="38" t="str">
        <f t="shared" si="4"/>
        <v>Yes</v>
      </c>
      <c r="I12" s="39" t="s">
        <v>604</v>
      </c>
    </row>
    <row r="13" spans="1:13" outlineLevel="2" x14ac:dyDescent="0.25">
      <c r="A13" s="56" t="s">
        <v>16</v>
      </c>
      <c r="B13" s="53" t="s">
        <v>9</v>
      </c>
      <c r="C13" s="54">
        <v>38216.409999999996</v>
      </c>
      <c r="D13" s="54">
        <v>52500</v>
      </c>
      <c r="E13" s="35">
        <f t="shared" si="1"/>
        <v>-14283.590000000004</v>
      </c>
      <c r="F13" s="36">
        <f t="shared" si="2"/>
        <v>-0.27206838095238101</v>
      </c>
      <c r="G13" s="37" t="str">
        <f t="shared" si="3"/>
        <v>Under Budget</v>
      </c>
      <c r="H13" s="38" t="str">
        <f t="shared" si="4"/>
        <v>Yes</v>
      </c>
      <c r="I13" s="39" t="s">
        <v>604</v>
      </c>
    </row>
    <row r="14" spans="1:13" outlineLevel="2" x14ac:dyDescent="0.25">
      <c r="A14" s="56" t="s">
        <v>17</v>
      </c>
      <c r="B14" s="53" t="s">
        <v>9</v>
      </c>
      <c r="C14" s="54">
        <v>53717.039999999994</v>
      </c>
      <c r="D14" s="54">
        <v>626000</v>
      </c>
      <c r="E14" s="35">
        <f t="shared" si="1"/>
        <v>-572282.96</v>
      </c>
      <c r="F14" s="36">
        <f t="shared" si="2"/>
        <v>-0.91419003194888171</v>
      </c>
      <c r="G14" s="37" t="str">
        <f t="shared" si="3"/>
        <v>Under Budget</v>
      </c>
      <c r="H14" s="38" t="str">
        <f t="shared" si="4"/>
        <v>Yes</v>
      </c>
      <c r="I14" s="39" t="s">
        <v>605</v>
      </c>
    </row>
    <row r="15" spans="1:13" ht="24" outlineLevel="2" x14ac:dyDescent="0.25">
      <c r="A15" s="56" t="s">
        <v>18</v>
      </c>
      <c r="B15" s="53" t="s">
        <v>9</v>
      </c>
      <c r="C15" s="54">
        <v>363078.85000000009</v>
      </c>
      <c r="D15" s="54">
        <v>282800</v>
      </c>
      <c r="E15" s="35">
        <f t="shared" si="1"/>
        <v>80278.850000000093</v>
      </c>
      <c r="F15" s="36">
        <f t="shared" si="2"/>
        <v>0.28387146393210783</v>
      </c>
      <c r="G15" s="37" t="str">
        <f t="shared" si="3"/>
        <v>Over Budget</v>
      </c>
      <c r="H15" s="38" t="str">
        <f t="shared" si="4"/>
        <v>Yes</v>
      </c>
      <c r="I15" s="39" t="s">
        <v>606</v>
      </c>
    </row>
    <row r="16" spans="1:13" outlineLevel="2" x14ac:dyDescent="0.25">
      <c r="A16" s="56" t="s">
        <v>19</v>
      </c>
      <c r="B16" s="53" t="s">
        <v>9</v>
      </c>
      <c r="C16" s="54">
        <v>160423.89000000004</v>
      </c>
      <c r="D16" s="54">
        <v>94946</v>
      </c>
      <c r="E16" s="35">
        <f t="shared" si="1"/>
        <v>65477.890000000043</v>
      </c>
      <c r="F16" s="36">
        <f t="shared" si="2"/>
        <v>0.68963294925536667</v>
      </c>
      <c r="G16" s="37" t="str">
        <f t="shared" si="3"/>
        <v>Over Budget</v>
      </c>
      <c r="H16" s="38" t="str">
        <f t="shared" si="4"/>
        <v>Yes</v>
      </c>
      <c r="I16" s="39" t="s">
        <v>607</v>
      </c>
    </row>
    <row r="17" spans="1:9" outlineLevel="2" x14ac:dyDescent="0.25">
      <c r="A17" s="56" t="s">
        <v>20</v>
      </c>
      <c r="B17" s="53" t="s">
        <v>9</v>
      </c>
      <c r="C17" s="54">
        <v>855899.5199999999</v>
      </c>
      <c r="D17" s="54">
        <v>500000</v>
      </c>
      <c r="E17" s="35">
        <f t="shared" si="1"/>
        <v>355899.5199999999</v>
      </c>
      <c r="F17" s="36">
        <f t="shared" si="2"/>
        <v>0.71179903999999983</v>
      </c>
      <c r="G17" s="37" t="str">
        <f t="shared" si="3"/>
        <v>Over Budget</v>
      </c>
      <c r="H17" s="38" t="str">
        <f t="shared" si="4"/>
        <v>Yes</v>
      </c>
      <c r="I17" s="39" t="s">
        <v>608</v>
      </c>
    </row>
    <row r="18" spans="1:9" outlineLevel="2" x14ac:dyDescent="0.25">
      <c r="A18" s="56" t="s">
        <v>21</v>
      </c>
      <c r="B18" s="53" t="s">
        <v>9</v>
      </c>
      <c r="C18" s="54">
        <v>904123.47000000009</v>
      </c>
      <c r="D18" s="54">
        <v>0</v>
      </c>
      <c r="E18" s="35">
        <f t="shared" si="1"/>
        <v>904123.47000000009</v>
      </c>
      <c r="F18" s="36">
        <f t="shared" si="2"/>
        <v>1</v>
      </c>
      <c r="G18" s="37" t="str">
        <f t="shared" si="3"/>
        <v>Over Budget</v>
      </c>
      <c r="H18" s="38" t="str">
        <f t="shared" si="4"/>
        <v>Yes</v>
      </c>
      <c r="I18" s="39" t="s">
        <v>609</v>
      </c>
    </row>
    <row r="19" spans="1:9" ht="48" outlineLevel="2" x14ac:dyDescent="0.25">
      <c r="A19" s="56" t="s">
        <v>22</v>
      </c>
      <c r="B19" s="53" t="s">
        <v>9</v>
      </c>
      <c r="C19" s="54">
        <v>453145.88999999996</v>
      </c>
      <c r="D19" s="54">
        <v>169200</v>
      </c>
      <c r="E19" s="35">
        <f t="shared" si="1"/>
        <v>283945.88999999996</v>
      </c>
      <c r="F19" s="36">
        <f t="shared" si="2"/>
        <v>1.67816719858156</v>
      </c>
      <c r="G19" s="37" t="str">
        <f t="shared" si="3"/>
        <v>Over Budget</v>
      </c>
      <c r="H19" s="38" t="str">
        <f t="shared" si="4"/>
        <v>Yes</v>
      </c>
      <c r="I19" s="39" t="s">
        <v>610</v>
      </c>
    </row>
    <row r="20" spans="1:9" ht="24" outlineLevel="2" x14ac:dyDescent="0.25">
      <c r="A20" s="56" t="s">
        <v>23</v>
      </c>
      <c r="B20" s="53" t="s">
        <v>9</v>
      </c>
      <c r="C20" s="54">
        <v>296595.17</v>
      </c>
      <c r="D20" s="54">
        <v>644636</v>
      </c>
      <c r="E20" s="35">
        <f t="shared" si="1"/>
        <v>-348040.83</v>
      </c>
      <c r="F20" s="36">
        <f t="shared" si="2"/>
        <v>-0.53990287542116799</v>
      </c>
      <c r="G20" s="37" t="str">
        <f t="shared" si="3"/>
        <v>Under Budget</v>
      </c>
      <c r="H20" s="38" t="str">
        <f t="shared" si="4"/>
        <v>Yes</v>
      </c>
      <c r="I20" s="39" t="s">
        <v>611</v>
      </c>
    </row>
    <row r="21" spans="1:9" outlineLevel="2" x14ac:dyDescent="0.25">
      <c r="A21" s="56" t="s">
        <v>24</v>
      </c>
      <c r="B21" s="53" t="s">
        <v>9</v>
      </c>
      <c r="C21" s="54">
        <v>170368.92</v>
      </c>
      <c r="D21" s="54">
        <v>170289</v>
      </c>
      <c r="E21" s="35">
        <f t="shared" si="1"/>
        <v>79.920000000012806</v>
      </c>
      <c r="F21" s="36">
        <f t="shared" si="2"/>
        <v>4.6931980339313056E-4</v>
      </c>
      <c r="G21" s="37" t="str">
        <f t="shared" si="3"/>
        <v>Over Budget</v>
      </c>
      <c r="H21" s="38" t="str">
        <f t="shared" si="4"/>
        <v>No</v>
      </c>
      <c r="I21" s="39"/>
    </row>
    <row r="22" spans="1:9" outlineLevel="2" x14ac:dyDescent="0.25">
      <c r="A22" s="56" t="s">
        <v>25</v>
      </c>
      <c r="B22" s="53" t="s">
        <v>9</v>
      </c>
      <c r="C22" s="54">
        <v>257071.05999999997</v>
      </c>
      <c r="D22" s="54">
        <v>0</v>
      </c>
      <c r="E22" s="35">
        <f t="shared" si="1"/>
        <v>257071.05999999997</v>
      </c>
      <c r="F22" s="36">
        <f t="shared" si="2"/>
        <v>1</v>
      </c>
      <c r="G22" s="37" t="str">
        <f t="shared" si="3"/>
        <v>Over Budget</v>
      </c>
      <c r="H22" s="38" t="str">
        <f t="shared" si="4"/>
        <v>Yes</v>
      </c>
      <c r="I22" s="39" t="s">
        <v>612</v>
      </c>
    </row>
    <row r="23" spans="1:9" ht="48" outlineLevel="2" x14ac:dyDescent="0.25">
      <c r="A23" s="56" t="s">
        <v>26</v>
      </c>
      <c r="B23" s="53" t="s">
        <v>9</v>
      </c>
      <c r="C23" s="54">
        <v>2007821.2000000002</v>
      </c>
      <c r="D23" s="54">
        <v>5305000</v>
      </c>
      <c r="E23" s="35">
        <f t="shared" si="1"/>
        <v>-3297178.8</v>
      </c>
      <c r="F23" s="36">
        <f t="shared" si="2"/>
        <v>-0.62152286522148914</v>
      </c>
      <c r="G23" s="37" t="str">
        <f t="shared" si="3"/>
        <v>Under Budget</v>
      </c>
      <c r="H23" s="38" t="str">
        <f t="shared" si="4"/>
        <v>Yes</v>
      </c>
      <c r="I23" s="65" t="s">
        <v>613</v>
      </c>
    </row>
    <row r="24" spans="1:9" outlineLevel="2" x14ac:dyDescent="0.25">
      <c r="A24" s="56" t="s">
        <v>27</v>
      </c>
      <c r="B24" s="53" t="s">
        <v>9</v>
      </c>
      <c r="C24" s="54">
        <v>0</v>
      </c>
      <c r="D24" s="54">
        <v>14872340.198951066</v>
      </c>
      <c r="E24" s="35">
        <f t="shared" si="1"/>
        <v>-14872340.198951066</v>
      </c>
      <c r="F24" s="36">
        <f t="shared" si="2"/>
        <v>-1</v>
      </c>
      <c r="G24" s="37" t="str">
        <f t="shared" si="3"/>
        <v>Under Budget</v>
      </c>
      <c r="H24" s="38" t="str">
        <f t="shared" si="4"/>
        <v>Yes</v>
      </c>
      <c r="I24" s="66" t="s">
        <v>614</v>
      </c>
    </row>
    <row r="25" spans="1:9" outlineLevel="2" x14ac:dyDescent="0.25">
      <c r="A25" s="56" t="s">
        <v>28</v>
      </c>
      <c r="B25" s="53" t="s">
        <v>9</v>
      </c>
      <c r="C25" s="54">
        <v>775694.05</v>
      </c>
      <c r="D25" s="54">
        <v>2358562</v>
      </c>
      <c r="E25" s="35">
        <f t="shared" si="1"/>
        <v>-1582867.95</v>
      </c>
      <c r="F25" s="36">
        <f t="shared" si="2"/>
        <v>-0.67111568404816158</v>
      </c>
      <c r="G25" s="37" t="str">
        <f t="shared" si="3"/>
        <v>Under Budget</v>
      </c>
      <c r="H25" s="38" t="str">
        <f t="shared" si="4"/>
        <v>Yes</v>
      </c>
      <c r="I25" s="67" t="s">
        <v>615</v>
      </c>
    </row>
    <row r="26" spans="1:9" ht="24" outlineLevel="2" x14ac:dyDescent="0.25">
      <c r="A26" s="56" t="s">
        <v>29</v>
      </c>
      <c r="B26" s="53" t="s">
        <v>9</v>
      </c>
      <c r="C26" s="54">
        <v>75306958.890000001</v>
      </c>
      <c r="D26" s="54">
        <v>72400212.099277645</v>
      </c>
      <c r="E26" s="35">
        <f t="shared" si="1"/>
        <v>2906746.7907223552</v>
      </c>
      <c r="F26" s="36">
        <f t="shared" si="2"/>
        <v>4.014831871951597E-2</v>
      </c>
      <c r="G26" s="37" t="str">
        <f t="shared" si="3"/>
        <v>Over Budget</v>
      </c>
      <c r="H26" s="38" t="str">
        <f t="shared" si="4"/>
        <v>Yes</v>
      </c>
      <c r="I26" s="69" t="s">
        <v>617</v>
      </c>
    </row>
    <row r="27" spans="1:9" outlineLevel="2" x14ac:dyDescent="0.25">
      <c r="A27" s="56" t="s">
        <v>30</v>
      </c>
      <c r="B27" s="53" t="s">
        <v>9</v>
      </c>
      <c r="C27" s="54">
        <v>1607099.78</v>
      </c>
      <c r="D27" s="54">
        <v>4300000</v>
      </c>
      <c r="E27" s="35">
        <f t="shared" si="1"/>
        <v>-2692900.2199999997</v>
      </c>
      <c r="F27" s="36">
        <f t="shared" si="2"/>
        <v>-0.62625586511627906</v>
      </c>
      <c r="G27" s="37" t="str">
        <f t="shared" si="3"/>
        <v>Under Budget</v>
      </c>
      <c r="H27" s="38" t="str">
        <f t="shared" si="4"/>
        <v>Yes</v>
      </c>
      <c r="I27" s="68" t="s">
        <v>616</v>
      </c>
    </row>
    <row r="28" spans="1:9" ht="24" outlineLevel="2" x14ac:dyDescent="0.25">
      <c r="A28" s="56" t="s">
        <v>31</v>
      </c>
      <c r="B28" s="53" t="s">
        <v>9</v>
      </c>
      <c r="C28" s="54">
        <v>0</v>
      </c>
      <c r="D28" s="54">
        <v>1752000</v>
      </c>
      <c r="E28" s="35">
        <f t="shared" si="1"/>
        <v>-1752000</v>
      </c>
      <c r="F28" s="36">
        <f t="shared" si="2"/>
        <v>-1</v>
      </c>
      <c r="G28" s="37" t="str">
        <f t="shared" si="3"/>
        <v>Under Budget</v>
      </c>
      <c r="H28" s="38" t="str">
        <f t="shared" si="4"/>
        <v>Yes</v>
      </c>
      <c r="I28" s="70" t="s">
        <v>614</v>
      </c>
    </row>
    <row r="29" spans="1:9" ht="24" outlineLevel="2" x14ac:dyDescent="0.25">
      <c r="A29" s="56" t="s">
        <v>32</v>
      </c>
      <c r="B29" s="53" t="s">
        <v>9</v>
      </c>
      <c r="C29" s="54">
        <v>0</v>
      </c>
      <c r="D29" s="54">
        <v>13489850.18413333</v>
      </c>
      <c r="E29" s="35">
        <f t="shared" si="1"/>
        <v>-13489850.18413333</v>
      </c>
      <c r="F29" s="36">
        <f t="shared" si="2"/>
        <v>-1</v>
      </c>
      <c r="G29" s="37" t="str">
        <f t="shared" si="3"/>
        <v>Under Budget</v>
      </c>
      <c r="H29" s="38" t="str">
        <f t="shared" si="4"/>
        <v>Yes</v>
      </c>
      <c r="I29" s="71" t="s">
        <v>614</v>
      </c>
    </row>
    <row r="30" spans="1:9" ht="24" outlineLevel="2" x14ac:dyDescent="0.25">
      <c r="A30" s="56" t="s">
        <v>33</v>
      </c>
      <c r="B30" s="53" t="s">
        <v>9</v>
      </c>
      <c r="C30" s="54">
        <v>0</v>
      </c>
      <c r="D30" s="54">
        <v>4731442</v>
      </c>
      <c r="E30" s="35">
        <f t="shared" si="1"/>
        <v>-4731442</v>
      </c>
      <c r="F30" s="36">
        <f t="shared" si="2"/>
        <v>-1</v>
      </c>
      <c r="G30" s="37" t="str">
        <f t="shared" si="3"/>
        <v>Under Budget</v>
      </c>
      <c r="H30" s="38" t="str">
        <f t="shared" si="4"/>
        <v>Yes</v>
      </c>
      <c r="I30" s="72" t="s">
        <v>614</v>
      </c>
    </row>
    <row r="31" spans="1:9" ht="24" outlineLevel="2" x14ac:dyDescent="0.25">
      <c r="A31" s="56" t="s">
        <v>34</v>
      </c>
      <c r="B31" s="53" t="s">
        <v>9</v>
      </c>
      <c r="C31" s="54">
        <v>0</v>
      </c>
      <c r="D31" s="54">
        <v>5250435</v>
      </c>
      <c r="E31" s="35">
        <f t="shared" si="1"/>
        <v>-5250435</v>
      </c>
      <c r="F31" s="36">
        <f t="shared" si="2"/>
        <v>-1</v>
      </c>
      <c r="G31" s="37" t="str">
        <f t="shared" si="3"/>
        <v>Under Budget</v>
      </c>
      <c r="H31" s="38" t="str">
        <f t="shared" si="4"/>
        <v>Yes</v>
      </c>
      <c r="I31" s="73" t="s">
        <v>614</v>
      </c>
    </row>
    <row r="32" spans="1:9" outlineLevel="2" x14ac:dyDescent="0.25">
      <c r="A32" s="56" t="s">
        <v>35</v>
      </c>
      <c r="B32" s="53" t="s">
        <v>9</v>
      </c>
      <c r="C32" s="54">
        <v>3630142.0899999994</v>
      </c>
      <c r="D32" s="54">
        <v>3586662</v>
      </c>
      <c r="E32" s="35">
        <f t="shared" si="1"/>
        <v>43480.089999999385</v>
      </c>
      <c r="F32" s="36">
        <f t="shared" si="2"/>
        <v>1.2122717445914722E-2</v>
      </c>
      <c r="G32" s="37" t="str">
        <f t="shared" si="3"/>
        <v>Over Budget</v>
      </c>
      <c r="H32" s="38" t="str">
        <f t="shared" si="4"/>
        <v>No</v>
      </c>
      <c r="I32" s="39"/>
    </row>
    <row r="33" spans="1:9" outlineLevel="2" x14ac:dyDescent="0.25">
      <c r="A33" s="56" t="s">
        <v>36</v>
      </c>
      <c r="B33" s="53" t="s">
        <v>9</v>
      </c>
      <c r="C33" s="54">
        <v>166771.13</v>
      </c>
      <c r="D33" s="54">
        <v>0</v>
      </c>
      <c r="E33" s="35">
        <f t="shared" si="1"/>
        <v>166771.13</v>
      </c>
      <c r="F33" s="36">
        <f t="shared" si="2"/>
        <v>1</v>
      </c>
      <c r="G33" s="37" t="str">
        <f t="shared" si="3"/>
        <v>Over Budget</v>
      </c>
      <c r="H33" s="38" t="str">
        <f t="shared" si="4"/>
        <v>Yes</v>
      </c>
      <c r="I33" s="39" t="s">
        <v>623</v>
      </c>
    </row>
    <row r="34" spans="1:9" outlineLevel="2" x14ac:dyDescent="0.25">
      <c r="A34" s="56" t="s">
        <v>37</v>
      </c>
      <c r="B34" s="53" t="s">
        <v>9</v>
      </c>
      <c r="C34" s="54">
        <v>44267.98</v>
      </c>
      <c r="D34" s="54">
        <v>0</v>
      </c>
      <c r="E34" s="35">
        <f t="shared" si="1"/>
        <v>44267.98</v>
      </c>
      <c r="F34" s="36">
        <f t="shared" si="2"/>
        <v>1</v>
      </c>
      <c r="G34" s="37" t="str">
        <f t="shared" si="3"/>
        <v>Over Budget</v>
      </c>
      <c r="H34" s="38" t="str">
        <f t="shared" si="4"/>
        <v>Yes</v>
      </c>
      <c r="I34" s="74" t="s">
        <v>618</v>
      </c>
    </row>
    <row r="35" spans="1:9" outlineLevel="2" x14ac:dyDescent="0.25">
      <c r="A35" s="56" t="s">
        <v>38</v>
      </c>
      <c r="B35" s="53" t="s">
        <v>9</v>
      </c>
      <c r="C35" s="54">
        <v>0</v>
      </c>
      <c r="D35" s="54">
        <v>359625</v>
      </c>
      <c r="E35" s="35">
        <f t="shared" si="1"/>
        <v>-359625</v>
      </c>
      <c r="F35" s="36">
        <f t="shared" si="2"/>
        <v>-1</v>
      </c>
      <c r="G35" s="37" t="str">
        <f t="shared" si="3"/>
        <v>Under Budget</v>
      </c>
      <c r="H35" s="38" t="str">
        <f t="shared" si="4"/>
        <v>Yes</v>
      </c>
      <c r="I35" s="39" t="s">
        <v>619</v>
      </c>
    </row>
    <row r="36" spans="1:9" outlineLevel="2" x14ac:dyDescent="0.25">
      <c r="A36" s="56" t="s">
        <v>39</v>
      </c>
      <c r="B36" s="53" t="s">
        <v>9</v>
      </c>
      <c r="C36" s="54">
        <v>183670.29</v>
      </c>
      <c r="D36" s="54">
        <v>147000</v>
      </c>
      <c r="E36" s="35">
        <f t="shared" si="1"/>
        <v>36670.290000000008</v>
      </c>
      <c r="F36" s="36">
        <f t="shared" si="2"/>
        <v>0.24945775510204088</v>
      </c>
      <c r="G36" s="37" t="str">
        <f t="shared" si="3"/>
        <v>Over Budget</v>
      </c>
      <c r="H36" s="38" t="str">
        <f t="shared" si="4"/>
        <v>Yes</v>
      </c>
      <c r="I36" s="39" t="s">
        <v>620</v>
      </c>
    </row>
    <row r="37" spans="1:9" ht="24" outlineLevel="2" x14ac:dyDescent="0.25">
      <c r="A37" s="56" t="s">
        <v>40</v>
      </c>
      <c r="B37" s="53" t="s">
        <v>9</v>
      </c>
      <c r="C37" s="54">
        <v>0</v>
      </c>
      <c r="D37" s="54">
        <v>577500</v>
      </c>
      <c r="E37" s="35">
        <f t="shared" si="1"/>
        <v>-577500</v>
      </c>
      <c r="F37" s="36">
        <f t="shared" si="2"/>
        <v>-1</v>
      </c>
      <c r="G37" s="37" t="str">
        <f t="shared" si="3"/>
        <v>Under Budget</v>
      </c>
      <c r="H37" s="38" t="str">
        <f t="shared" si="4"/>
        <v>Yes</v>
      </c>
      <c r="I37" s="39" t="s">
        <v>621</v>
      </c>
    </row>
    <row r="38" spans="1:9" outlineLevel="2" x14ac:dyDescent="0.25">
      <c r="A38" s="56" t="s">
        <v>41</v>
      </c>
      <c r="B38" s="53" t="s">
        <v>9</v>
      </c>
      <c r="C38" s="54">
        <v>247164.18</v>
      </c>
      <c r="D38" s="54">
        <v>0</v>
      </c>
      <c r="E38" s="35">
        <f t="shared" si="1"/>
        <v>247164.18</v>
      </c>
      <c r="F38" s="36">
        <f t="shared" si="2"/>
        <v>1</v>
      </c>
      <c r="G38" s="37" t="str">
        <f t="shared" si="3"/>
        <v>Over Budget</v>
      </c>
      <c r="H38" s="38" t="str">
        <f t="shared" si="4"/>
        <v>Yes</v>
      </c>
      <c r="I38" s="39" t="s">
        <v>622</v>
      </c>
    </row>
    <row r="39" spans="1:9" ht="15.75" outlineLevel="2" thickBot="1" x14ac:dyDescent="0.3">
      <c r="A39" s="56" t="s">
        <v>42</v>
      </c>
      <c r="B39" s="53" t="s">
        <v>43</v>
      </c>
      <c r="C39" s="54">
        <v>-1302.5899999999999</v>
      </c>
      <c r="D39" s="54">
        <v>0</v>
      </c>
      <c r="E39" s="35">
        <f t="shared" si="1"/>
        <v>-1302.5899999999999</v>
      </c>
      <c r="F39" s="36">
        <f t="shared" si="2"/>
        <v>-1</v>
      </c>
      <c r="G39" s="37" t="str">
        <f t="shared" si="3"/>
        <v>Under Budget</v>
      </c>
      <c r="H39" s="38" t="str">
        <f t="shared" si="4"/>
        <v>No</v>
      </c>
      <c r="I39" s="39"/>
    </row>
    <row r="40" spans="1:9" outlineLevel="1" x14ac:dyDescent="0.25">
      <c r="A40" s="57" t="s">
        <v>44</v>
      </c>
      <c r="B40" s="58" t="s">
        <v>45</v>
      </c>
      <c r="C40" s="59">
        <f>SUBTOTAL(9,C6:C39)</f>
        <v>88856864.270000011</v>
      </c>
      <c r="D40" s="59">
        <f>SUBTOTAL(9,D6:D39)</f>
        <v>132778713.48236205</v>
      </c>
      <c r="E40" s="41">
        <f t="shared" si="1"/>
        <v>-43921849.212362036</v>
      </c>
      <c r="F40" s="42">
        <f t="shared" si="2"/>
        <v>-0.33078983867543266</v>
      </c>
      <c r="G40" s="43" t="str">
        <f t="shared" si="3"/>
        <v>Under Budget</v>
      </c>
      <c r="H40" s="44"/>
      <c r="I40" s="45"/>
    </row>
    <row r="41" spans="1:9" outlineLevel="2" x14ac:dyDescent="0.25">
      <c r="A41" s="55" t="s">
        <v>46</v>
      </c>
      <c r="B41" s="53"/>
      <c r="C41" s="54"/>
      <c r="D41" s="54"/>
      <c r="E41" s="54"/>
    </row>
    <row r="42" spans="1:9" outlineLevel="2" x14ac:dyDescent="0.25">
      <c r="A42" s="56" t="s">
        <v>47</v>
      </c>
      <c r="B42" s="53" t="s">
        <v>9</v>
      </c>
      <c r="C42" s="54">
        <v>298042.95</v>
      </c>
      <c r="D42" s="54">
        <v>250000</v>
      </c>
      <c r="E42" s="35">
        <f t="shared" ref="E42:E56" si="5">C42 - D42</f>
        <v>48042.950000000012</v>
      </c>
      <c r="F42" s="36">
        <f t="shared" ref="F42:F56" si="6">IF(D42 &gt; 1, ( C42 - D42 ) / D42, IF(C42 &gt; 1, 1, IF(C42 &lt; -1, -1, 0)))</f>
        <v>0.19217180000000006</v>
      </c>
      <c r="G42" s="37" t="str">
        <f t="shared" ref="G42:G56" si="7">IF($E42 &gt; 1, "Over Budget", IF($E42 &lt; -1, "Under Budget", "On Budget"))</f>
        <v>Over Budget</v>
      </c>
      <c r="H42" s="38" t="str">
        <f t="shared" ref="H42:H55" si="8">IF(AND(OR(MONTH($A$3) = 3, MONTH($A$3) = 6, MONTH($A$3) = 9, MONTH($A$3) = 12), OR($F42 &gt;= 0.1, $E42 &gt;= 250000, $F42 &lt;= -0.1, $E42 &lt;= -250000), OR($E42 &gt;= 10000, $E42 &lt;= -10000)), "Yes", IF(OR($E42 &gt;= 250000, $E42 &lt;= -250000), "Yes", "No"))</f>
        <v>Yes</v>
      </c>
      <c r="I42" s="75" t="s">
        <v>624</v>
      </c>
    </row>
    <row r="43" spans="1:9" ht="36" outlineLevel="2" x14ac:dyDescent="0.25">
      <c r="A43" s="56" t="s">
        <v>48</v>
      </c>
      <c r="B43" s="53" t="s">
        <v>9</v>
      </c>
      <c r="C43" s="54">
        <v>1404895.81</v>
      </c>
      <c r="D43" s="54">
        <v>2000000</v>
      </c>
      <c r="E43" s="35">
        <f t="shared" si="5"/>
        <v>-595104.18999999994</v>
      </c>
      <c r="F43" s="36">
        <f t="shared" si="6"/>
        <v>-0.29755209499999996</v>
      </c>
      <c r="G43" s="37" t="str">
        <f t="shared" si="7"/>
        <v>Under Budget</v>
      </c>
      <c r="H43" s="38" t="str">
        <f t="shared" si="8"/>
        <v>Yes</v>
      </c>
      <c r="I43" s="76" t="s">
        <v>625</v>
      </c>
    </row>
    <row r="44" spans="1:9" outlineLevel="2" x14ac:dyDescent="0.25">
      <c r="A44" s="56" t="s">
        <v>49</v>
      </c>
      <c r="B44" s="53" t="s">
        <v>9</v>
      </c>
      <c r="C44" s="54">
        <v>-2306.4300000000035</v>
      </c>
      <c r="D44" s="54">
        <v>200000</v>
      </c>
      <c r="E44" s="35">
        <f t="shared" si="5"/>
        <v>-202306.43</v>
      </c>
      <c r="F44" s="36">
        <f t="shared" si="6"/>
        <v>-1.0115321500000001</v>
      </c>
      <c r="G44" s="37" t="str">
        <f t="shared" si="7"/>
        <v>Under Budget</v>
      </c>
      <c r="H44" s="38" t="str">
        <f t="shared" si="8"/>
        <v>Yes</v>
      </c>
      <c r="I44" s="77" t="s">
        <v>626</v>
      </c>
    </row>
    <row r="45" spans="1:9" outlineLevel="2" x14ac:dyDescent="0.25">
      <c r="A45" s="56" t="s">
        <v>50</v>
      </c>
      <c r="B45" s="53" t="s">
        <v>9</v>
      </c>
      <c r="C45" s="54">
        <v>212159.34</v>
      </c>
      <c r="D45" s="54">
        <v>223750</v>
      </c>
      <c r="E45" s="35">
        <f t="shared" si="5"/>
        <v>-11590.660000000003</v>
      </c>
      <c r="F45" s="36">
        <f t="shared" si="6"/>
        <v>-5.1801832402234654E-2</v>
      </c>
      <c r="G45" s="37" t="str">
        <f t="shared" si="7"/>
        <v>Under Budget</v>
      </c>
      <c r="H45" s="38" t="str">
        <f t="shared" si="8"/>
        <v>No</v>
      </c>
      <c r="I45" s="39"/>
    </row>
    <row r="46" spans="1:9" outlineLevel="2" x14ac:dyDescent="0.25">
      <c r="A46" s="56" t="s">
        <v>51</v>
      </c>
      <c r="B46" s="53" t="s">
        <v>9</v>
      </c>
      <c r="C46" s="54">
        <v>453431.84</v>
      </c>
      <c r="D46" s="54">
        <v>0</v>
      </c>
      <c r="E46" s="35">
        <f t="shared" si="5"/>
        <v>453431.84</v>
      </c>
      <c r="F46" s="36">
        <f t="shared" si="6"/>
        <v>1</v>
      </c>
      <c r="G46" s="37" t="str">
        <f t="shared" si="7"/>
        <v>Over Budget</v>
      </c>
      <c r="H46" s="38" t="str">
        <f t="shared" si="8"/>
        <v>Yes</v>
      </c>
      <c r="I46" s="78" t="s">
        <v>627</v>
      </c>
    </row>
    <row r="47" spans="1:9" outlineLevel="2" x14ac:dyDescent="0.25">
      <c r="A47" s="56" t="s">
        <v>52</v>
      </c>
      <c r="B47" s="53" t="s">
        <v>9</v>
      </c>
      <c r="C47" s="54">
        <v>-204746.01000000036</v>
      </c>
      <c r="D47" s="54">
        <v>0</v>
      </c>
      <c r="E47" s="35">
        <f t="shared" si="5"/>
        <v>-204746.01000000036</v>
      </c>
      <c r="F47" s="36">
        <f t="shared" si="6"/>
        <v>-1</v>
      </c>
      <c r="G47" s="37" t="str">
        <f t="shared" si="7"/>
        <v>Under Budget</v>
      </c>
      <c r="H47" s="38" t="str">
        <f t="shared" si="8"/>
        <v>Yes</v>
      </c>
      <c r="I47" s="79" t="s">
        <v>628</v>
      </c>
    </row>
    <row r="48" spans="1:9" outlineLevel="2" x14ac:dyDescent="0.25">
      <c r="A48" s="56" t="s">
        <v>53</v>
      </c>
      <c r="B48" s="53" t="s">
        <v>9</v>
      </c>
      <c r="C48" s="54">
        <v>358546.52</v>
      </c>
      <c r="D48" s="54">
        <v>0</v>
      </c>
      <c r="E48" s="35">
        <f t="shared" si="5"/>
        <v>358546.52</v>
      </c>
      <c r="F48" s="36">
        <f t="shared" si="6"/>
        <v>1</v>
      </c>
      <c r="G48" s="37" t="str">
        <f t="shared" si="7"/>
        <v>Over Budget</v>
      </c>
      <c r="H48" s="38" t="str">
        <f t="shared" si="8"/>
        <v>Yes</v>
      </c>
      <c r="I48" s="80" t="s">
        <v>629</v>
      </c>
    </row>
    <row r="49" spans="1:9" outlineLevel="2" x14ac:dyDescent="0.25">
      <c r="A49" s="56" t="s">
        <v>54</v>
      </c>
      <c r="B49" s="53" t="s">
        <v>9</v>
      </c>
      <c r="C49" s="54">
        <v>3451.3500000000004</v>
      </c>
      <c r="D49" s="54">
        <v>0</v>
      </c>
      <c r="E49" s="35">
        <f t="shared" si="5"/>
        <v>3451.3500000000004</v>
      </c>
      <c r="F49" s="36">
        <f t="shared" si="6"/>
        <v>1</v>
      </c>
      <c r="G49" s="37" t="str">
        <f t="shared" si="7"/>
        <v>Over Budget</v>
      </c>
      <c r="H49" s="38" t="str">
        <f t="shared" si="8"/>
        <v>No</v>
      </c>
      <c r="I49" s="39"/>
    </row>
    <row r="50" spans="1:9" ht="36" outlineLevel="2" x14ac:dyDescent="0.25">
      <c r="A50" s="56" t="s">
        <v>55</v>
      </c>
      <c r="B50" s="53" t="s">
        <v>9</v>
      </c>
      <c r="C50" s="54">
        <v>0</v>
      </c>
      <c r="D50" s="54">
        <v>285948</v>
      </c>
      <c r="E50" s="35">
        <f t="shared" si="5"/>
        <v>-285948</v>
      </c>
      <c r="F50" s="36">
        <f t="shared" si="6"/>
        <v>-1</v>
      </c>
      <c r="G50" s="37" t="str">
        <f t="shared" si="7"/>
        <v>Under Budget</v>
      </c>
      <c r="H50" s="38" t="str">
        <f t="shared" si="8"/>
        <v>Yes</v>
      </c>
      <c r="I50" s="81" t="s">
        <v>630</v>
      </c>
    </row>
    <row r="51" spans="1:9" outlineLevel="2" x14ac:dyDescent="0.25">
      <c r="A51" s="56" t="s">
        <v>56</v>
      </c>
      <c r="B51" s="53" t="s">
        <v>9</v>
      </c>
      <c r="C51" s="54">
        <v>154032.63999999998</v>
      </c>
      <c r="D51" s="54">
        <v>0</v>
      </c>
      <c r="E51" s="35">
        <f t="shared" si="5"/>
        <v>154032.63999999998</v>
      </c>
      <c r="F51" s="36">
        <f t="shared" si="6"/>
        <v>1</v>
      </c>
      <c r="G51" s="37" t="str">
        <f t="shared" si="7"/>
        <v>Over Budget</v>
      </c>
      <c r="H51" s="38" t="str">
        <f t="shared" si="8"/>
        <v>Yes</v>
      </c>
      <c r="I51" s="82" t="s">
        <v>631</v>
      </c>
    </row>
    <row r="52" spans="1:9" outlineLevel="2" x14ac:dyDescent="0.25">
      <c r="A52" s="56" t="s">
        <v>57</v>
      </c>
      <c r="B52" s="53" t="s">
        <v>9</v>
      </c>
      <c r="C52" s="54">
        <v>20664.900000000001</v>
      </c>
      <c r="D52" s="54">
        <v>0</v>
      </c>
      <c r="E52" s="35">
        <f t="shared" si="5"/>
        <v>20664.900000000001</v>
      </c>
      <c r="F52" s="36">
        <f t="shared" si="6"/>
        <v>1</v>
      </c>
      <c r="G52" s="37" t="str">
        <f t="shared" si="7"/>
        <v>Over Budget</v>
      </c>
      <c r="H52" s="38" t="str">
        <f t="shared" si="8"/>
        <v>Yes</v>
      </c>
      <c r="I52" s="39" t="s">
        <v>633</v>
      </c>
    </row>
    <row r="53" spans="1:9" outlineLevel="2" x14ac:dyDescent="0.25">
      <c r="A53" s="56" t="s">
        <v>58</v>
      </c>
      <c r="B53" s="53" t="s">
        <v>9</v>
      </c>
      <c r="C53" s="54">
        <v>0</v>
      </c>
      <c r="D53" s="54">
        <v>18365</v>
      </c>
      <c r="E53" s="35">
        <f t="shared" si="5"/>
        <v>-18365</v>
      </c>
      <c r="F53" s="36">
        <f t="shared" si="6"/>
        <v>-1</v>
      </c>
      <c r="G53" s="37" t="str">
        <f t="shared" si="7"/>
        <v>Under Budget</v>
      </c>
      <c r="H53" s="38" t="str">
        <f t="shared" si="8"/>
        <v>Yes</v>
      </c>
      <c r="I53" s="83" t="s">
        <v>632</v>
      </c>
    </row>
    <row r="54" spans="1:9" outlineLevel="2" x14ac:dyDescent="0.25">
      <c r="A54" s="56" t="s">
        <v>59</v>
      </c>
      <c r="B54" s="53" t="s">
        <v>9</v>
      </c>
      <c r="C54" s="54">
        <v>0</v>
      </c>
      <c r="D54" s="54">
        <v>11705</v>
      </c>
      <c r="E54" s="35">
        <f t="shared" si="5"/>
        <v>-11705</v>
      </c>
      <c r="F54" s="36">
        <f t="shared" si="6"/>
        <v>-1</v>
      </c>
      <c r="G54" s="37" t="str">
        <f t="shared" si="7"/>
        <v>Under Budget</v>
      </c>
      <c r="H54" s="38" t="str">
        <f t="shared" si="8"/>
        <v>Yes</v>
      </c>
      <c r="I54" s="84" t="s">
        <v>632</v>
      </c>
    </row>
    <row r="55" spans="1:9" ht="15.75" outlineLevel="2" thickBot="1" x14ac:dyDescent="0.3">
      <c r="A55" s="56" t="s">
        <v>60</v>
      </c>
      <c r="B55" s="53" t="s">
        <v>9</v>
      </c>
      <c r="C55" s="54">
        <v>0</v>
      </c>
      <c r="D55" s="54">
        <v>54558</v>
      </c>
      <c r="E55" s="35">
        <f t="shared" si="5"/>
        <v>-54558</v>
      </c>
      <c r="F55" s="36">
        <f t="shared" si="6"/>
        <v>-1</v>
      </c>
      <c r="G55" s="37" t="str">
        <f t="shared" si="7"/>
        <v>Under Budget</v>
      </c>
      <c r="H55" s="38" t="str">
        <f t="shared" si="8"/>
        <v>Yes</v>
      </c>
      <c r="I55" s="85" t="s">
        <v>632</v>
      </c>
    </row>
    <row r="56" spans="1:9" outlineLevel="1" x14ac:dyDescent="0.25">
      <c r="A56" s="57" t="s">
        <v>61</v>
      </c>
      <c r="B56" s="58" t="s">
        <v>45</v>
      </c>
      <c r="C56" s="59">
        <f>SUBTOTAL(9,C42:C55)</f>
        <v>2698172.91</v>
      </c>
      <c r="D56" s="59">
        <f>SUBTOTAL(9,D42:D55)</f>
        <v>3044326</v>
      </c>
      <c r="E56" s="41">
        <f t="shared" si="5"/>
        <v>-346153.08999999985</v>
      </c>
      <c r="F56" s="42">
        <f t="shared" si="6"/>
        <v>-0.11370434375293574</v>
      </c>
      <c r="G56" s="43" t="str">
        <f t="shared" si="7"/>
        <v>Under Budget</v>
      </c>
      <c r="H56" s="44"/>
      <c r="I56" s="45"/>
    </row>
    <row r="57" spans="1:9" outlineLevel="2" x14ac:dyDescent="0.25">
      <c r="A57" s="55" t="s">
        <v>62</v>
      </c>
      <c r="B57" s="53"/>
      <c r="C57" s="54"/>
      <c r="D57" s="54"/>
      <c r="E57" s="54"/>
    </row>
    <row r="58" spans="1:9" outlineLevel="2" x14ac:dyDescent="0.25">
      <c r="A58" s="56" t="s">
        <v>63</v>
      </c>
      <c r="B58" s="53" t="s">
        <v>9</v>
      </c>
      <c r="C58" s="54">
        <v>321942.14</v>
      </c>
      <c r="D58" s="54">
        <v>0</v>
      </c>
      <c r="E58" s="35">
        <f t="shared" ref="E58:E121" si="9">C58 - D58</f>
        <v>321942.14</v>
      </c>
      <c r="F58" s="36">
        <f t="shared" ref="F58:F121" si="10">IF(D58 &gt; 1, ( C58 - D58 ) / D58, IF(C58 &gt; 1, 1, IF(C58 &lt; -1, -1, 0)))</f>
        <v>1</v>
      </c>
      <c r="G58" s="37" t="str">
        <f t="shared" ref="G58:G121" si="11">IF($E58 &gt; 1, "Over Budget", IF($E58 &lt; -1, "Under Budget", "On Budget"))</f>
        <v>Over Budget</v>
      </c>
      <c r="H58" s="38" t="str">
        <f t="shared" ref="H58:H121" si="12">IF(AND(OR(MONTH($A$3) = 3, MONTH($A$3) = 6, MONTH($A$3) = 9, MONTH($A$3) = 12), OR($F58 &gt;= 0.1, $E58 &gt;= 250000, $F58 &lt;= -0.1, $E58 &lt;= -250000), OR($E58 &gt;= 10000, $E58 &lt;= -10000)), "Yes", IF(OR($E58 &gt;= 250000, $E58 &lt;= -250000), "Yes", "No"))</f>
        <v>Yes</v>
      </c>
      <c r="I58" s="86" t="s">
        <v>634</v>
      </c>
    </row>
    <row r="59" spans="1:9" outlineLevel="2" x14ac:dyDescent="0.25">
      <c r="A59" s="56" t="s">
        <v>64</v>
      </c>
      <c r="B59" s="53" t="s">
        <v>9</v>
      </c>
      <c r="C59" s="54">
        <v>28644.559999999998</v>
      </c>
      <c r="D59" s="54">
        <v>0</v>
      </c>
      <c r="E59" s="35">
        <f t="shared" si="9"/>
        <v>28644.559999999998</v>
      </c>
      <c r="F59" s="36">
        <f t="shared" si="10"/>
        <v>1</v>
      </c>
      <c r="G59" s="37" t="str">
        <f t="shared" si="11"/>
        <v>Over Budget</v>
      </c>
      <c r="H59" s="38" t="str">
        <f t="shared" si="12"/>
        <v>Yes</v>
      </c>
      <c r="I59" s="87" t="s">
        <v>635</v>
      </c>
    </row>
    <row r="60" spans="1:9" ht="36" outlineLevel="2" x14ac:dyDescent="0.25">
      <c r="A60" s="56" t="s">
        <v>65</v>
      </c>
      <c r="B60" s="53" t="s">
        <v>9</v>
      </c>
      <c r="C60" s="54">
        <v>587332.21000000008</v>
      </c>
      <c r="D60" s="54">
        <v>1575000</v>
      </c>
      <c r="E60" s="35">
        <f t="shared" si="9"/>
        <v>-987667.78999999992</v>
      </c>
      <c r="F60" s="36">
        <f t="shared" si="10"/>
        <v>-0.6270906603174603</v>
      </c>
      <c r="G60" s="37" t="str">
        <f t="shared" si="11"/>
        <v>Under Budget</v>
      </c>
      <c r="H60" s="38" t="str">
        <f t="shared" si="12"/>
        <v>Yes</v>
      </c>
      <c r="I60" s="88" t="s">
        <v>636</v>
      </c>
    </row>
    <row r="61" spans="1:9" outlineLevel="2" x14ac:dyDescent="0.25">
      <c r="A61" s="56" t="s">
        <v>66</v>
      </c>
      <c r="B61" s="53" t="s">
        <v>9</v>
      </c>
      <c r="C61" s="54">
        <v>0</v>
      </c>
      <c r="D61" s="54">
        <v>700000</v>
      </c>
      <c r="E61" s="35">
        <f t="shared" si="9"/>
        <v>-700000</v>
      </c>
      <c r="F61" s="36">
        <f t="shared" si="10"/>
        <v>-1</v>
      </c>
      <c r="G61" s="37" t="str">
        <f t="shared" si="11"/>
        <v>Under Budget</v>
      </c>
      <c r="H61" s="38" t="str">
        <f t="shared" si="12"/>
        <v>Yes</v>
      </c>
      <c r="I61" s="89" t="s">
        <v>637</v>
      </c>
    </row>
    <row r="62" spans="1:9" outlineLevel="2" x14ac:dyDescent="0.25">
      <c r="A62" s="56" t="s">
        <v>67</v>
      </c>
      <c r="B62" s="53" t="s">
        <v>9</v>
      </c>
      <c r="C62" s="54">
        <v>-61874.799999999974</v>
      </c>
      <c r="D62" s="54">
        <v>0</v>
      </c>
      <c r="E62" s="35">
        <f t="shared" si="9"/>
        <v>-61874.799999999974</v>
      </c>
      <c r="F62" s="36">
        <f t="shared" si="10"/>
        <v>-1</v>
      </c>
      <c r="G62" s="37" t="str">
        <f t="shared" si="11"/>
        <v>Under Budget</v>
      </c>
      <c r="H62" s="38" t="str">
        <f t="shared" si="12"/>
        <v>Yes</v>
      </c>
      <c r="I62" s="90" t="s">
        <v>638</v>
      </c>
    </row>
    <row r="63" spans="1:9" outlineLevel="2" x14ac:dyDescent="0.25">
      <c r="A63" s="56" t="s">
        <v>68</v>
      </c>
      <c r="B63" s="53" t="s">
        <v>9</v>
      </c>
      <c r="C63" s="54">
        <v>70081.500000000044</v>
      </c>
      <c r="D63" s="54">
        <v>0</v>
      </c>
      <c r="E63" s="35">
        <f t="shared" si="9"/>
        <v>70081.500000000044</v>
      </c>
      <c r="F63" s="36">
        <f t="shared" si="10"/>
        <v>1</v>
      </c>
      <c r="G63" s="37" t="str">
        <f t="shared" si="11"/>
        <v>Over Budget</v>
      </c>
      <c r="H63" s="38" t="str">
        <f t="shared" si="12"/>
        <v>Yes</v>
      </c>
      <c r="I63" s="91" t="s">
        <v>638</v>
      </c>
    </row>
    <row r="64" spans="1:9" outlineLevel="2" x14ac:dyDescent="0.25">
      <c r="A64" s="56" t="s">
        <v>69</v>
      </c>
      <c r="B64" s="53" t="s">
        <v>9</v>
      </c>
      <c r="C64" s="54">
        <v>1490.89</v>
      </c>
      <c r="D64" s="54">
        <v>0</v>
      </c>
      <c r="E64" s="35">
        <f t="shared" si="9"/>
        <v>1490.89</v>
      </c>
      <c r="F64" s="36">
        <f t="shared" si="10"/>
        <v>1</v>
      </c>
      <c r="G64" s="37" t="str">
        <f t="shared" si="11"/>
        <v>Over Budget</v>
      </c>
      <c r="H64" s="38" t="str">
        <f t="shared" si="12"/>
        <v>No</v>
      </c>
      <c r="I64" s="39"/>
    </row>
    <row r="65" spans="1:9" outlineLevel="2" x14ac:dyDescent="0.25">
      <c r="A65" s="56" t="s">
        <v>70</v>
      </c>
      <c r="B65" s="53" t="s">
        <v>9</v>
      </c>
      <c r="C65" s="54">
        <v>1303.6499999999999</v>
      </c>
      <c r="D65" s="54">
        <v>0</v>
      </c>
      <c r="E65" s="35">
        <f t="shared" si="9"/>
        <v>1303.6499999999999</v>
      </c>
      <c r="F65" s="36">
        <f t="shared" si="10"/>
        <v>1</v>
      </c>
      <c r="G65" s="37" t="str">
        <f t="shared" si="11"/>
        <v>Over Budget</v>
      </c>
      <c r="H65" s="38" t="str">
        <f t="shared" si="12"/>
        <v>No</v>
      </c>
      <c r="I65" s="39"/>
    </row>
    <row r="66" spans="1:9" outlineLevel="2" x14ac:dyDescent="0.25">
      <c r="A66" s="56" t="s">
        <v>71</v>
      </c>
      <c r="B66" s="53" t="s">
        <v>9</v>
      </c>
      <c r="C66" s="54">
        <v>2326527.9000000004</v>
      </c>
      <c r="D66" s="54">
        <v>2003350</v>
      </c>
      <c r="E66" s="35">
        <f t="shared" si="9"/>
        <v>323177.90000000037</v>
      </c>
      <c r="F66" s="36">
        <f t="shared" si="10"/>
        <v>0.16131874110864322</v>
      </c>
      <c r="G66" s="37" t="str">
        <f t="shared" si="11"/>
        <v>Over Budget</v>
      </c>
      <c r="H66" s="38" t="str">
        <f t="shared" si="12"/>
        <v>Yes</v>
      </c>
      <c r="I66" s="92" t="s">
        <v>639</v>
      </c>
    </row>
    <row r="67" spans="1:9" outlineLevel="2" x14ac:dyDescent="0.25">
      <c r="A67" s="56" t="s">
        <v>72</v>
      </c>
      <c r="B67" s="53" t="s">
        <v>9</v>
      </c>
      <c r="C67" s="54">
        <v>1278665.68</v>
      </c>
      <c r="D67" s="54">
        <v>1000000</v>
      </c>
      <c r="E67" s="35">
        <f t="shared" si="9"/>
        <v>278665.67999999993</v>
      </c>
      <c r="F67" s="36">
        <f t="shared" si="10"/>
        <v>0.27866567999999992</v>
      </c>
      <c r="G67" s="37" t="str">
        <f t="shared" si="11"/>
        <v>Over Budget</v>
      </c>
      <c r="H67" s="38" t="str">
        <f t="shared" si="12"/>
        <v>Yes</v>
      </c>
      <c r="I67" s="93" t="s">
        <v>639</v>
      </c>
    </row>
    <row r="68" spans="1:9" outlineLevel="2" x14ac:dyDescent="0.25">
      <c r="A68" s="56" t="s">
        <v>73</v>
      </c>
      <c r="B68" s="53" t="s">
        <v>9</v>
      </c>
      <c r="C68" s="54">
        <v>169891.09</v>
      </c>
      <c r="D68" s="54">
        <v>170000</v>
      </c>
      <c r="E68" s="35">
        <f t="shared" si="9"/>
        <v>-108.91000000000349</v>
      </c>
      <c r="F68" s="36">
        <f t="shared" si="10"/>
        <v>-6.4064705882354992E-4</v>
      </c>
      <c r="G68" s="37" t="str">
        <f t="shared" si="11"/>
        <v>Under Budget</v>
      </c>
      <c r="H68" s="38" t="str">
        <f t="shared" si="12"/>
        <v>No</v>
      </c>
      <c r="I68" s="39"/>
    </row>
    <row r="69" spans="1:9" outlineLevel="2" x14ac:dyDescent="0.25">
      <c r="A69" s="56" t="s">
        <v>74</v>
      </c>
      <c r="B69" s="53" t="s">
        <v>9</v>
      </c>
      <c r="C69" s="54">
        <v>177.25</v>
      </c>
      <c r="D69" s="54">
        <v>0</v>
      </c>
      <c r="E69" s="35">
        <f t="shared" si="9"/>
        <v>177.25</v>
      </c>
      <c r="F69" s="36">
        <f t="shared" si="10"/>
        <v>1</v>
      </c>
      <c r="G69" s="37" t="str">
        <f t="shared" si="11"/>
        <v>Over Budget</v>
      </c>
      <c r="H69" s="38" t="str">
        <f t="shared" si="12"/>
        <v>No</v>
      </c>
      <c r="I69" s="39"/>
    </row>
    <row r="70" spans="1:9" outlineLevel="2" x14ac:dyDescent="0.25">
      <c r="A70" s="56" t="s">
        <v>75</v>
      </c>
      <c r="B70" s="53" t="s">
        <v>9</v>
      </c>
      <c r="C70" s="54">
        <v>75114.569999999992</v>
      </c>
      <c r="D70" s="54">
        <v>113610</v>
      </c>
      <c r="E70" s="35">
        <f t="shared" si="9"/>
        <v>-38495.430000000008</v>
      </c>
      <c r="F70" s="36">
        <f t="shared" si="10"/>
        <v>-0.33883839450752579</v>
      </c>
      <c r="G70" s="37" t="str">
        <f t="shared" si="11"/>
        <v>Under Budget</v>
      </c>
      <c r="H70" s="38" t="str">
        <f t="shared" si="12"/>
        <v>Yes</v>
      </c>
      <c r="I70" s="94" t="s">
        <v>640</v>
      </c>
    </row>
    <row r="71" spans="1:9" outlineLevel="2" x14ac:dyDescent="0.25">
      <c r="A71" s="56" t="s">
        <v>76</v>
      </c>
      <c r="B71" s="53" t="s">
        <v>9</v>
      </c>
      <c r="C71" s="54">
        <v>260.66000000000003</v>
      </c>
      <c r="D71" s="54">
        <v>30135</v>
      </c>
      <c r="E71" s="35">
        <f t="shared" si="9"/>
        <v>-29874.34</v>
      </c>
      <c r="F71" s="36">
        <f t="shared" si="10"/>
        <v>-0.99135025717604119</v>
      </c>
      <c r="G71" s="37" t="str">
        <f t="shared" si="11"/>
        <v>Under Budget</v>
      </c>
      <c r="H71" s="38" t="str">
        <f t="shared" si="12"/>
        <v>Yes</v>
      </c>
      <c r="I71" s="95" t="s">
        <v>641</v>
      </c>
    </row>
    <row r="72" spans="1:9" outlineLevel="2" x14ac:dyDescent="0.25">
      <c r="A72" s="56" t="s">
        <v>77</v>
      </c>
      <c r="B72" s="53" t="s">
        <v>9</v>
      </c>
      <c r="C72" s="54">
        <v>5048.0399999999827</v>
      </c>
      <c r="D72" s="54">
        <v>0</v>
      </c>
      <c r="E72" s="35">
        <f t="shared" si="9"/>
        <v>5048.0399999999827</v>
      </c>
      <c r="F72" s="36">
        <f t="shared" si="10"/>
        <v>1</v>
      </c>
      <c r="G72" s="37" t="str">
        <f t="shared" si="11"/>
        <v>Over Budget</v>
      </c>
      <c r="H72" s="38" t="str">
        <f t="shared" si="12"/>
        <v>No</v>
      </c>
      <c r="I72" s="39"/>
    </row>
    <row r="73" spans="1:9" outlineLevel="2" x14ac:dyDescent="0.25">
      <c r="A73" s="56" t="s">
        <v>78</v>
      </c>
      <c r="B73" s="53" t="s">
        <v>9</v>
      </c>
      <c r="C73" s="54">
        <v>49555.44000000001</v>
      </c>
      <c r="D73" s="54">
        <v>126000</v>
      </c>
      <c r="E73" s="35">
        <f t="shared" si="9"/>
        <v>-76444.56</v>
      </c>
      <c r="F73" s="36">
        <f t="shared" si="10"/>
        <v>-0.6067028571428571</v>
      </c>
      <c r="G73" s="37" t="str">
        <f t="shared" si="11"/>
        <v>Under Budget</v>
      </c>
      <c r="H73" s="38" t="str">
        <f t="shared" si="12"/>
        <v>Yes</v>
      </c>
      <c r="I73" s="96" t="s">
        <v>640</v>
      </c>
    </row>
    <row r="74" spans="1:9" outlineLevel="2" x14ac:dyDescent="0.25">
      <c r="A74" s="56" t="s">
        <v>79</v>
      </c>
      <c r="B74" s="53" t="s">
        <v>9</v>
      </c>
      <c r="C74" s="54">
        <v>89031.570000000036</v>
      </c>
      <c r="D74" s="54">
        <v>117600</v>
      </c>
      <c r="E74" s="35">
        <f t="shared" si="9"/>
        <v>-28568.429999999964</v>
      </c>
      <c r="F74" s="36">
        <f t="shared" si="10"/>
        <v>-0.24292882653061193</v>
      </c>
      <c r="G74" s="37" t="str">
        <f t="shared" si="11"/>
        <v>Under Budget</v>
      </c>
      <c r="H74" s="38" t="str">
        <f t="shared" si="12"/>
        <v>Yes</v>
      </c>
      <c r="I74" s="97" t="s">
        <v>642</v>
      </c>
    </row>
    <row r="75" spans="1:9" outlineLevel="2" x14ac:dyDescent="0.25">
      <c r="A75" s="56" t="s">
        <v>80</v>
      </c>
      <c r="B75" s="53" t="s">
        <v>9</v>
      </c>
      <c r="C75" s="54">
        <v>2396.91</v>
      </c>
      <c r="D75" s="54">
        <v>0</v>
      </c>
      <c r="E75" s="35">
        <f t="shared" si="9"/>
        <v>2396.91</v>
      </c>
      <c r="F75" s="36">
        <f t="shared" si="10"/>
        <v>1</v>
      </c>
      <c r="G75" s="37" t="str">
        <f t="shared" si="11"/>
        <v>Over Budget</v>
      </c>
      <c r="H75" s="38" t="str">
        <f t="shared" si="12"/>
        <v>No</v>
      </c>
      <c r="I75" s="39"/>
    </row>
    <row r="76" spans="1:9" outlineLevel="2" x14ac:dyDescent="0.25">
      <c r="A76" s="56" t="s">
        <v>81</v>
      </c>
      <c r="B76" s="53" t="s">
        <v>9</v>
      </c>
      <c r="C76" s="54">
        <v>138867.82999999999</v>
      </c>
      <c r="D76" s="54">
        <v>210000</v>
      </c>
      <c r="E76" s="35">
        <f t="shared" si="9"/>
        <v>-71132.170000000013</v>
      </c>
      <c r="F76" s="36">
        <f t="shared" si="10"/>
        <v>-0.33872461904761914</v>
      </c>
      <c r="G76" s="37" t="str">
        <f t="shared" si="11"/>
        <v>Under Budget</v>
      </c>
      <c r="H76" s="38" t="str">
        <f t="shared" si="12"/>
        <v>Yes</v>
      </c>
      <c r="I76" s="98" t="s">
        <v>642</v>
      </c>
    </row>
    <row r="77" spans="1:9" outlineLevel="2" x14ac:dyDescent="0.25">
      <c r="A77" s="56" t="s">
        <v>82</v>
      </c>
      <c r="B77" s="53" t="s">
        <v>9</v>
      </c>
      <c r="C77" s="54">
        <v>54830.79</v>
      </c>
      <c r="D77" s="54">
        <v>0</v>
      </c>
      <c r="E77" s="35">
        <f t="shared" si="9"/>
        <v>54830.79</v>
      </c>
      <c r="F77" s="36">
        <f t="shared" si="10"/>
        <v>1</v>
      </c>
      <c r="G77" s="37" t="str">
        <f t="shared" si="11"/>
        <v>Over Budget</v>
      </c>
      <c r="H77" s="38" t="str">
        <f t="shared" si="12"/>
        <v>Yes</v>
      </c>
      <c r="I77" s="39" t="s">
        <v>643</v>
      </c>
    </row>
    <row r="78" spans="1:9" outlineLevel="2" x14ac:dyDescent="0.25">
      <c r="A78" s="56" t="s">
        <v>83</v>
      </c>
      <c r="B78" s="53" t="s">
        <v>9</v>
      </c>
      <c r="C78" s="54">
        <v>105051.95</v>
      </c>
      <c r="D78" s="54">
        <v>50000</v>
      </c>
      <c r="E78" s="35">
        <f t="shared" si="9"/>
        <v>55051.95</v>
      </c>
      <c r="F78" s="36">
        <f t="shared" si="10"/>
        <v>1.1010389999999999</v>
      </c>
      <c r="G78" s="37" t="str">
        <f t="shared" si="11"/>
        <v>Over Budget</v>
      </c>
      <c r="H78" s="38" t="str">
        <f t="shared" si="12"/>
        <v>Yes</v>
      </c>
      <c r="I78" s="99" t="s">
        <v>644</v>
      </c>
    </row>
    <row r="79" spans="1:9" ht="36" outlineLevel="2" x14ac:dyDescent="0.25">
      <c r="A79" s="56" t="s">
        <v>84</v>
      </c>
      <c r="B79" s="53" t="s">
        <v>9</v>
      </c>
      <c r="C79" s="54">
        <v>5029516.97</v>
      </c>
      <c r="D79" s="54">
        <v>2900000</v>
      </c>
      <c r="E79" s="35">
        <f t="shared" si="9"/>
        <v>2129516.9699999997</v>
      </c>
      <c r="F79" s="36">
        <f t="shared" si="10"/>
        <v>0.73431619655172409</v>
      </c>
      <c r="G79" s="37" t="str">
        <f t="shared" si="11"/>
        <v>Over Budget</v>
      </c>
      <c r="H79" s="38" t="str">
        <f t="shared" si="12"/>
        <v>Yes</v>
      </c>
      <c r="I79" s="100" t="s">
        <v>645</v>
      </c>
    </row>
    <row r="80" spans="1:9" outlineLevel="2" x14ac:dyDescent="0.25">
      <c r="A80" s="56" t="s">
        <v>85</v>
      </c>
      <c r="B80" s="53" t="s">
        <v>9</v>
      </c>
      <c r="C80" s="54">
        <v>821725.13</v>
      </c>
      <c r="D80" s="54">
        <v>0</v>
      </c>
      <c r="E80" s="35">
        <f t="shared" si="9"/>
        <v>821725.13</v>
      </c>
      <c r="F80" s="36">
        <f t="shared" si="10"/>
        <v>1</v>
      </c>
      <c r="G80" s="37" t="str">
        <f t="shared" si="11"/>
        <v>Over Budget</v>
      </c>
      <c r="H80" s="38" t="str">
        <f t="shared" si="12"/>
        <v>Yes</v>
      </c>
      <c r="I80" s="101" t="s">
        <v>646</v>
      </c>
    </row>
    <row r="81" spans="1:9" outlineLevel="2" x14ac:dyDescent="0.25">
      <c r="A81" s="56" t="s">
        <v>86</v>
      </c>
      <c r="B81" s="53" t="s">
        <v>9</v>
      </c>
      <c r="C81" s="54">
        <v>79310.149999999994</v>
      </c>
      <c r="D81" s="54">
        <v>50000</v>
      </c>
      <c r="E81" s="35">
        <f t="shared" si="9"/>
        <v>29310.149999999994</v>
      </c>
      <c r="F81" s="36">
        <f t="shared" si="10"/>
        <v>0.58620299999999992</v>
      </c>
      <c r="G81" s="37" t="str">
        <f t="shared" si="11"/>
        <v>Over Budget</v>
      </c>
      <c r="H81" s="38" t="str">
        <f t="shared" si="12"/>
        <v>Yes</v>
      </c>
      <c r="I81" s="102" t="s">
        <v>647</v>
      </c>
    </row>
    <row r="82" spans="1:9" outlineLevel="2" x14ac:dyDescent="0.25">
      <c r="A82" s="56" t="s">
        <v>87</v>
      </c>
      <c r="B82" s="53" t="s">
        <v>9</v>
      </c>
      <c r="C82" s="54">
        <v>-513.68000000000006</v>
      </c>
      <c r="D82" s="54">
        <v>50000</v>
      </c>
      <c r="E82" s="35">
        <f t="shared" si="9"/>
        <v>-50513.68</v>
      </c>
      <c r="F82" s="36">
        <f t="shared" si="10"/>
        <v>-1.0102736000000001</v>
      </c>
      <c r="G82" s="37" t="str">
        <f t="shared" si="11"/>
        <v>Under Budget</v>
      </c>
      <c r="H82" s="38" t="str">
        <f t="shared" si="12"/>
        <v>Yes</v>
      </c>
      <c r="I82" s="103" t="s">
        <v>647</v>
      </c>
    </row>
    <row r="83" spans="1:9" outlineLevel="2" x14ac:dyDescent="0.25">
      <c r="A83" s="56" t="s">
        <v>88</v>
      </c>
      <c r="B83" s="53" t="s">
        <v>9</v>
      </c>
      <c r="C83" s="54">
        <v>-443.07</v>
      </c>
      <c r="D83" s="54">
        <v>50000</v>
      </c>
      <c r="E83" s="35">
        <f t="shared" si="9"/>
        <v>-50443.07</v>
      </c>
      <c r="F83" s="36">
        <f t="shared" si="10"/>
        <v>-1.0088614</v>
      </c>
      <c r="G83" s="37" t="str">
        <f t="shared" si="11"/>
        <v>Under Budget</v>
      </c>
      <c r="H83" s="38" t="str">
        <f t="shared" si="12"/>
        <v>Yes</v>
      </c>
      <c r="I83" s="104" t="s">
        <v>647</v>
      </c>
    </row>
    <row r="84" spans="1:9" outlineLevel="2" x14ac:dyDescent="0.25">
      <c r="A84" s="56" t="s">
        <v>89</v>
      </c>
      <c r="B84" s="53" t="s">
        <v>9</v>
      </c>
      <c r="C84" s="54">
        <v>1339087.5600000003</v>
      </c>
      <c r="D84" s="54">
        <v>500000</v>
      </c>
      <c r="E84" s="35">
        <f t="shared" si="9"/>
        <v>839087.56000000029</v>
      </c>
      <c r="F84" s="36">
        <f t="shared" si="10"/>
        <v>1.6781751200000006</v>
      </c>
      <c r="G84" s="37" t="str">
        <f t="shared" si="11"/>
        <v>Over Budget</v>
      </c>
      <c r="H84" s="38" t="str">
        <f t="shared" si="12"/>
        <v>Yes</v>
      </c>
      <c r="I84" s="105" t="s">
        <v>648</v>
      </c>
    </row>
    <row r="85" spans="1:9" outlineLevel="2" x14ac:dyDescent="0.25">
      <c r="A85" s="56" t="s">
        <v>90</v>
      </c>
      <c r="B85" s="53" t="s">
        <v>9</v>
      </c>
      <c r="C85" s="54">
        <v>343.46000000000009</v>
      </c>
      <c r="D85" s="54">
        <v>0</v>
      </c>
      <c r="E85" s="35">
        <f t="shared" si="9"/>
        <v>343.46000000000009</v>
      </c>
      <c r="F85" s="36">
        <f t="shared" si="10"/>
        <v>1</v>
      </c>
      <c r="G85" s="37" t="str">
        <f t="shared" si="11"/>
        <v>Over Budget</v>
      </c>
      <c r="H85" s="38" t="str">
        <f t="shared" si="12"/>
        <v>No</v>
      </c>
      <c r="I85" s="39"/>
    </row>
    <row r="86" spans="1:9" outlineLevel="2" x14ac:dyDescent="0.25">
      <c r="A86" s="56" t="s">
        <v>91</v>
      </c>
      <c r="B86" s="53" t="s">
        <v>9</v>
      </c>
      <c r="C86" s="54">
        <v>-12276.49</v>
      </c>
      <c r="D86" s="54">
        <v>0</v>
      </c>
      <c r="E86" s="35">
        <f t="shared" si="9"/>
        <v>-12276.49</v>
      </c>
      <c r="F86" s="36">
        <f t="shared" si="10"/>
        <v>-1</v>
      </c>
      <c r="G86" s="37" t="str">
        <f t="shared" si="11"/>
        <v>Under Budget</v>
      </c>
      <c r="H86" s="38" t="str">
        <f t="shared" si="12"/>
        <v>Yes</v>
      </c>
      <c r="I86" s="39" t="s">
        <v>643</v>
      </c>
    </row>
    <row r="87" spans="1:9" outlineLevel="2" x14ac:dyDescent="0.25">
      <c r="A87" s="56" t="s">
        <v>92</v>
      </c>
      <c r="B87" s="53" t="s">
        <v>9</v>
      </c>
      <c r="C87" s="54">
        <v>0</v>
      </c>
      <c r="D87" s="54">
        <v>157500</v>
      </c>
      <c r="E87" s="35">
        <f t="shared" si="9"/>
        <v>-157500</v>
      </c>
      <c r="F87" s="36">
        <f t="shared" si="10"/>
        <v>-1</v>
      </c>
      <c r="G87" s="37" t="str">
        <f t="shared" si="11"/>
        <v>Under Budget</v>
      </c>
      <c r="H87" s="38" t="str">
        <f t="shared" si="12"/>
        <v>Yes</v>
      </c>
      <c r="I87" s="39" t="s">
        <v>619</v>
      </c>
    </row>
    <row r="88" spans="1:9" outlineLevel="2" x14ac:dyDescent="0.25">
      <c r="A88" s="56" t="s">
        <v>93</v>
      </c>
      <c r="B88" s="53" t="s">
        <v>9</v>
      </c>
      <c r="C88" s="54">
        <v>1000254.9899999998</v>
      </c>
      <c r="D88" s="54">
        <v>1028160</v>
      </c>
      <c r="E88" s="35">
        <f t="shared" si="9"/>
        <v>-27905.010000000242</v>
      </c>
      <c r="F88" s="36">
        <f t="shared" si="10"/>
        <v>-2.7140727124183243E-2</v>
      </c>
      <c r="G88" s="37" t="str">
        <f t="shared" si="11"/>
        <v>Under Budget</v>
      </c>
      <c r="H88" s="38" t="str">
        <f t="shared" si="12"/>
        <v>No</v>
      </c>
      <c r="I88" s="39"/>
    </row>
    <row r="89" spans="1:9" outlineLevel="2" x14ac:dyDescent="0.25">
      <c r="A89" s="56" t="s">
        <v>94</v>
      </c>
      <c r="B89" s="53" t="s">
        <v>9</v>
      </c>
      <c r="C89" s="54">
        <v>-2347.39</v>
      </c>
      <c r="D89" s="54">
        <v>0</v>
      </c>
      <c r="E89" s="35">
        <f t="shared" si="9"/>
        <v>-2347.39</v>
      </c>
      <c r="F89" s="36">
        <f t="shared" si="10"/>
        <v>-1</v>
      </c>
      <c r="G89" s="37" t="str">
        <f t="shared" si="11"/>
        <v>Under Budget</v>
      </c>
      <c r="H89" s="38" t="str">
        <f t="shared" si="12"/>
        <v>No</v>
      </c>
      <c r="I89" s="39"/>
    </row>
    <row r="90" spans="1:9" outlineLevel="2" x14ac:dyDescent="0.25">
      <c r="A90" s="56" t="s">
        <v>95</v>
      </c>
      <c r="B90" s="53" t="s">
        <v>9</v>
      </c>
      <c r="C90" s="54">
        <v>-2125.5500000000002</v>
      </c>
      <c r="D90" s="54">
        <v>0</v>
      </c>
      <c r="E90" s="35">
        <f t="shared" si="9"/>
        <v>-2125.5500000000002</v>
      </c>
      <c r="F90" s="36">
        <f t="shared" si="10"/>
        <v>-1</v>
      </c>
      <c r="G90" s="37" t="str">
        <f t="shared" si="11"/>
        <v>Under Budget</v>
      </c>
      <c r="H90" s="38" t="str">
        <f t="shared" si="12"/>
        <v>No</v>
      </c>
      <c r="I90" s="39"/>
    </row>
    <row r="91" spans="1:9" ht="24" outlineLevel="2" x14ac:dyDescent="0.25">
      <c r="A91" s="56" t="s">
        <v>96</v>
      </c>
      <c r="B91" s="53" t="s">
        <v>9</v>
      </c>
      <c r="C91" s="54">
        <v>-54133</v>
      </c>
      <c r="D91" s="54">
        <v>0</v>
      </c>
      <c r="E91" s="35">
        <f t="shared" si="9"/>
        <v>-54133</v>
      </c>
      <c r="F91" s="36">
        <f t="shared" si="10"/>
        <v>-1</v>
      </c>
      <c r="G91" s="37" t="str">
        <f t="shared" si="11"/>
        <v>Under Budget</v>
      </c>
      <c r="H91" s="38" t="str">
        <f t="shared" si="12"/>
        <v>Yes</v>
      </c>
      <c r="I91" s="106" t="s">
        <v>649</v>
      </c>
    </row>
    <row r="92" spans="1:9" ht="24" outlineLevel="2" x14ac:dyDescent="0.25">
      <c r="A92" s="56" t="s">
        <v>97</v>
      </c>
      <c r="B92" s="53" t="s">
        <v>9</v>
      </c>
      <c r="C92" s="54">
        <v>-54133</v>
      </c>
      <c r="D92" s="54">
        <v>0</v>
      </c>
      <c r="E92" s="35">
        <f t="shared" si="9"/>
        <v>-54133</v>
      </c>
      <c r="F92" s="36">
        <f t="shared" si="10"/>
        <v>-1</v>
      </c>
      <c r="G92" s="37" t="str">
        <f t="shared" si="11"/>
        <v>Under Budget</v>
      </c>
      <c r="H92" s="38" t="str">
        <f t="shared" si="12"/>
        <v>Yes</v>
      </c>
      <c r="I92" s="107" t="s">
        <v>649</v>
      </c>
    </row>
    <row r="93" spans="1:9" ht="36" outlineLevel="2" x14ac:dyDescent="0.25">
      <c r="A93" s="56" t="s">
        <v>98</v>
      </c>
      <c r="B93" s="53" t="s">
        <v>9</v>
      </c>
      <c r="C93" s="54">
        <v>92670.490000000078</v>
      </c>
      <c r="D93" s="54">
        <v>564300</v>
      </c>
      <c r="E93" s="35">
        <f t="shared" si="9"/>
        <v>-471629.50999999989</v>
      </c>
      <c r="F93" s="36">
        <f t="shared" si="10"/>
        <v>-0.83577797270955145</v>
      </c>
      <c r="G93" s="37" t="str">
        <f t="shared" si="11"/>
        <v>Under Budget</v>
      </c>
      <c r="H93" s="38" t="str">
        <f t="shared" si="12"/>
        <v>Yes</v>
      </c>
      <c r="I93" s="108" t="s">
        <v>650</v>
      </c>
    </row>
    <row r="94" spans="1:9" ht="36" outlineLevel="2" x14ac:dyDescent="0.25">
      <c r="A94" s="56" t="s">
        <v>99</v>
      </c>
      <c r="B94" s="53" t="s">
        <v>9</v>
      </c>
      <c r="C94" s="54">
        <v>5005983.21</v>
      </c>
      <c r="D94" s="54">
        <v>750000</v>
      </c>
      <c r="E94" s="35">
        <f t="shared" si="9"/>
        <v>4255983.21</v>
      </c>
      <c r="F94" s="36">
        <f t="shared" si="10"/>
        <v>5.6746442799999999</v>
      </c>
      <c r="G94" s="37" t="str">
        <f t="shared" si="11"/>
        <v>Over Budget</v>
      </c>
      <c r="H94" s="38" t="str">
        <f t="shared" si="12"/>
        <v>Yes</v>
      </c>
      <c r="I94" s="109" t="s">
        <v>651</v>
      </c>
    </row>
    <row r="95" spans="1:9" outlineLevel="2" x14ac:dyDescent="0.25">
      <c r="A95" s="56" t="s">
        <v>100</v>
      </c>
      <c r="B95" s="53" t="s">
        <v>9</v>
      </c>
      <c r="C95" s="54">
        <v>0</v>
      </c>
      <c r="D95" s="54">
        <v>299250</v>
      </c>
      <c r="E95" s="35">
        <f t="shared" si="9"/>
        <v>-299250</v>
      </c>
      <c r="F95" s="36">
        <f t="shared" si="10"/>
        <v>-1</v>
      </c>
      <c r="G95" s="37" t="str">
        <f t="shared" si="11"/>
        <v>Under Budget</v>
      </c>
      <c r="H95" s="38" t="str">
        <f t="shared" si="12"/>
        <v>Yes</v>
      </c>
      <c r="I95" s="110" t="s">
        <v>652</v>
      </c>
    </row>
    <row r="96" spans="1:9" outlineLevel="2" x14ac:dyDescent="0.25">
      <c r="A96" s="56" t="s">
        <v>101</v>
      </c>
      <c r="B96" s="53" t="s">
        <v>9</v>
      </c>
      <c r="C96" s="54">
        <v>0</v>
      </c>
      <c r="D96" s="54">
        <v>100000</v>
      </c>
      <c r="E96" s="35">
        <f t="shared" si="9"/>
        <v>-100000</v>
      </c>
      <c r="F96" s="36">
        <f t="shared" si="10"/>
        <v>-1</v>
      </c>
      <c r="G96" s="37" t="str">
        <f t="shared" si="11"/>
        <v>Under Budget</v>
      </c>
      <c r="H96" s="38" t="str">
        <f t="shared" si="12"/>
        <v>Yes</v>
      </c>
      <c r="I96" s="39" t="s">
        <v>653</v>
      </c>
    </row>
    <row r="97" spans="1:9" outlineLevel="2" x14ac:dyDescent="0.25">
      <c r="A97" s="56" t="s">
        <v>102</v>
      </c>
      <c r="B97" s="53" t="s">
        <v>9</v>
      </c>
      <c r="C97" s="54">
        <v>4754.0099999999993</v>
      </c>
      <c r="D97" s="54">
        <v>0</v>
      </c>
      <c r="E97" s="35">
        <f t="shared" si="9"/>
        <v>4754.0099999999993</v>
      </c>
      <c r="F97" s="36">
        <f t="shared" si="10"/>
        <v>1</v>
      </c>
      <c r="G97" s="37" t="str">
        <f t="shared" si="11"/>
        <v>Over Budget</v>
      </c>
      <c r="H97" s="38" t="str">
        <f t="shared" si="12"/>
        <v>No</v>
      </c>
      <c r="I97" s="39"/>
    </row>
    <row r="98" spans="1:9" outlineLevel="2" x14ac:dyDescent="0.25">
      <c r="A98" s="56" t="s">
        <v>103</v>
      </c>
      <c r="B98" s="53" t="s">
        <v>9</v>
      </c>
      <c r="C98" s="54">
        <v>983741.76000000013</v>
      </c>
      <c r="D98" s="54">
        <v>500000</v>
      </c>
      <c r="E98" s="35">
        <f t="shared" si="9"/>
        <v>483741.76000000013</v>
      </c>
      <c r="F98" s="36">
        <f t="shared" si="10"/>
        <v>0.96748352000000026</v>
      </c>
      <c r="G98" s="37" t="str">
        <f t="shared" si="11"/>
        <v>Over Budget</v>
      </c>
      <c r="H98" s="38" t="str">
        <f t="shared" si="12"/>
        <v>Yes</v>
      </c>
      <c r="I98" s="111" t="s">
        <v>654</v>
      </c>
    </row>
    <row r="99" spans="1:9" outlineLevel="2" x14ac:dyDescent="0.25">
      <c r="A99" s="56" t="s">
        <v>104</v>
      </c>
      <c r="B99" s="53" t="s">
        <v>9</v>
      </c>
      <c r="C99" s="54">
        <v>-342076.89999999991</v>
      </c>
      <c r="D99" s="54">
        <v>0</v>
      </c>
      <c r="E99" s="35">
        <f t="shared" si="9"/>
        <v>-342076.89999999991</v>
      </c>
      <c r="F99" s="36">
        <f t="shared" si="10"/>
        <v>-1</v>
      </c>
      <c r="G99" s="37" t="str">
        <f t="shared" si="11"/>
        <v>Under Budget</v>
      </c>
      <c r="H99" s="38" t="str">
        <f t="shared" si="12"/>
        <v>Yes</v>
      </c>
      <c r="I99" s="112" t="s">
        <v>655</v>
      </c>
    </row>
    <row r="100" spans="1:9" outlineLevel="2" x14ac:dyDescent="0.25">
      <c r="A100" s="56" t="s">
        <v>105</v>
      </c>
      <c r="B100" s="53" t="s">
        <v>9</v>
      </c>
      <c r="C100" s="54">
        <v>56480.390000000007</v>
      </c>
      <c r="D100" s="54">
        <v>105000</v>
      </c>
      <c r="E100" s="35">
        <f t="shared" si="9"/>
        <v>-48519.609999999993</v>
      </c>
      <c r="F100" s="36">
        <f t="shared" si="10"/>
        <v>-0.46209152380952373</v>
      </c>
      <c r="G100" s="37" t="str">
        <f t="shared" si="11"/>
        <v>Under Budget</v>
      </c>
      <c r="H100" s="38" t="str">
        <f t="shared" si="12"/>
        <v>Yes</v>
      </c>
      <c r="I100" s="113" t="s">
        <v>656</v>
      </c>
    </row>
    <row r="101" spans="1:9" outlineLevel="2" x14ac:dyDescent="0.25">
      <c r="A101" s="56" t="s">
        <v>106</v>
      </c>
      <c r="B101" s="53" t="s">
        <v>9</v>
      </c>
      <c r="C101" s="54">
        <v>0</v>
      </c>
      <c r="D101" s="54">
        <v>241500</v>
      </c>
      <c r="E101" s="35">
        <f t="shared" si="9"/>
        <v>-241500</v>
      </c>
      <c r="F101" s="36">
        <f t="shared" si="10"/>
        <v>-1</v>
      </c>
      <c r="G101" s="37" t="str">
        <f t="shared" si="11"/>
        <v>Under Budget</v>
      </c>
      <c r="H101" s="38" t="str">
        <f t="shared" si="12"/>
        <v>Yes</v>
      </c>
      <c r="I101" s="39" t="s">
        <v>657</v>
      </c>
    </row>
    <row r="102" spans="1:9" outlineLevel="2" x14ac:dyDescent="0.25">
      <c r="A102" s="56" t="s">
        <v>107</v>
      </c>
      <c r="B102" s="53" t="s">
        <v>9</v>
      </c>
      <c r="C102" s="54">
        <v>97.439999999999955</v>
      </c>
      <c r="D102" s="54">
        <v>0</v>
      </c>
      <c r="E102" s="35">
        <f t="shared" si="9"/>
        <v>97.439999999999955</v>
      </c>
      <c r="F102" s="36">
        <f t="shared" si="10"/>
        <v>1</v>
      </c>
      <c r="G102" s="37" t="str">
        <f t="shared" si="11"/>
        <v>Over Budget</v>
      </c>
      <c r="H102" s="38" t="str">
        <f t="shared" si="12"/>
        <v>No</v>
      </c>
      <c r="I102" s="39"/>
    </row>
    <row r="103" spans="1:9" outlineLevel="2" x14ac:dyDescent="0.25">
      <c r="A103" s="56" t="s">
        <v>108</v>
      </c>
      <c r="B103" s="53" t="s">
        <v>9</v>
      </c>
      <c r="C103" s="54">
        <v>68955.75</v>
      </c>
      <c r="D103" s="54">
        <v>0</v>
      </c>
      <c r="E103" s="35">
        <f t="shared" si="9"/>
        <v>68955.75</v>
      </c>
      <c r="F103" s="36">
        <f t="shared" si="10"/>
        <v>1</v>
      </c>
      <c r="G103" s="37" t="str">
        <f t="shared" si="11"/>
        <v>Over Budget</v>
      </c>
      <c r="H103" s="38" t="str">
        <f t="shared" si="12"/>
        <v>Yes</v>
      </c>
      <c r="I103" s="39" t="s">
        <v>658</v>
      </c>
    </row>
    <row r="104" spans="1:9" outlineLevel="2" x14ac:dyDescent="0.25">
      <c r="A104" s="56" t="s">
        <v>109</v>
      </c>
      <c r="B104" s="53" t="s">
        <v>9</v>
      </c>
      <c r="C104" s="54">
        <v>2135.85</v>
      </c>
      <c r="D104" s="54">
        <v>0</v>
      </c>
      <c r="E104" s="35">
        <f t="shared" si="9"/>
        <v>2135.85</v>
      </c>
      <c r="F104" s="36">
        <f t="shared" si="10"/>
        <v>1</v>
      </c>
      <c r="G104" s="37" t="str">
        <f t="shared" si="11"/>
        <v>Over Budget</v>
      </c>
      <c r="H104" s="38" t="str">
        <f t="shared" si="12"/>
        <v>No</v>
      </c>
      <c r="I104" s="39"/>
    </row>
    <row r="105" spans="1:9" outlineLevel="2" x14ac:dyDescent="0.25">
      <c r="A105" s="56" t="s">
        <v>110</v>
      </c>
      <c r="B105" s="53" t="s">
        <v>9</v>
      </c>
      <c r="C105" s="54">
        <v>0</v>
      </c>
      <c r="D105" s="54">
        <v>698250</v>
      </c>
      <c r="E105" s="35">
        <f t="shared" si="9"/>
        <v>-698250</v>
      </c>
      <c r="F105" s="36">
        <f t="shared" si="10"/>
        <v>-1</v>
      </c>
      <c r="G105" s="37" t="str">
        <f t="shared" si="11"/>
        <v>Under Budget</v>
      </c>
      <c r="H105" s="38" t="str">
        <f t="shared" si="12"/>
        <v>Yes</v>
      </c>
      <c r="I105" s="39" t="s">
        <v>619</v>
      </c>
    </row>
    <row r="106" spans="1:9" outlineLevel="2" x14ac:dyDescent="0.25">
      <c r="A106" s="56" t="s">
        <v>111</v>
      </c>
      <c r="B106" s="53" t="s">
        <v>9</v>
      </c>
      <c r="C106" s="54">
        <v>800234.10000000009</v>
      </c>
      <c r="D106" s="54">
        <v>525000</v>
      </c>
      <c r="E106" s="35">
        <f t="shared" si="9"/>
        <v>275234.10000000009</v>
      </c>
      <c r="F106" s="36">
        <f t="shared" si="10"/>
        <v>0.52425542857142871</v>
      </c>
      <c r="G106" s="37" t="str">
        <f t="shared" si="11"/>
        <v>Over Budget</v>
      </c>
      <c r="H106" s="38" t="str">
        <f t="shared" si="12"/>
        <v>Yes</v>
      </c>
      <c r="I106" s="39" t="s">
        <v>659</v>
      </c>
    </row>
    <row r="107" spans="1:9" outlineLevel="2" x14ac:dyDescent="0.25">
      <c r="A107" s="56" t="s">
        <v>112</v>
      </c>
      <c r="B107" s="53" t="s">
        <v>9</v>
      </c>
      <c r="C107" s="54">
        <v>189813.19</v>
      </c>
      <c r="D107" s="54">
        <v>367500</v>
      </c>
      <c r="E107" s="35">
        <f t="shared" si="9"/>
        <v>-177686.81</v>
      </c>
      <c r="F107" s="36">
        <f t="shared" si="10"/>
        <v>-0.48350152380952383</v>
      </c>
      <c r="G107" s="37" t="str">
        <f t="shared" si="11"/>
        <v>Under Budget</v>
      </c>
      <c r="H107" s="38" t="str">
        <f t="shared" si="12"/>
        <v>Yes</v>
      </c>
      <c r="I107" s="39" t="s">
        <v>660</v>
      </c>
    </row>
    <row r="108" spans="1:9" outlineLevel="2" x14ac:dyDescent="0.25">
      <c r="A108" s="56" t="s">
        <v>113</v>
      </c>
      <c r="B108" s="53" t="s">
        <v>9</v>
      </c>
      <c r="C108" s="54">
        <v>108893.35</v>
      </c>
      <c r="D108" s="54">
        <v>125134</v>
      </c>
      <c r="E108" s="35">
        <f t="shared" si="9"/>
        <v>-16240.649999999994</v>
      </c>
      <c r="F108" s="36">
        <f t="shared" si="10"/>
        <v>-0.12978606933367426</v>
      </c>
      <c r="G108" s="37" t="str">
        <f t="shared" si="11"/>
        <v>Under Budget</v>
      </c>
      <c r="H108" s="38" t="str">
        <f t="shared" si="12"/>
        <v>Yes</v>
      </c>
      <c r="I108" s="39" t="s">
        <v>661</v>
      </c>
    </row>
    <row r="109" spans="1:9" outlineLevel="2" x14ac:dyDescent="0.25">
      <c r="A109" s="56" t="s">
        <v>114</v>
      </c>
      <c r="B109" s="53" t="s">
        <v>9</v>
      </c>
      <c r="C109" s="54">
        <v>107540.70000000001</v>
      </c>
      <c r="D109" s="54">
        <v>131250</v>
      </c>
      <c r="E109" s="35">
        <f t="shared" si="9"/>
        <v>-23709.299999999988</v>
      </c>
      <c r="F109" s="36">
        <f t="shared" si="10"/>
        <v>-0.18064228571428562</v>
      </c>
      <c r="G109" s="37" t="str">
        <f t="shared" si="11"/>
        <v>Under Budget</v>
      </c>
      <c r="H109" s="38" t="str">
        <f t="shared" si="12"/>
        <v>Yes</v>
      </c>
      <c r="I109" s="39" t="s">
        <v>661</v>
      </c>
    </row>
    <row r="110" spans="1:9" outlineLevel="2" x14ac:dyDescent="0.25">
      <c r="A110" s="56" t="s">
        <v>115</v>
      </c>
      <c r="B110" s="53" t="s">
        <v>9</v>
      </c>
      <c r="C110" s="54">
        <v>3748.6400000000003</v>
      </c>
      <c r="D110" s="54">
        <v>0</v>
      </c>
      <c r="E110" s="35">
        <f t="shared" si="9"/>
        <v>3748.6400000000003</v>
      </c>
      <c r="F110" s="36">
        <f t="shared" si="10"/>
        <v>1</v>
      </c>
      <c r="G110" s="37" t="str">
        <f t="shared" si="11"/>
        <v>Over Budget</v>
      </c>
      <c r="H110" s="38" t="str">
        <f t="shared" si="12"/>
        <v>No</v>
      </c>
      <c r="I110" s="39"/>
    </row>
    <row r="111" spans="1:9" outlineLevel="2" x14ac:dyDescent="0.25">
      <c r="A111" s="56" t="s">
        <v>116</v>
      </c>
      <c r="B111" s="53" t="s">
        <v>9</v>
      </c>
      <c r="C111" s="54">
        <v>252365.22999999998</v>
      </c>
      <c r="D111" s="54">
        <v>1155000</v>
      </c>
      <c r="E111" s="35">
        <f t="shared" si="9"/>
        <v>-902634.77</v>
      </c>
      <c r="F111" s="36">
        <f t="shared" si="10"/>
        <v>-0.78150196536796535</v>
      </c>
      <c r="G111" s="37" t="str">
        <f t="shared" si="11"/>
        <v>Under Budget</v>
      </c>
      <c r="H111" s="38" t="str">
        <f t="shared" si="12"/>
        <v>Yes</v>
      </c>
      <c r="I111" s="39" t="s">
        <v>662</v>
      </c>
    </row>
    <row r="112" spans="1:9" ht="24" outlineLevel="2" x14ac:dyDescent="0.25">
      <c r="A112" s="56" t="s">
        <v>117</v>
      </c>
      <c r="B112" s="53" t="s">
        <v>9</v>
      </c>
      <c r="C112" s="54">
        <v>427183.57</v>
      </c>
      <c r="D112" s="54">
        <v>40000</v>
      </c>
      <c r="E112" s="35">
        <f t="shared" si="9"/>
        <v>387183.57</v>
      </c>
      <c r="F112" s="36">
        <f t="shared" si="10"/>
        <v>9.6795892499999994</v>
      </c>
      <c r="G112" s="37" t="str">
        <f t="shared" si="11"/>
        <v>Over Budget</v>
      </c>
      <c r="H112" s="38" t="str">
        <f t="shared" si="12"/>
        <v>Yes</v>
      </c>
      <c r="I112" s="114" t="s">
        <v>663</v>
      </c>
    </row>
    <row r="113" spans="1:9" outlineLevel="2" x14ac:dyDescent="0.25">
      <c r="A113" s="56" t="s">
        <v>118</v>
      </c>
      <c r="B113" s="53" t="s">
        <v>9</v>
      </c>
      <c r="C113" s="54">
        <v>125.00000000000001</v>
      </c>
      <c r="D113" s="54">
        <v>0</v>
      </c>
      <c r="E113" s="35">
        <f t="shared" si="9"/>
        <v>125.00000000000001</v>
      </c>
      <c r="F113" s="36">
        <f t="shared" si="10"/>
        <v>1</v>
      </c>
      <c r="G113" s="37" t="str">
        <f t="shared" si="11"/>
        <v>Over Budget</v>
      </c>
      <c r="H113" s="38" t="str">
        <f t="shared" si="12"/>
        <v>No</v>
      </c>
      <c r="I113" s="39"/>
    </row>
    <row r="114" spans="1:9" outlineLevel="2" x14ac:dyDescent="0.25">
      <c r="A114" s="56" t="s">
        <v>119</v>
      </c>
      <c r="B114" s="53" t="s">
        <v>9</v>
      </c>
      <c r="C114" s="54">
        <v>90872.48</v>
      </c>
      <c r="D114" s="54">
        <v>500000</v>
      </c>
      <c r="E114" s="35">
        <f t="shared" si="9"/>
        <v>-409127.52</v>
      </c>
      <c r="F114" s="36">
        <f t="shared" si="10"/>
        <v>-0.81825504000000004</v>
      </c>
      <c r="G114" s="37" t="str">
        <f t="shared" si="11"/>
        <v>Under Budget</v>
      </c>
      <c r="H114" s="38" t="str">
        <f t="shared" si="12"/>
        <v>Yes</v>
      </c>
      <c r="I114" s="39" t="s">
        <v>664</v>
      </c>
    </row>
    <row r="115" spans="1:9" outlineLevel="2" x14ac:dyDescent="0.25">
      <c r="A115" s="56" t="s">
        <v>120</v>
      </c>
      <c r="B115" s="53" t="s">
        <v>9</v>
      </c>
      <c r="C115" s="54">
        <v>221750.3</v>
      </c>
      <c r="D115" s="54">
        <v>341250</v>
      </c>
      <c r="E115" s="35">
        <f t="shared" si="9"/>
        <v>-119499.70000000001</v>
      </c>
      <c r="F115" s="36">
        <f t="shared" si="10"/>
        <v>-0.35018227106227112</v>
      </c>
      <c r="G115" s="37" t="str">
        <f t="shared" si="11"/>
        <v>Under Budget</v>
      </c>
      <c r="H115" s="38" t="str">
        <f t="shared" si="12"/>
        <v>Yes</v>
      </c>
      <c r="I115" s="39" t="s">
        <v>662</v>
      </c>
    </row>
    <row r="116" spans="1:9" outlineLevel="2" x14ac:dyDescent="0.25">
      <c r="A116" s="56" t="s">
        <v>121</v>
      </c>
      <c r="B116" s="53" t="s">
        <v>9</v>
      </c>
      <c r="C116" s="54">
        <v>23095.939999999995</v>
      </c>
      <c r="D116" s="54">
        <v>204750</v>
      </c>
      <c r="E116" s="35">
        <f t="shared" si="9"/>
        <v>-181654.06</v>
      </c>
      <c r="F116" s="36">
        <f t="shared" si="10"/>
        <v>-0.88719931623931625</v>
      </c>
      <c r="G116" s="37" t="str">
        <f t="shared" si="11"/>
        <v>Under Budget</v>
      </c>
      <c r="H116" s="38" t="str">
        <f t="shared" si="12"/>
        <v>Yes</v>
      </c>
      <c r="I116" s="39" t="s">
        <v>641</v>
      </c>
    </row>
    <row r="117" spans="1:9" outlineLevel="2" x14ac:dyDescent="0.25">
      <c r="A117" s="56" t="s">
        <v>122</v>
      </c>
      <c r="B117" s="53" t="s">
        <v>9</v>
      </c>
      <c r="C117" s="54">
        <v>0</v>
      </c>
      <c r="D117" s="54">
        <v>60176</v>
      </c>
      <c r="E117" s="35">
        <f t="shared" si="9"/>
        <v>-60176</v>
      </c>
      <c r="F117" s="36">
        <f t="shared" si="10"/>
        <v>-1</v>
      </c>
      <c r="G117" s="37" t="str">
        <f t="shared" si="11"/>
        <v>Under Budget</v>
      </c>
      <c r="H117" s="38" t="str">
        <f t="shared" si="12"/>
        <v>Yes</v>
      </c>
      <c r="I117" s="39" t="s">
        <v>641</v>
      </c>
    </row>
    <row r="118" spans="1:9" ht="24" outlineLevel="2" x14ac:dyDescent="0.25">
      <c r="A118" s="56" t="s">
        <v>123</v>
      </c>
      <c r="B118" s="53" t="s">
        <v>9</v>
      </c>
      <c r="C118" s="54">
        <v>110.2</v>
      </c>
      <c r="D118" s="54">
        <v>149150</v>
      </c>
      <c r="E118" s="35">
        <f t="shared" si="9"/>
        <v>-149039.79999999999</v>
      </c>
      <c r="F118" s="36">
        <f t="shared" si="10"/>
        <v>-0.99926114649681519</v>
      </c>
      <c r="G118" s="37" t="str">
        <f t="shared" si="11"/>
        <v>Under Budget</v>
      </c>
      <c r="H118" s="38" t="str">
        <f t="shared" si="12"/>
        <v>Yes</v>
      </c>
      <c r="I118" s="115" t="s">
        <v>670</v>
      </c>
    </row>
    <row r="119" spans="1:9" outlineLevel="2" x14ac:dyDescent="0.25">
      <c r="A119" s="56" t="s">
        <v>124</v>
      </c>
      <c r="B119" s="53" t="s">
        <v>9</v>
      </c>
      <c r="C119" s="54">
        <v>0</v>
      </c>
      <c r="D119" s="54">
        <v>571165</v>
      </c>
      <c r="E119" s="35">
        <f t="shared" si="9"/>
        <v>-571165</v>
      </c>
      <c r="F119" s="36">
        <f t="shared" si="10"/>
        <v>-1</v>
      </c>
      <c r="G119" s="37" t="str">
        <f t="shared" si="11"/>
        <v>Under Budget</v>
      </c>
      <c r="H119" s="38" t="str">
        <f t="shared" si="12"/>
        <v>Yes</v>
      </c>
      <c r="I119" s="39" t="s">
        <v>641</v>
      </c>
    </row>
    <row r="120" spans="1:9" outlineLevel="2" x14ac:dyDescent="0.25">
      <c r="A120" s="56" t="s">
        <v>125</v>
      </c>
      <c r="B120" s="53" t="s">
        <v>9</v>
      </c>
      <c r="C120" s="54">
        <v>0</v>
      </c>
      <c r="D120" s="54">
        <v>330750</v>
      </c>
      <c r="E120" s="35">
        <f t="shared" si="9"/>
        <v>-330750</v>
      </c>
      <c r="F120" s="36">
        <f t="shared" si="10"/>
        <v>-1</v>
      </c>
      <c r="G120" s="37" t="str">
        <f t="shared" si="11"/>
        <v>Under Budget</v>
      </c>
      <c r="H120" s="38" t="str">
        <f t="shared" si="12"/>
        <v>Yes</v>
      </c>
      <c r="I120" s="39" t="s">
        <v>665</v>
      </c>
    </row>
    <row r="121" spans="1:9" outlineLevel="2" x14ac:dyDescent="0.25">
      <c r="A121" s="56" t="s">
        <v>126</v>
      </c>
      <c r="B121" s="53" t="s">
        <v>9</v>
      </c>
      <c r="C121" s="54">
        <v>3409.48</v>
      </c>
      <c r="D121" s="54">
        <v>30083</v>
      </c>
      <c r="E121" s="35">
        <f t="shared" si="9"/>
        <v>-26673.52</v>
      </c>
      <c r="F121" s="36">
        <f t="shared" si="10"/>
        <v>-0.88666422896652597</v>
      </c>
      <c r="G121" s="37" t="str">
        <f t="shared" si="11"/>
        <v>Under Budget</v>
      </c>
      <c r="H121" s="38" t="str">
        <f t="shared" si="12"/>
        <v>Yes</v>
      </c>
      <c r="I121" s="39" t="s">
        <v>641</v>
      </c>
    </row>
    <row r="122" spans="1:9" outlineLevel="2" x14ac:dyDescent="0.25">
      <c r="A122" s="56" t="s">
        <v>127</v>
      </c>
      <c r="B122" s="53" t="s">
        <v>9</v>
      </c>
      <c r="C122" s="54">
        <v>70225.23000000001</v>
      </c>
      <c r="D122" s="54">
        <v>142800</v>
      </c>
      <c r="E122" s="35">
        <f t="shared" ref="E122:E126" si="13">C122 - D122</f>
        <v>-72574.76999999999</v>
      </c>
      <c r="F122" s="36">
        <f t="shared" ref="F122:F126" si="14">IF(D122 &gt; 1, ( C122 - D122 ) / D122, IF(C122 &gt; 1, 1, IF(C122 &lt; -1, -1, 0)))</f>
        <v>-0.50822668067226884</v>
      </c>
      <c r="G122" s="37" t="str">
        <f t="shared" ref="G122:G126" si="15">IF($E122 &gt; 1, "Over Budget", IF($E122 &lt; -1, "Under Budget", "On Budget"))</f>
        <v>Under Budget</v>
      </c>
      <c r="H122" s="38" t="str">
        <f t="shared" ref="H122:H125" si="16">IF(AND(OR(MONTH($A$3) = 3, MONTH($A$3) = 6, MONTH($A$3) = 9, MONTH($A$3) = 12), OR($F122 &gt;= 0.1, $E122 &gt;= 250000, $F122 &lt;= -0.1, $E122 &lt;= -250000), OR($E122 &gt;= 10000, $E122 &lt;= -10000)), "Yes", IF(OR($E122 &gt;= 250000, $E122 &lt;= -250000), "Yes", "No"))</f>
        <v>Yes</v>
      </c>
      <c r="I122" s="39" t="s">
        <v>666</v>
      </c>
    </row>
    <row r="123" spans="1:9" outlineLevel="2" x14ac:dyDescent="0.25">
      <c r="A123" s="56" t="s">
        <v>128</v>
      </c>
      <c r="B123" s="53" t="s">
        <v>9</v>
      </c>
      <c r="C123" s="54">
        <v>0</v>
      </c>
      <c r="D123" s="54">
        <v>1000000</v>
      </c>
      <c r="E123" s="35">
        <f t="shared" si="13"/>
        <v>-1000000</v>
      </c>
      <c r="F123" s="36">
        <f t="shared" si="14"/>
        <v>-1</v>
      </c>
      <c r="G123" s="37" t="str">
        <f t="shared" si="15"/>
        <v>Under Budget</v>
      </c>
      <c r="H123" s="38" t="str">
        <f t="shared" si="16"/>
        <v>Yes</v>
      </c>
      <c r="I123" s="39" t="s">
        <v>667</v>
      </c>
    </row>
    <row r="124" spans="1:9" outlineLevel="2" x14ac:dyDescent="0.25">
      <c r="A124" s="56" t="s">
        <v>129</v>
      </c>
      <c r="B124" s="53" t="s">
        <v>9</v>
      </c>
      <c r="C124" s="54">
        <v>0</v>
      </c>
      <c r="D124" s="54">
        <v>142000</v>
      </c>
      <c r="E124" s="35">
        <f t="shared" si="13"/>
        <v>-142000</v>
      </c>
      <c r="F124" s="36">
        <f t="shared" si="14"/>
        <v>-1</v>
      </c>
      <c r="G124" s="37" t="str">
        <f t="shared" si="15"/>
        <v>Under Budget</v>
      </c>
      <c r="H124" s="38" t="str">
        <f t="shared" si="16"/>
        <v>Yes</v>
      </c>
      <c r="I124" s="39" t="s">
        <v>668</v>
      </c>
    </row>
    <row r="125" spans="1:9" ht="15.75" outlineLevel="2" thickBot="1" x14ac:dyDescent="0.3">
      <c r="A125" s="56" t="s">
        <v>130</v>
      </c>
      <c r="B125" s="53" t="s">
        <v>9</v>
      </c>
      <c r="C125" s="54">
        <v>0</v>
      </c>
      <c r="D125" s="54">
        <v>149150</v>
      </c>
      <c r="E125" s="35">
        <f t="shared" si="13"/>
        <v>-149150</v>
      </c>
      <c r="F125" s="36">
        <f t="shared" si="14"/>
        <v>-1</v>
      </c>
      <c r="G125" s="37" t="str">
        <f t="shared" si="15"/>
        <v>Under Budget</v>
      </c>
      <c r="H125" s="38" t="str">
        <f t="shared" si="16"/>
        <v>Yes</v>
      </c>
      <c r="I125" s="39" t="s">
        <v>669</v>
      </c>
    </row>
    <row r="126" spans="1:9" outlineLevel="1" x14ac:dyDescent="0.25">
      <c r="A126" s="57" t="s">
        <v>131</v>
      </c>
      <c r="B126" s="58" t="s">
        <v>45</v>
      </c>
      <c r="C126" s="59">
        <f>SUBTOTAL(9,C58:C125)</f>
        <v>21560715.320000019</v>
      </c>
      <c r="D126" s="59">
        <f>SUBTOTAL(9,D58:D125)</f>
        <v>20054813</v>
      </c>
      <c r="E126" s="41">
        <f t="shared" si="13"/>
        <v>1505902.3200000189</v>
      </c>
      <c r="F126" s="42">
        <f t="shared" si="14"/>
        <v>7.5089322448432652E-2</v>
      </c>
      <c r="G126" s="43" t="str">
        <f t="shared" si="15"/>
        <v>Over Budget</v>
      </c>
      <c r="H126" s="44"/>
      <c r="I126" s="45"/>
    </row>
    <row r="127" spans="1:9" outlineLevel="2" x14ac:dyDescent="0.25">
      <c r="A127" s="55" t="s">
        <v>132</v>
      </c>
      <c r="B127" s="53"/>
      <c r="C127" s="54"/>
      <c r="D127" s="54"/>
      <c r="E127" s="54"/>
    </row>
    <row r="128" spans="1:9" ht="15.75" outlineLevel="2" thickBot="1" x14ac:dyDescent="0.3">
      <c r="A128" s="56" t="s">
        <v>133</v>
      </c>
      <c r="B128" s="53" t="s">
        <v>9</v>
      </c>
      <c r="C128" s="54">
        <v>2675.1299999999997</v>
      </c>
      <c r="D128" s="54">
        <v>117600</v>
      </c>
      <c r="E128" s="35">
        <f t="shared" ref="E128:E129" si="17">C128 - D128</f>
        <v>-114924.87</v>
      </c>
      <c r="F128" s="36">
        <f t="shared" ref="F128:F129" si="18">IF(D128 &gt; 1, ( C128 - D128 ) / D128, IF(C128 &gt; 1, 1, IF(C128 &lt; -1, -1, 0)))</f>
        <v>-0.97725229591836726</v>
      </c>
      <c r="G128" s="37" t="str">
        <f t="shared" ref="G128:G129" si="19">IF($E128 &gt; 1, "Over Budget", IF($E128 &lt; -1, "Under Budget", "On Budget"))</f>
        <v>Under Budget</v>
      </c>
      <c r="H128" s="38" t="str">
        <f t="shared" ref="H128" si="20">IF(AND(OR(MONTH($A$3) = 3, MONTH($A$3) = 6, MONTH($A$3) = 9, MONTH($A$3) = 12), OR($F128 &gt;= 0.1, $E128 &gt;= 250000, $F128 &lt;= -0.1, $E128 &lt;= -250000), OR($E128 &gt;= 10000, $E128 &lt;= -10000)), "Yes", IF(OR($E128 &gt;= 250000, $E128 &lt;= -250000), "Yes", "No"))</f>
        <v>Yes</v>
      </c>
      <c r="I128" s="116" t="s">
        <v>671</v>
      </c>
    </row>
    <row r="129" spans="1:9" outlineLevel="1" x14ac:dyDescent="0.25">
      <c r="A129" s="57" t="s">
        <v>134</v>
      </c>
      <c r="B129" s="58" t="s">
        <v>45</v>
      </c>
      <c r="C129" s="59">
        <f>SUBTOTAL(9,C128:C128)</f>
        <v>2675.1299999999997</v>
      </c>
      <c r="D129" s="59">
        <f>SUBTOTAL(9,D128:D128)</f>
        <v>117600</v>
      </c>
      <c r="E129" s="41">
        <f t="shared" si="17"/>
        <v>-114924.87</v>
      </c>
      <c r="F129" s="42">
        <f t="shared" si="18"/>
        <v>-0.97725229591836726</v>
      </c>
      <c r="G129" s="43" t="str">
        <f t="shared" si="19"/>
        <v>Under Budget</v>
      </c>
      <c r="H129" s="44"/>
      <c r="I129" s="45"/>
    </row>
    <row r="130" spans="1:9" outlineLevel="2" x14ac:dyDescent="0.25">
      <c r="A130" s="55" t="s">
        <v>135</v>
      </c>
      <c r="B130" s="53"/>
      <c r="C130" s="54"/>
      <c r="D130" s="54"/>
      <c r="E130" s="54"/>
    </row>
    <row r="131" spans="1:9" outlineLevel="2" x14ac:dyDescent="0.25">
      <c r="A131" s="56" t="s">
        <v>136</v>
      </c>
      <c r="B131" s="53" t="s">
        <v>9</v>
      </c>
      <c r="C131" s="54">
        <v>18241.339999999997</v>
      </c>
      <c r="D131" s="54">
        <v>0</v>
      </c>
      <c r="E131" s="35">
        <f t="shared" ref="E131:E146" si="21">C131 - D131</f>
        <v>18241.339999999997</v>
      </c>
      <c r="F131" s="36">
        <f t="shared" ref="F131:F146" si="22">IF(D131 &gt; 1, ( C131 - D131 ) / D131, IF(C131 &gt; 1, 1, IF(C131 &lt; -1, -1, 0)))</f>
        <v>1</v>
      </c>
      <c r="G131" s="37" t="str">
        <f t="shared" ref="G131:G146" si="23">IF($E131 &gt; 1, "Over Budget", IF($E131 &lt; -1, "Under Budget", "On Budget"))</f>
        <v>Over Budget</v>
      </c>
      <c r="H131" s="38" t="str">
        <f t="shared" ref="H131:H145" si="24">IF(AND(OR(MONTH($A$3) = 3, MONTH($A$3) = 6, MONTH($A$3) = 9, MONTH($A$3) = 12), OR($F131 &gt;= 0.1, $E131 &gt;= 250000, $F131 &lt;= -0.1, $E131 &lt;= -250000), OR($E131 &gt;= 10000, $E131 &lt;= -10000)), "Yes", IF(OR($E131 &gt;= 250000, $E131 &lt;= -250000), "Yes", "No"))</f>
        <v>Yes</v>
      </c>
      <c r="I131" s="39" t="s">
        <v>629</v>
      </c>
    </row>
    <row r="132" spans="1:9" outlineLevel="2" x14ac:dyDescent="0.25">
      <c r="A132" s="56" t="s">
        <v>137</v>
      </c>
      <c r="B132" s="53" t="s">
        <v>9</v>
      </c>
      <c r="C132" s="54">
        <v>174100.54</v>
      </c>
      <c r="D132" s="54">
        <v>0</v>
      </c>
      <c r="E132" s="35">
        <f t="shared" si="21"/>
        <v>174100.54</v>
      </c>
      <c r="F132" s="36">
        <f t="shared" si="22"/>
        <v>1</v>
      </c>
      <c r="G132" s="37" t="str">
        <f t="shared" si="23"/>
        <v>Over Budget</v>
      </c>
      <c r="H132" s="38" t="str">
        <f t="shared" si="24"/>
        <v>Yes</v>
      </c>
      <c r="I132" s="39" t="s">
        <v>672</v>
      </c>
    </row>
    <row r="133" spans="1:9" outlineLevel="2" x14ac:dyDescent="0.25">
      <c r="A133" s="56" t="s">
        <v>138</v>
      </c>
      <c r="B133" s="53" t="s">
        <v>9</v>
      </c>
      <c r="C133" s="54">
        <v>62956.7</v>
      </c>
      <c r="D133" s="54">
        <v>0</v>
      </c>
      <c r="E133" s="35">
        <f t="shared" si="21"/>
        <v>62956.7</v>
      </c>
      <c r="F133" s="36">
        <f t="shared" si="22"/>
        <v>1</v>
      </c>
      <c r="G133" s="37" t="str">
        <f t="shared" si="23"/>
        <v>Over Budget</v>
      </c>
      <c r="H133" s="38" t="str">
        <f t="shared" si="24"/>
        <v>Yes</v>
      </c>
      <c r="I133" s="39" t="s">
        <v>733</v>
      </c>
    </row>
    <row r="134" spans="1:9" outlineLevel="2" x14ac:dyDescent="0.25">
      <c r="A134" s="56" t="s">
        <v>139</v>
      </c>
      <c r="B134" s="53" t="s">
        <v>9</v>
      </c>
      <c r="C134" s="54">
        <v>152294.87</v>
      </c>
      <c r="D134" s="54">
        <v>525000</v>
      </c>
      <c r="E134" s="35">
        <f t="shared" si="21"/>
        <v>-372705.13</v>
      </c>
      <c r="F134" s="36">
        <f t="shared" si="22"/>
        <v>-0.70991453333333332</v>
      </c>
      <c r="G134" s="37" t="str">
        <f t="shared" si="23"/>
        <v>Under Budget</v>
      </c>
      <c r="H134" s="38" t="str">
        <f t="shared" si="24"/>
        <v>Yes</v>
      </c>
      <c r="I134" s="117" t="s">
        <v>673</v>
      </c>
    </row>
    <row r="135" spans="1:9" outlineLevel="2" x14ac:dyDescent="0.25">
      <c r="A135" s="56" t="s">
        <v>140</v>
      </c>
      <c r="B135" s="53" t="s">
        <v>9</v>
      </c>
      <c r="C135" s="54">
        <v>22507.99</v>
      </c>
      <c r="D135" s="54">
        <v>0</v>
      </c>
      <c r="E135" s="35">
        <f t="shared" si="21"/>
        <v>22507.99</v>
      </c>
      <c r="F135" s="36">
        <f t="shared" si="22"/>
        <v>1</v>
      </c>
      <c r="G135" s="37" t="str">
        <f t="shared" si="23"/>
        <v>Over Budget</v>
      </c>
      <c r="H135" s="38" t="str">
        <f t="shared" si="24"/>
        <v>Yes</v>
      </c>
      <c r="I135" s="39" t="s">
        <v>629</v>
      </c>
    </row>
    <row r="136" spans="1:9" outlineLevel="2" x14ac:dyDescent="0.25">
      <c r="A136" s="56" t="s">
        <v>141</v>
      </c>
      <c r="B136" s="53" t="s">
        <v>9</v>
      </c>
      <c r="C136" s="54">
        <v>61168.52</v>
      </c>
      <c r="D136" s="54">
        <v>0</v>
      </c>
      <c r="E136" s="35">
        <f t="shared" si="21"/>
        <v>61168.52</v>
      </c>
      <c r="F136" s="36">
        <f t="shared" si="22"/>
        <v>1</v>
      </c>
      <c r="G136" s="37" t="str">
        <f t="shared" si="23"/>
        <v>Over Budget</v>
      </c>
      <c r="H136" s="38" t="str">
        <f t="shared" si="24"/>
        <v>Yes</v>
      </c>
      <c r="I136" s="64" t="s">
        <v>674</v>
      </c>
    </row>
    <row r="137" spans="1:9" ht="24" outlineLevel="2" x14ac:dyDescent="0.25">
      <c r="A137" s="56" t="s">
        <v>142</v>
      </c>
      <c r="B137" s="53" t="s">
        <v>9</v>
      </c>
      <c r="C137" s="54">
        <v>92826.34</v>
      </c>
      <c r="D137" s="54">
        <v>250000</v>
      </c>
      <c r="E137" s="35">
        <f t="shared" si="21"/>
        <v>-157173.66</v>
      </c>
      <c r="F137" s="36">
        <f t="shared" si="22"/>
        <v>-0.62869463999999997</v>
      </c>
      <c r="G137" s="37" t="str">
        <f t="shared" si="23"/>
        <v>Under Budget</v>
      </c>
      <c r="H137" s="38" t="str">
        <f t="shared" si="24"/>
        <v>Yes</v>
      </c>
      <c r="I137" s="118" t="s">
        <v>675</v>
      </c>
    </row>
    <row r="138" spans="1:9" outlineLevel="2" x14ac:dyDescent="0.25">
      <c r="A138" s="56" t="s">
        <v>143</v>
      </c>
      <c r="B138" s="53" t="s">
        <v>9</v>
      </c>
      <c r="C138" s="54">
        <v>122</v>
      </c>
      <c r="D138" s="54">
        <v>0</v>
      </c>
      <c r="E138" s="35">
        <f t="shared" si="21"/>
        <v>122</v>
      </c>
      <c r="F138" s="36">
        <f t="shared" si="22"/>
        <v>1</v>
      </c>
      <c r="G138" s="37" t="str">
        <f t="shared" si="23"/>
        <v>Over Budget</v>
      </c>
      <c r="H138" s="38" t="str">
        <f t="shared" si="24"/>
        <v>No</v>
      </c>
      <c r="I138" s="39"/>
    </row>
    <row r="139" spans="1:9" outlineLevel="2" x14ac:dyDescent="0.25">
      <c r="A139" s="56" t="s">
        <v>144</v>
      </c>
      <c r="B139" s="53" t="s">
        <v>9</v>
      </c>
      <c r="C139" s="54">
        <v>0</v>
      </c>
      <c r="D139" s="54">
        <v>562500</v>
      </c>
      <c r="E139" s="35">
        <f t="shared" si="21"/>
        <v>-562500</v>
      </c>
      <c r="F139" s="36">
        <f t="shared" si="22"/>
        <v>-1</v>
      </c>
      <c r="G139" s="37" t="str">
        <f t="shared" si="23"/>
        <v>Under Budget</v>
      </c>
      <c r="H139" s="38" t="str">
        <f t="shared" si="24"/>
        <v>Yes</v>
      </c>
      <c r="I139" s="39" t="s">
        <v>676</v>
      </c>
    </row>
    <row r="140" spans="1:9" ht="24" outlineLevel="2" x14ac:dyDescent="0.25">
      <c r="A140" s="56" t="s">
        <v>145</v>
      </c>
      <c r="B140" s="53" t="s">
        <v>9</v>
      </c>
      <c r="C140" s="54">
        <v>0</v>
      </c>
      <c r="D140" s="54">
        <v>100000</v>
      </c>
      <c r="E140" s="35">
        <f t="shared" si="21"/>
        <v>-100000</v>
      </c>
      <c r="F140" s="36">
        <f t="shared" si="22"/>
        <v>-1</v>
      </c>
      <c r="G140" s="37" t="str">
        <f t="shared" si="23"/>
        <v>Under Budget</v>
      </c>
      <c r="H140" s="38" t="str">
        <f t="shared" si="24"/>
        <v>Yes</v>
      </c>
      <c r="I140" s="119" t="s">
        <v>614</v>
      </c>
    </row>
    <row r="141" spans="1:9" ht="24" outlineLevel="2" x14ac:dyDescent="0.25">
      <c r="A141" s="56" t="s">
        <v>146</v>
      </c>
      <c r="B141" s="53" t="s">
        <v>9</v>
      </c>
      <c r="C141" s="54">
        <v>316318.8</v>
      </c>
      <c r="D141" s="54">
        <v>200000</v>
      </c>
      <c r="E141" s="35">
        <f t="shared" si="21"/>
        <v>116318.79999999999</v>
      </c>
      <c r="F141" s="36">
        <f t="shared" si="22"/>
        <v>0.58159399999999994</v>
      </c>
      <c r="G141" s="37" t="str">
        <f t="shared" si="23"/>
        <v>Over Budget</v>
      </c>
      <c r="H141" s="38" t="str">
        <f t="shared" si="24"/>
        <v>Yes</v>
      </c>
      <c r="I141" s="120" t="s">
        <v>677</v>
      </c>
    </row>
    <row r="142" spans="1:9" outlineLevel="2" x14ac:dyDescent="0.25">
      <c r="A142" s="56" t="s">
        <v>147</v>
      </c>
      <c r="B142" s="53" t="s">
        <v>9</v>
      </c>
      <c r="C142" s="54">
        <v>292450.25</v>
      </c>
      <c r="D142" s="54">
        <v>500000</v>
      </c>
      <c r="E142" s="35">
        <f t="shared" si="21"/>
        <v>-207549.75</v>
      </c>
      <c r="F142" s="36">
        <f t="shared" si="22"/>
        <v>-0.41509950000000001</v>
      </c>
      <c r="G142" s="37" t="str">
        <f t="shared" si="23"/>
        <v>Under Budget</v>
      </c>
      <c r="H142" s="38" t="str">
        <f t="shared" si="24"/>
        <v>Yes</v>
      </c>
      <c r="I142" s="121" t="s">
        <v>678</v>
      </c>
    </row>
    <row r="143" spans="1:9" outlineLevel="2" x14ac:dyDescent="0.25">
      <c r="A143" s="56" t="s">
        <v>148</v>
      </c>
      <c r="B143" s="53" t="s">
        <v>9</v>
      </c>
      <c r="C143" s="54">
        <v>3170.78</v>
      </c>
      <c r="D143" s="54">
        <v>0</v>
      </c>
      <c r="E143" s="35">
        <f t="shared" si="21"/>
        <v>3170.78</v>
      </c>
      <c r="F143" s="36">
        <f t="shared" si="22"/>
        <v>1</v>
      </c>
      <c r="G143" s="37" t="str">
        <f t="shared" si="23"/>
        <v>Over Budget</v>
      </c>
      <c r="H143" s="38" t="str">
        <f t="shared" si="24"/>
        <v>No</v>
      </c>
      <c r="I143" s="39"/>
    </row>
    <row r="144" spans="1:9" outlineLevel="2" x14ac:dyDescent="0.25">
      <c r="A144" s="56" t="s">
        <v>149</v>
      </c>
      <c r="B144" s="53" t="s">
        <v>9</v>
      </c>
      <c r="C144" s="54">
        <v>657089.09</v>
      </c>
      <c r="D144" s="54">
        <v>0</v>
      </c>
      <c r="E144" s="35">
        <f t="shared" si="21"/>
        <v>657089.09</v>
      </c>
      <c r="F144" s="36">
        <f t="shared" si="22"/>
        <v>1</v>
      </c>
      <c r="G144" s="37" t="str">
        <f t="shared" si="23"/>
        <v>Over Budget</v>
      </c>
      <c r="H144" s="38" t="str">
        <f t="shared" si="24"/>
        <v>Yes</v>
      </c>
      <c r="I144" s="39" t="s">
        <v>629</v>
      </c>
    </row>
    <row r="145" spans="1:9" ht="15.75" outlineLevel="2" thickBot="1" x14ac:dyDescent="0.3">
      <c r="A145" s="56" t="s">
        <v>150</v>
      </c>
      <c r="B145" s="53" t="s">
        <v>9</v>
      </c>
      <c r="C145" s="54">
        <v>865063.25</v>
      </c>
      <c r="D145" s="54">
        <v>1000000</v>
      </c>
      <c r="E145" s="35">
        <f t="shared" si="21"/>
        <v>-134936.75</v>
      </c>
      <c r="F145" s="36">
        <f t="shared" si="22"/>
        <v>-0.13493674999999999</v>
      </c>
      <c r="G145" s="37" t="str">
        <f t="shared" si="23"/>
        <v>Under Budget</v>
      </c>
      <c r="H145" s="38" t="str">
        <f t="shared" si="24"/>
        <v>Yes</v>
      </c>
      <c r="I145" s="122" t="s">
        <v>679</v>
      </c>
    </row>
    <row r="146" spans="1:9" outlineLevel="1" x14ac:dyDescent="0.25">
      <c r="A146" s="57" t="s">
        <v>151</v>
      </c>
      <c r="B146" s="58" t="s">
        <v>45</v>
      </c>
      <c r="C146" s="59">
        <f>SUBTOTAL(9,C131:C145)</f>
        <v>2718310.47</v>
      </c>
      <c r="D146" s="59">
        <f>SUBTOTAL(9,D131:D145)</f>
        <v>3137500</v>
      </c>
      <c r="E146" s="41">
        <f t="shared" si="21"/>
        <v>-419189.5299999998</v>
      </c>
      <c r="F146" s="42">
        <f t="shared" si="22"/>
        <v>-0.13360622470119515</v>
      </c>
      <c r="G146" s="43" t="str">
        <f t="shared" si="23"/>
        <v>Under Budget</v>
      </c>
      <c r="H146" s="44"/>
      <c r="I146" s="45"/>
    </row>
    <row r="147" spans="1:9" outlineLevel="2" x14ac:dyDescent="0.25">
      <c r="A147" s="55" t="s">
        <v>152</v>
      </c>
      <c r="B147" s="53"/>
      <c r="C147" s="54"/>
      <c r="D147" s="54"/>
      <c r="E147" s="54"/>
    </row>
    <row r="148" spans="1:9" outlineLevel="2" x14ac:dyDescent="0.25">
      <c r="A148" s="56" t="s">
        <v>153</v>
      </c>
      <c r="B148" s="53" t="s">
        <v>9</v>
      </c>
      <c r="C148" s="54">
        <v>0</v>
      </c>
      <c r="D148" s="54">
        <v>2000000</v>
      </c>
      <c r="E148" s="35">
        <f t="shared" ref="E148:E199" si="25">C148 - D148</f>
        <v>-2000000</v>
      </c>
      <c r="F148" s="36">
        <f t="shared" ref="F148:F199" si="26">IF(D148 &gt; 1, ( C148 - D148 ) / D148, IF(C148 &gt; 1, 1, IF(C148 &lt; -1, -1, 0)))</f>
        <v>-1</v>
      </c>
      <c r="G148" s="37" t="str">
        <f t="shared" ref="G148:G199" si="27">IF($E148 &gt; 1, "Over Budget", IF($E148 &lt; -1, "Under Budget", "On Budget"))</f>
        <v>Under Budget</v>
      </c>
      <c r="H148" s="38" t="str">
        <f t="shared" ref="H148:H198" si="28">IF(AND(OR(MONTH($A$3) = 3, MONTH($A$3) = 6, MONTH($A$3) = 9, MONTH($A$3) = 12), OR($F148 &gt;= 0.1, $E148 &gt;= 250000, $F148 &lt;= -0.1, $E148 &lt;= -250000), OR($E148 &gt;= 10000, $E148 &lt;= -10000)), "Yes", IF(OR($E148 &gt;= 250000, $E148 &lt;= -250000), "Yes", "No"))</f>
        <v>Yes</v>
      </c>
      <c r="I148" s="123" t="s">
        <v>680</v>
      </c>
    </row>
    <row r="149" spans="1:9" outlineLevel="2" x14ac:dyDescent="0.25">
      <c r="A149" s="56" t="s">
        <v>154</v>
      </c>
      <c r="B149" s="53" t="s">
        <v>9</v>
      </c>
      <c r="C149" s="54">
        <v>0</v>
      </c>
      <c r="D149" s="54">
        <v>112500</v>
      </c>
      <c r="E149" s="35">
        <f t="shared" si="25"/>
        <v>-112500</v>
      </c>
      <c r="F149" s="36">
        <f t="shared" si="26"/>
        <v>-1</v>
      </c>
      <c r="G149" s="37" t="str">
        <f t="shared" si="27"/>
        <v>Under Budget</v>
      </c>
      <c r="H149" s="38" t="str">
        <f t="shared" si="28"/>
        <v>Yes</v>
      </c>
      <c r="I149" s="124" t="s">
        <v>681</v>
      </c>
    </row>
    <row r="150" spans="1:9" ht="24" outlineLevel="2" x14ac:dyDescent="0.25">
      <c r="A150" s="56" t="s">
        <v>155</v>
      </c>
      <c r="B150" s="53" t="s">
        <v>9</v>
      </c>
      <c r="C150" s="54">
        <v>7914.38</v>
      </c>
      <c r="D150" s="54">
        <v>123750</v>
      </c>
      <c r="E150" s="35">
        <f t="shared" si="25"/>
        <v>-115835.62</v>
      </c>
      <c r="F150" s="36">
        <f t="shared" si="26"/>
        <v>-0.93604541414141407</v>
      </c>
      <c r="G150" s="37" t="str">
        <f t="shared" si="27"/>
        <v>Under Budget</v>
      </c>
      <c r="H150" s="38" t="str">
        <f t="shared" si="28"/>
        <v>Yes</v>
      </c>
      <c r="I150" s="126" t="s">
        <v>684</v>
      </c>
    </row>
    <row r="151" spans="1:9" outlineLevel="2" x14ac:dyDescent="0.25">
      <c r="A151" s="56" t="s">
        <v>156</v>
      </c>
      <c r="B151" s="53" t="s">
        <v>9</v>
      </c>
      <c r="C151" s="54">
        <v>-10452.680000000011</v>
      </c>
      <c r="D151" s="54">
        <v>0</v>
      </c>
      <c r="E151" s="35">
        <f t="shared" si="25"/>
        <v>-10452.680000000011</v>
      </c>
      <c r="F151" s="36">
        <f t="shared" si="26"/>
        <v>-1</v>
      </c>
      <c r="G151" s="37" t="str">
        <f t="shared" si="27"/>
        <v>Under Budget</v>
      </c>
      <c r="H151" s="38" t="str">
        <f t="shared" si="28"/>
        <v>Yes</v>
      </c>
      <c r="I151" s="125" t="s">
        <v>629</v>
      </c>
    </row>
    <row r="152" spans="1:9" outlineLevel="2" x14ac:dyDescent="0.25">
      <c r="A152" s="56" t="s">
        <v>157</v>
      </c>
      <c r="B152" s="53" t="s">
        <v>9</v>
      </c>
      <c r="C152" s="54">
        <v>160389.15000000002</v>
      </c>
      <c r="D152" s="54">
        <v>135000</v>
      </c>
      <c r="E152" s="35">
        <f t="shared" si="25"/>
        <v>25389.150000000023</v>
      </c>
      <c r="F152" s="36">
        <f t="shared" si="26"/>
        <v>0.18806777777777794</v>
      </c>
      <c r="G152" s="37" t="str">
        <f t="shared" si="27"/>
        <v>Over Budget</v>
      </c>
      <c r="H152" s="38" t="str">
        <f t="shared" si="28"/>
        <v>Yes</v>
      </c>
      <c r="I152" s="64" t="s">
        <v>682</v>
      </c>
    </row>
    <row r="153" spans="1:9" outlineLevel="2" x14ac:dyDescent="0.25">
      <c r="A153" s="56" t="s">
        <v>158</v>
      </c>
      <c r="B153" s="53" t="s">
        <v>9</v>
      </c>
      <c r="C153" s="54">
        <v>1832189.6800000004</v>
      </c>
      <c r="D153" s="54">
        <v>0</v>
      </c>
      <c r="E153" s="35">
        <f t="shared" si="25"/>
        <v>1832189.6800000004</v>
      </c>
      <c r="F153" s="36">
        <f t="shared" si="26"/>
        <v>1</v>
      </c>
      <c r="G153" s="37" t="str">
        <f t="shared" si="27"/>
        <v>Over Budget</v>
      </c>
      <c r="H153" s="38" t="str">
        <f t="shared" si="28"/>
        <v>Yes</v>
      </c>
      <c r="I153" s="64" t="s">
        <v>683</v>
      </c>
    </row>
    <row r="154" spans="1:9" outlineLevel="2" x14ac:dyDescent="0.25">
      <c r="A154" s="56" t="s">
        <v>159</v>
      </c>
      <c r="B154" s="53" t="s">
        <v>9</v>
      </c>
      <c r="C154" s="54">
        <v>0</v>
      </c>
      <c r="D154" s="54">
        <v>30612</v>
      </c>
      <c r="E154" s="35">
        <f t="shared" si="25"/>
        <v>-30612</v>
      </c>
      <c r="F154" s="36">
        <f t="shared" si="26"/>
        <v>-1</v>
      </c>
      <c r="G154" s="37" t="str">
        <f t="shared" si="27"/>
        <v>Under Budget</v>
      </c>
      <c r="H154" s="38" t="str">
        <f t="shared" si="28"/>
        <v>Yes</v>
      </c>
      <c r="I154" s="39" t="s">
        <v>605</v>
      </c>
    </row>
    <row r="155" spans="1:9" outlineLevel="2" x14ac:dyDescent="0.25">
      <c r="A155" s="56" t="s">
        <v>160</v>
      </c>
      <c r="B155" s="53" t="s">
        <v>9</v>
      </c>
      <c r="C155" s="54">
        <v>0</v>
      </c>
      <c r="D155" s="54">
        <v>135498</v>
      </c>
      <c r="E155" s="35">
        <f t="shared" si="25"/>
        <v>-135498</v>
      </c>
      <c r="F155" s="36">
        <f t="shared" si="26"/>
        <v>-1</v>
      </c>
      <c r="G155" s="37" t="str">
        <f t="shared" si="27"/>
        <v>Under Budget</v>
      </c>
      <c r="H155" s="38" t="str">
        <f t="shared" si="28"/>
        <v>Yes</v>
      </c>
      <c r="I155" s="127" t="s">
        <v>681</v>
      </c>
    </row>
    <row r="156" spans="1:9" outlineLevel="2" x14ac:dyDescent="0.25">
      <c r="A156" s="56" t="s">
        <v>161</v>
      </c>
      <c r="B156" s="53" t="s">
        <v>9</v>
      </c>
      <c r="C156" s="54">
        <v>418327.82999999996</v>
      </c>
      <c r="D156" s="54">
        <v>1649238</v>
      </c>
      <c r="E156" s="35">
        <f t="shared" si="25"/>
        <v>-1230910.17</v>
      </c>
      <c r="F156" s="36">
        <f t="shared" si="26"/>
        <v>-0.74635084202522617</v>
      </c>
      <c r="G156" s="37" t="str">
        <f t="shared" si="27"/>
        <v>Under Budget</v>
      </c>
      <c r="H156" s="38" t="str">
        <f t="shared" si="28"/>
        <v>Yes</v>
      </c>
      <c r="I156" s="128" t="s">
        <v>685</v>
      </c>
    </row>
    <row r="157" spans="1:9" outlineLevel="2" x14ac:dyDescent="0.25">
      <c r="A157" s="56" t="s">
        <v>162</v>
      </c>
      <c r="B157" s="53" t="s">
        <v>9</v>
      </c>
      <c r="C157" s="54">
        <v>0</v>
      </c>
      <c r="D157" s="54">
        <v>37500</v>
      </c>
      <c r="E157" s="35">
        <f t="shared" si="25"/>
        <v>-37500</v>
      </c>
      <c r="F157" s="36">
        <f t="shared" si="26"/>
        <v>-1</v>
      </c>
      <c r="G157" s="37" t="str">
        <f t="shared" si="27"/>
        <v>Under Budget</v>
      </c>
      <c r="H157" s="38" t="str">
        <f t="shared" si="28"/>
        <v>Yes</v>
      </c>
      <c r="I157" s="129" t="s">
        <v>686</v>
      </c>
    </row>
    <row r="158" spans="1:9" outlineLevel="2" x14ac:dyDescent="0.25">
      <c r="A158" s="56" t="s">
        <v>163</v>
      </c>
      <c r="B158" s="53" t="s">
        <v>9</v>
      </c>
      <c r="C158" s="54">
        <v>261798.77000000002</v>
      </c>
      <c r="D158" s="54">
        <v>350000</v>
      </c>
      <c r="E158" s="35">
        <f t="shared" si="25"/>
        <v>-88201.229999999981</v>
      </c>
      <c r="F158" s="36">
        <f t="shared" si="26"/>
        <v>-0.25200351428571421</v>
      </c>
      <c r="G158" s="37" t="str">
        <f t="shared" si="27"/>
        <v>Under Budget</v>
      </c>
      <c r="H158" s="38" t="str">
        <f t="shared" si="28"/>
        <v>Yes</v>
      </c>
      <c r="I158" s="130" t="s">
        <v>687</v>
      </c>
    </row>
    <row r="159" spans="1:9" outlineLevel="2" x14ac:dyDescent="0.25">
      <c r="A159" s="56" t="s">
        <v>164</v>
      </c>
      <c r="B159" s="53" t="s">
        <v>9</v>
      </c>
      <c r="C159" s="54">
        <v>152334.46000000002</v>
      </c>
      <c r="D159" s="54">
        <v>0</v>
      </c>
      <c r="E159" s="35">
        <f t="shared" si="25"/>
        <v>152334.46000000002</v>
      </c>
      <c r="F159" s="36">
        <f t="shared" si="26"/>
        <v>1</v>
      </c>
      <c r="G159" s="37" t="str">
        <f t="shared" si="27"/>
        <v>Over Budget</v>
      </c>
      <c r="H159" s="38" t="str">
        <f t="shared" si="28"/>
        <v>Yes</v>
      </c>
      <c r="I159" s="131" t="s">
        <v>688</v>
      </c>
    </row>
    <row r="160" spans="1:9" outlineLevel="2" x14ac:dyDescent="0.25">
      <c r="A160" s="56" t="s">
        <v>165</v>
      </c>
      <c r="B160" s="53" t="s">
        <v>9</v>
      </c>
      <c r="C160" s="54">
        <v>216312.67</v>
      </c>
      <c r="D160" s="54">
        <v>0</v>
      </c>
      <c r="E160" s="35">
        <f t="shared" si="25"/>
        <v>216312.67</v>
      </c>
      <c r="F160" s="36">
        <f t="shared" si="26"/>
        <v>1</v>
      </c>
      <c r="G160" s="37" t="str">
        <f t="shared" si="27"/>
        <v>Over Budget</v>
      </c>
      <c r="H160" s="38" t="str">
        <f t="shared" si="28"/>
        <v>Yes</v>
      </c>
      <c r="I160" s="132" t="s">
        <v>689</v>
      </c>
    </row>
    <row r="161" spans="1:9" ht="24" outlineLevel="2" x14ac:dyDescent="0.25">
      <c r="A161" s="56" t="s">
        <v>166</v>
      </c>
      <c r="B161" s="53" t="s">
        <v>9</v>
      </c>
      <c r="C161" s="54">
        <v>2398985.9000000004</v>
      </c>
      <c r="D161" s="54">
        <v>310550</v>
      </c>
      <c r="E161" s="35">
        <f t="shared" si="25"/>
        <v>2088435.9000000004</v>
      </c>
      <c r="F161" s="36">
        <f t="shared" si="26"/>
        <v>6.7249586218000337</v>
      </c>
      <c r="G161" s="37" t="str">
        <f t="shared" si="27"/>
        <v>Over Budget</v>
      </c>
      <c r="H161" s="38" t="str">
        <f t="shared" si="28"/>
        <v>Yes</v>
      </c>
      <c r="I161" s="133" t="s">
        <v>690</v>
      </c>
    </row>
    <row r="162" spans="1:9" outlineLevel="2" x14ac:dyDescent="0.25">
      <c r="A162" s="56" t="s">
        <v>167</v>
      </c>
      <c r="B162" s="53" t="s">
        <v>9</v>
      </c>
      <c r="C162" s="54">
        <v>0</v>
      </c>
      <c r="D162" s="54">
        <v>40561</v>
      </c>
      <c r="E162" s="35">
        <f t="shared" si="25"/>
        <v>-40561</v>
      </c>
      <c r="F162" s="36">
        <f t="shared" si="26"/>
        <v>-1</v>
      </c>
      <c r="G162" s="37" t="str">
        <f t="shared" si="27"/>
        <v>Under Budget</v>
      </c>
      <c r="H162" s="38" t="str">
        <f t="shared" si="28"/>
        <v>Yes</v>
      </c>
      <c r="I162" s="134" t="s">
        <v>691</v>
      </c>
    </row>
    <row r="163" spans="1:9" outlineLevel="2" x14ac:dyDescent="0.25">
      <c r="A163" s="56" t="s">
        <v>168</v>
      </c>
      <c r="B163" s="53" t="s">
        <v>9</v>
      </c>
      <c r="C163" s="54">
        <v>47302.529999999992</v>
      </c>
      <c r="D163" s="54">
        <v>50285</v>
      </c>
      <c r="E163" s="35">
        <f t="shared" si="25"/>
        <v>-2982.4700000000084</v>
      </c>
      <c r="F163" s="36">
        <f t="shared" si="26"/>
        <v>-5.9311325444963876E-2</v>
      </c>
      <c r="G163" s="37" t="str">
        <f t="shared" si="27"/>
        <v>Under Budget</v>
      </c>
      <c r="H163" s="38" t="str">
        <f t="shared" si="28"/>
        <v>No</v>
      </c>
      <c r="I163" s="39"/>
    </row>
    <row r="164" spans="1:9" outlineLevel="2" x14ac:dyDescent="0.25">
      <c r="A164" s="56" t="s">
        <v>169</v>
      </c>
      <c r="B164" s="53" t="s">
        <v>9</v>
      </c>
      <c r="C164" s="54">
        <v>0</v>
      </c>
      <c r="D164" s="54">
        <v>5001</v>
      </c>
      <c r="E164" s="35">
        <f t="shared" si="25"/>
        <v>-5001</v>
      </c>
      <c r="F164" s="36">
        <f t="shared" si="26"/>
        <v>-1</v>
      </c>
      <c r="G164" s="37" t="str">
        <f t="shared" si="27"/>
        <v>Under Budget</v>
      </c>
      <c r="H164" s="38" t="str">
        <f t="shared" si="28"/>
        <v>No</v>
      </c>
      <c r="I164" s="39"/>
    </row>
    <row r="165" spans="1:9" outlineLevel="2" x14ac:dyDescent="0.25">
      <c r="A165" s="56" t="s">
        <v>170</v>
      </c>
      <c r="B165" s="53" t="s">
        <v>9</v>
      </c>
      <c r="C165" s="54">
        <v>165230.09999999998</v>
      </c>
      <c r="D165" s="54">
        <v>320166</v>
      </c>
      <c r="E165" s="35">
        <f t="shared" si="25"/>
        <v>-154935.90000000002</v>
      </c>
      <c r="F165" s="36">
        <f t="shared" si="26"/>
        <v>-0.48392365210547034</v>
      </c>
      <c r="G165" s="37" t="str">
        <f t="shared" si="27"/>
        <v>Under Budget</v>
      </c>
      <c r="H165" s="38" t="str">
        <f t="shared" si="28"/>
        <v>Yes</v>
      </c>
      <c r="I165" s="135" t="s">
        <v>692</v>
      </c>
    </row>
    <row r="166" spans="1:9" ht="36" outlineLevel="2" x14ac:dyDescent="0.25">
      <c r="A166" s="56" t="s">
        <v>171</v>
      </c>
      <c r="B166" s="53" t="s">
        <v>9</v>
      </c>
      <c r="C166" s="54">
        <v>106003.94</v>
      </c>
      <c r="D166" s="54">
        <v>19333</v>
      </c>
      <c r="E166" s="35">
        <f t="shared" si="25"/>
        <v>86670.94</v>
      </c>
      <c r="F166" s="36">
        <f t="shared" si="26"/>
        <v>4.4830569492577457</v>
      </c>
      <c r="G166" s="37" t="str">
        <f t="shared" si="27"/>
        <v>Over Budget</v>
      </c>
      <c r="H166" s="38" t="str">
        <f t="shared" si="28"/>
        <v>Yes</v>
      </c>
      <c r="I166" s="136" t="s">
        <v>693</v>
      </c>
    </row>
    <row r="167" spans="1:9" outlineLevel="2" x14ac:dyDescent="0.25">
      <c r="A167" s="56" t="s">
        <v>172</v>
      </c>
      <c r="B167" s="53" t="s">
        <v>9</v>
      </c>
      <c r="C167" s="54">
        <v>212592.38</v>
      </c>
      <c r="D167" s="54">
        <v>711430</v>
      </c>
      <c r="E167" s="35">
        <f t="shared" si="25"/>
        <v>-498837.62</v>
      </c>
      <c r="F167" s="36">
        <f t="shared" si="26"/>
        <v>-0.70117596952616557</v>
      </c>
      <c r="G167" s="37" t="str">
        <f t="shared" si="27"/>
        <v>Under Budget</v>
      </c>
      <c r="H167" s="38" t="str">
        <f t="shared" si="28"/>
        <v>Yes</v>
      </c>
      <c r="I167" s="137" t="s">
        <v>694</v>
      </c>
    </row>
    <row r="168" spans="1:9" outlineLevel="2" x14ac:dyDescent="0.25">
      <c r="A168" s="56" t="s">
        <v>173</v>
      </c>
      <c r="B168" s="53" t="s">
        <v>9</v>
      </c>
      <c r="C168" s="54">
        <v>117359.98</v>
      </c>
      <c r="D168" s="54">
        <v>330504</v>
      </c>
      <c r="E168" s="35">
        <f t="shared" si="25"/>
        <v>-213144.02000000002</v>
      </c>
      <c r="F168" s="36">
        <f t="shared" si="26"/>
        <v>-0.64490602231743044</v>
      </c>
      <c r="G168" s="37" t="str">
        <f t="shared" si="27"/>
        <v>Under Budget</v>
      </c>
      <c r="H168" s="38" t="str">
        <f t="shared" si="28"/>
        <v>Yes</v>
      </c>
      <c r="I168" s="39" t="s">
        <v>695</v>
      </c>
    </row>
    <row r="169" spans="1:9" outlineLevel="2" x14ac:dyDescent="0.25">
      <c r="A169" s="56" t="s">
        <v>174</v>
      </c>
      <c r="B169" s="53" t="s">
        <v>9</v>
      </c>
      <c r="C169" s="54">
        <v>-455.85000000000019</v>
      </c>
      <c r="D169" s="54">
        <v>0</v>
      </c>
      <c r="E169" s="35">
        <f t="shared" si="25"/>
        <v>-455.85000000000019</v>
      </c>
      <c r="F169" s="36">
        <f t="shared" si="26"/>
        <v>-1</v>
      </c>
      <c r="G169" s="37" t="str">
        <f t="shared" si="27"/>
        <v>Under Budget</v>
      </c>
      <c r="H169" s="38" t="str">
        <f t="shared" si="28"/>
        <v>No</v>
      </c>
      <c r="I169" s="39"/>
    </row>
    <row r="170" spans="1:9" outlineLevel="2" x14ac:dyDescent="0.25">
      <c r="A170" s="56" t="s">
        <v>175</v>
      </c>
      <c r="B170" s="53" t="s">
        <v>9</v>
      </c>
      <c r="C170" s="54">
        <v>412296.51</v>
      </c>
      <c r="D170" s="54">
        <v>457505</v>
      </c>
      <c r="E170" s="35">
        <f t="shared" si="25"/>
        <v>-45208.489999999991</v>
      </c>
      <c r="F170" s="36">
        <f t="shared" si="26"/>
        <v>-9.881529163615696E-2</v>
      </c>
      <c r="G170" s="37" t="str">
        <f t="shared" si="27"/>
        <v>Under Budget</v>
      </c>
      <c r="H170" s="38" t="str">
        <f t="shared" si="28"/>
        <v>No</v>
      </c>
      <c r="I170" s="39"/>
    </row>
    <row r="171" spans="1:9" outlineLevel="2" x14ac:dyDescent="0.25">
      <c r="A171" s="56" t="s">
        <v>176</v>
      </c>
      <c r="B171" s="53" t="s">
        <v>9</v>
      </c>
      <c r="C171" s="54">
        <v>-7758.31</v>
      </c>
      <c r="D171" s="54">
        <v>0</v>
      </c>
      <c r="E171" s="35">
        <f t="shared" si="25"/>
        <v>-7758.31</v>
      </c>
      <c r="F171" s="36">
        <f t="shared" si="26"/>
        <v>-1</v>
      </c>
      <c r="G171" s="37" t="str">
        <f t="shared" si="27"/>
        <v>Under Budget</v>
      </c>
      <c r="H171" s="38" t="str">
        <f t="shared" si="28"/>
        <v>No</v>
      </c>
      <c r="I171" s="39"/>
    </row>
    <row r="172" spans="1:9" ht="24" outlineLevel="2" x14ac:dyDescent="0.25">
      <c r="A172" s="56" t="s">
        <v>177</v>
      </c>
      <c r="B172" s="53" t="s">
        <v>9</v>
      </c>
      <c r="C172" s="54">
        <v>1010088.9899999999</v>
      </c>
      <c r="D172" s="54">
        <v>385000</v>
      </c>
      <c r="E172" s="35">
        <f t="shared" si="25"/>
        <v>625088.98999999987</v>
      </c>
      <c r="F172" s="36">
        <f t="shared" si="26"/>
        <v>1.623607766233766</v>
      </c>
      <c r="G172" s="37" t="str">
        <f t="shared" si="27"/>
        <v>Over Budget</v>
      </c>
      <c r="H172" s="38" t="str">
        <f t="shared" si="28"/>
        <v>Yes</v>
      </c>
      <c r="I172" s="138" t="s">
        <v>696</v>
      </c>
    </row>
    <row r="173" spans="1:9" outlineLevel="2" x14ac:dyDescent="0.25">
      <c r="A173" s="56" t="s">
        <v>178</v>
      </c>
      <c r="B173" s="53" t="s">
        <v>9</v>
      </c>
      <c r="C173" s="54">
        <v>73913.05</v>
      </c>
      <c r="D173" s="54">
        <v>75000</v>
      </c>
      <c r="E173" s="35">
        <f t="shared" si="25"/>
        <v>-1086.9499999999971</v>
      </c>
      <c r="F173" s="36">
        <f t="shared" si="26"/>
        <v>-1.4492666666666628E-2</v>
      </c>
      <c r="G173" s="37" t="str">
        <f t="shared" si="27"/>
        <v>Under Budget</v>
      </c>
      <c r="H173" s="38" t="str">
        <f t="shared" si="28"/>
        <v>No</v>
      </c>
      <c r="I173" s="39"/>
    </row>
    <row r="174" spans="1:9" outlineLevel="2" x14ac:dyDescent="0.25">
      <c r="A174" s="56" t="s">
        <v>179</v>
      </c>
      <c r="B174" s="53" t="s">
        <v>9</v>
      </c>
      <c r="C174" s="54">
        <v>-385.82000000000005</v>
      </c>
      <c r="D174" s="54">
        <v>0</v>
      </c>
      <c r="E174" s="35">
        <f t="shared" si="25"/>
        <v>-385.82000000000005</v>
      </c>
      <c r="F174" s="36">
        <f t="shared" si="26"/>
        <v>-1</v>
      </c>
      <c r="G174" s="37" t="str">
        <f t="shared" si="27"/>
        <v>Under Budget</v>
      </c>
      <c r="H174" s="38" t="str">
        <f t="shared" si="28"/>
        <v>No</v>
      </c>
      <c r="I174" s="39"/>
    </row>
    <row r="175" spans="1:9" ht="24" outlineLevel="2" x14ac:dyDescent="0.25">
      <c r="A175" s="56" t="s">
        <v>180</v>
      </c>
      <c r="B175" s="53" t="s">
        <v>9</v>
      </c>
      <c r="C175" s="54">
        <v>176672.27999999997</v>
      </c>
      <c r="D175" s="54">
        <v>150842</v>
      </c>
      <c r="E175" s="35">
        <f t="shared" si="25"/>
        <v>25830.27999999997</v>
      </c>
      <c r="F175" s="36">
        <f t="shared" si="26"/>
        <v>0.17124063589716371</v>
      </c>
      <c r="G175" s="37" t="str">
        <f t="shared" si="27"/>
        <v>Over Budget</v>
      </c>
      <c r="H175" s="38" t="str">
        <f t="shared" si="28"/>
        <v>Yes</v>
      </c>
      <c r="I175" s="139" t="s">
        <v>697</v>
      </c>
    </row>
    <row r="176" spans="1:9" outlineLevel="2" x14ac:dyDescent="0.25">
      <c r="A176" s="56" t="s">
        <v>181</v>
      </c>
      <c r="B176" s="53" t="s">
        <v>9</v>
      </c>
      <c r="C176" s="54">
        <v>0</v>
      </c>
      <c r="D176" s="54">
        <v>109000</v>
      </c>
      <c r="E176" s="35">
        <f t="shared" si="25"/>
        <v>-109000</v>
      </c>
      <c r="F176" s="36">
        <f t="shared" si="26"/>
        <v>-1</v>
      </c>
      <c r="G176" s="37" t="str">
        <f t="shared" si="27"/>
        <v>Under Budget</v>
      </c>
      <c r="H176" s="38" t="str">
        <f t="shared" si="28"/>
        <v>Yes</v>
      </c>
      <c r="I176" s="140" t="s">
        <v>698</v>
      </c>
    </row>
    <row r="177" spans="1:9" outlineLevel="2" x14ac:dyDescent="0.25">
      <c r="A177" s="56" t="s">
        <v>182</v>
      </c>
      <c r="B177" s="53" t="s">
        <v>9</v>
      </c>
      <c r="C177" s="54">
        <v>0</v>
      </c>
      <c r="D177" s="54">
        <v>8970</v>
      </c>
      <c r="E177" s="35">
        <f t="shared" si="25"/>
        <v>-8970</v>
      </c>
      <c r="F177" s="36">
        <f t="shared" si="26"/>
        <v>-1</v>
      </c>
      <c r="G177" s="37" t="str">
        <f t="shared" si="27"/>
        <v>Under Budget</v>
      </c>
      <c r="H177" s="38" t="str">
        <f t="shared" si="28"/>
        <v>No</v>
      </c>
      <c r="I177" s="39"/>
    </row>
    <row r="178" spans="1:9" outlineLevel="2" x14ac:dyDescent="0.25">
      <c r="A178" s="56" t="s">
        <v>183</v>
      </c>
      <c r="B178" s="53" t="s">
        <v>9</v>
      </c>
      <c r="C178" s="54">
        <v>5223080.01</v>
      </c>
      <c r="D178" s="54">
        <v>5894999</v>
      </c>
      <c r="E178" s="35">
        <f t="shared" si="25"/>
        <v>-671918.99000000022</v>
      </c>
      <c r="F178" s="36">
        <f t="shared" si="26"/>
        <v>-0.11398118812233898</v>
      </c>
      <c r="G178" s="37" t="str">
        <f t="shared" si="27"/>
        <v>Under Budget</v>
      </c>
      <c r="H178" s="38" t="str">
        <f t="shared" si="28"/>
        <v>Yes</v>
      </c>
      <c r="I178" s="141" t="s">
        <v>699</v>
      </c>
    </row>
    <row r="179" spans="1:9" outlineLevel="2" x14ac:dyDescent="0.25">
      <c r="A179" s="56" t="s">
        <v>184</v>
      </c>
      <c r="B179" s="53" t="s">
        <v>9</v>
      </c>
      <c r="C179" s="54">
        <v>-0.28999999999999998</v>
      </c>
      <c r="D179" s="54">
        <v>0</v>
      </c>
      <c r="E179" s="35">
        <f t="shared" si="25"/>
        <v>-0.28999999999999998</v>
      </c>
      <c r="F179" s="36">
        <f t="shared" si="26"/>
        <v>0</v>
      </c>
      <c r="G179" s="37" t="str">
        <f t="shared" si="27"/>
        <v>On Budget</v>
      </c>
      <c r="H179" s="38" t="str">
        <f t="shared" si="28"/>
        <v>No</v>
      </c>
      <c r="I179" s="39"/>
    </row>
    <row r="180" spans="1:9" outlineLevel="2" x14ac:dyDescent="0.25">
      <c r="A180" s="56" t="s">
        <v>185</v>
      </c>
      <c r="B180" s="53" t="s">
        <v>9</v>
      </c>
      <c r="C180" s="54">
        <v>51156.6</v>
      </c>
      <c r="D180" s="54">
        <v>0</v>
      </c>
      <c r="E180" s="35">
        <f t="shared" si="25"/>
        <v>51156.6</v>
      </c>
      <c r="F180" s="36">
        <f t="shared" si="26"/>
        <v>1</v>
      </c>
      <c r="G180" s="37" t="str">
        <f t="shared" si="27"/>
        <v>Over Budget</v>
      </c>
      <c r="H180" s="38" t="str">
        <f t="shared" si="28"/>
        <v>Yes</v>
      </c>
      <c r="I180" s="142" t="s">
        <v>700</v>
      </c>
    </row>
    <row r="181" spans="1:9" outlineLevel="2" x14ac:dyDescent="0.25">
      <c r="A181" s="56" t="s">
        <v>186</v>
      </c>
      <c r="B181" s="53" t="s">
        <v>9</v>
      </c>
      <c r="C181" s="54">
        <v>0</v>
      </c>
      <c r="D181" s="54">
        <v>162245</v>
      </c>
      <c r="E181" s="35">
        <f t="shared" si="25"/>
        <v>-162245</v>
      </c>
      <c r="F181" s="36">
        <f t="shared" si="26"/>
        <v>-1</v>
      </c>
      <c r="G181" s="37" t="str">
        <f t="shared" si="27"/>
        <v>Under Budget</v>
      </c>
      <c r="H181" s="38" t="str">
        <f t="shared" si="28"/>
        <v>Yes</v>
      </c>
      <c r="I181" s="39" t="s">
        <v>605</v>
      </c>
    </row>
    <row r="182" spans="1:9" outlineLevel="2" x14ac:dyDescent="0.25">
      <c r="A182" s="56" t="s">
        <v>187</v>
      </c>
      <c r="B182" s="53" t="s">
        <v>9</v>
      </c>
      <c r="C182" s="54">
        <v>269335.50999999995</v>
      </c>
      <c r="D182" s="54">
        <v>113141</v>
      </c>
      <c r="E182" s="35">
        <f t="shared" si="25"/>
        <v>156194.50999999995</v>
      </c>
      <c r="F182" s="36">
        <f t="shared" si="26"/>
        <v>1.3805296930378903</v>
      </c>
      <c r="G182" s="37" t="str">
        <f t="shared" si="27"/>
        <v>Over Budget</v>
      </c>
      <c r="H182" s="38" t="str">
        <f t="shared" si="28"/>
        <v>Yes</v>
      </c>
      <c r="I182" s="39" t="s">
        <v>701</v>
      </c>
    </row>
    <row r="183" spans="1:9" outlineLevel="2" x14ac:dyDescent="0.25">
      <c r="A183" s="56" t="s">
        <v>188</v>
      </c>
      <c r="B183" s="53" t="s">
        <v>9</v>
      </c>
      <c r="C183" s="54">
        <v>0</v>
      </c>
      <c r="D183" s="54">
        <v>0</v>
      </c>
      <c r="E183" s="35">
        <f t="shared" si="25"/>
        <v>0</v>
      </c>
      <c r="F183" s="36">
        <f t="shared" si="26"/>
        <v>0</v>
      </c>
      <c r="G183" s="37" t="str">
        <f t="shared" si="27"/>
        <v>On Budget</v>
      </c>
      <c r="H183" s="38" t="str">
        <f t="shared" si="28"/>
        <v>No</v>
      </c>
      <c r="I183" s="39"/>
    </row>
    <row r="184" spans="1:9" outlineLevel="2" x14ac:dyDescent="0.25">
      <c r="A184" s="56" t="s">
        <v>189</v>
      </c>
      <c r="B184" s="53" t="s">
        <v>9</v>
      </c>
      <c r="C184" s="54">
        <v>34591.150000000009</v>
      </c>
      <c r="D184" s="54">
        <v>45970</v>
      </c>
      <c r="E184" s="35">
        <f t="shared" si="25"/>
        <v>-11378.849999999991</v>
      </c>
      <c r="F184" s="36">
        <f t="shared" si="26"/>
        <v>-0.24752773547966045</v>
      </c>
      <c r="G184" s="37" t="str">
        <f t="shared" si="27"/>
        <v>Under Budget</v>
      </c>
      <c r="H184" s="38" t="str">
        <f t="shared" si="28"/>
        <v>Yes</v>
      </c>
      <c r="I184" s="39" t="s">
        <v>702</v>
      </c>
    </row>
    <row r="185" spans="1:9" outlineLevel="2" x14ac:dyDescent="0.25">
      <c r="A185" s="56" t="s">
        <v>190</v>
      </c>
      <c r="B185" s="53" t="s">
        <v>9</v>
      </c>
      <c r="C185" s="54">
        <v>1551.2699999999968</v>
      </c>
      <c r="D185" s="54">
        <v>234444</v>
      </c>
      <c r="E185" s="35">
        <f t="shared" si="25"/>
        <v>-232892.73</v>
      </c>
      <c r="F185" s="36">
        <f t="shared" si="26"/>
        <v>-0.99338319598710145</v>
      </c>
      <c r="G185" s="37" t="str">
        <f t="shared" si="27"/>
        <v>Under Budget</v>
      </c>
      <c r="H185" s="38" t="str">
        <f t="shared" si="28"/>
        <v>Yes</v>
      </c>
      <c r="I185" s="143" t="s">
        <v>703</v>
      </c>
    </row>
    <row r="186" spans="1:9" outlineLevel="2" x14ac:dyDescent="0.25">
      <c r="A186" s="56" t="s">
        <v>191</v>
      </c>
      <c r="B186" s="53" t="s">
        <v>9</v>
      </c>
      <c r="C186" s="54">
        <v>309852.93</v>
      </c>
      <c r="D186" s="54">
        <v>276348</v>
      </c>
      <c r="E186" s="35">
        <f t="shared" si="25"/>
        <v>33504.929999999993</v>
      </c>
      <c r="F186" s="36">
        <f t="shared" si="26"/>
        <v>0.12124180381258411</v>
      </c>
      <c r="G186" s="37" t="str">
        <f t="shared" si="27"/>
        <v>Over Budget</v>
      </c>
      <c r="H186" s="38" t="str">
        <f t="shared" si="28"/>
        <v>Yes</v>
      </c>
      <c r="I186" s="144" t="s">
        <v>704</v>
      </c>
    </row>
    <row r="187" spans="1:9" ht="24" outlineLevel="2" x14ac:dyDescent="0.25">
      <c r="A187" s="56" t="s">
        <v>192</v>
      </c>
      <c r="B187" s="53" t="s">
        <v>9</v>
      </c>
      <c r="C187" s="54">
        <v>152607.47000000003</v>
      </c>
      <c r="D187" s="54">
        <v>512643</v>
      </c>
      <c r="E187" s="35">
        <f t="shared" si="25"/>
        <v>-360035.52999999997</v>
      </c>
      <c r="F187" s="36">
        <f t="shared" si="26"/>
        <v>-0.70231238893342929</v>
      </c>
      <c r="G187" s="37" t="str">
        <f t="shared" si="27"/>
        <v>Under Budget</v>
      </c>
      <c r="H187" s="38" t="str">
        <f t="shared" si="28"/>
        <v>Yes</v>
      </c>
      <c r="I187" s="145" t="s">
        <v>705</v>
      </c>
    </row>
    <row r="188" spans="1:9" outlineLevel="2" x14ac:dyDescent="0.25">
      <c r="A188" s="56" t="s">
        <v>193</v>
      </c>
      <c r="B188" s="53" t="s">
        <v>9</v>
      </c>
      <c r="C188" s="54">
        <v>6292.2899999999991</v>
      </c>
      <c r="D188" s="54">
        <v>0</v>
      </c>
      <c r="E188" s="35">
        <f t="shared" si="25"/>
        <v>6292.2899999999991</v>
      </c>
      <c r="F188" s="36">
        <f t="shared" si="26"/>
        <v>1</v>
      </c>
      <c r="G188" s="37" t="str">
        <f t="shared" si="27"/>
        <v>Over Budget</v>
      </c>
      <c r="H188" s="38" t="str">
        <f t="shared" si="28"/>
        <v>No</v>
      </c>
      <c r="I188" s="39"/>
    </row>
    <row r="189" spans="1:9" outlineLevel="2" x14ac:dyDescent="0.25">
      <c r="A189" s="56" t="s">
        <v>194</v>
      </c>
      <c r="B189" s="53" t="s">
        <v>9</v>
      </c>
      <c r="C189" s="54">
        <v>257447.63</v>
      </c>
      <c r="D189" s="54">
        <v>600000</v>
      </c>
      <c r="E189" s="35">
        <f t="shared" si="25"/>
        <v>-342552.37</v>
      </c>
      <c r="F189" s="36">
        <f t="shared" si="26"/>
        <v>-0.57092061666666671</v>
      </c>
      <c r="G189" s="37" t="str">
        <f t="shared" si="27"/>
        <v>Under Budget</v>
      </c>
      <c r="H189" s="38" t="str">
        <f t="shared" si="28"/>
        <v>Yes</v>
      </c>
      <c r="I189" s="146" t="s">
        <v>706</v>
      </c>
    </row>
    <row r="190" spans="1:9" outlineLevel="2" x14ac:dyDescent="0.25">
      <c r="A190" s="56" t="s">
        <v>195</v>
      </c>
      <c r="B190" s="53" t="s">
        <v>9</v>
      </c>
      <c r="C190" s="54">
        <v>-3939.09</v>
      </c>
      <c r="D190" s="54">
        <v>0</v>
      </c>
      <c r="E190" s="35">
        <f t="shared" si="25"/>
        <v>-3939.09</v>
      </c>
      <c r="F190" s="36">
        <f t="shared" si="26"/>
        <v>-1</v>
      </c>
      <c r="G190" s="37" t="str">
        <f t="shared" si="27"/>
        <v>Under Budget</v>
      </c>
      <c r="H190" s="38" t="str">
        <f t="shared" si="28"/>
        <v>No</v>
      </c>
      <c r="I190" s="39"/>
    </row>
    <row r="191" spans="1:9" outlineLevel="2" x14ac:dyDescent="0.25">
      <c r="A191" s="56" t="s">
        <v>196</v>
      </c>
      <c r="B191" s="53" t="s">
        <v>9</v>
      </c>
      <c r="C191" s="54">
        <v>558714.69999999995</v>
      </c>
      <c r="D191" s="54">
        <v>0</v>
      </c>
      <c r="E191" s="35">
        <f t="shared" si="25"/>
        <v>558714.69999999995</v>
      </c>
      <c r="F191" s="36">
        <f t="shared" si="26"/>
        <v>1</v>
      </c>
      <c r="G191" s="37" t="str">
        <f t="shared" si="27"/>
        <v>Over Budget</v>
      </c>
      <c r="H191" s="38" t="str">
        <f t="shared" si="28"/>
        <v>Yes</v>
      </c>
      <c r="I191" s="147" t="s">
        <v>707</v>
      </c>
    </row>
    <row r="192" spans="1:9" outlineLevel="2" x14ac:dyDescent="0.25">
      <c r="A192" s="56" t="s">
        <v>197</v>
      </c>
      <c r="B192" s="53" t="s">
        <v>9</v>
      </c>
      <c r="C192" s="54">
        <v>0</v>
      </c>
      <c r="D192" s="54">
        <v>18750</v>
      </c>
      <c r="E192" s="35">
        <f t="shared" si="25"/>
        <v>-18750</v>
      </c>
      <c r="F192" s="36">
        <f t="shared" si="26"/>
        <v>-1</v>
      </c>
      <c r="G192" s="37" t="str">
        <f t="shared" si="27"/>
        <v>Under Budget</v>
      </c>
      <c r="H192" s="38" t="str">
        <f t="shared" si="28"/>
        <v>Yes</v>
      </c>
      <c r="I192" s="39" t="s">
        <v>708</v>
      </c>
    </row>
    <row r="193" spans="1:9" outlineLevel="2" x14ac:dyDescent="0.25">
      <c r="A193" s="56" t="s">
        <v>198</v>
      </c>
      <c r="B193" s="53" t="s">
        <v>9</v>
      </c>
      <c r="C193" s="54">
        <v>1310727.2999999998</v>
      </c>
      <c r="D193" s="54">
        <v>650000</v>
      </c>
      <c r="E193" s="35">
        <f t="shared" si="25"/>
        <v>660727.29999999981</v>
      </c>
      <c r="F193" s="36">
        <f t="shared" si="26"/>
        <v>1.0165035384615382</v>
      </c>
      <c r="G193" s="37" t="str">
        <f t="shared" si="27"/>
        <v>Over Budget</v>
      </c>
      <c r="H193" s="38" t="str">
        <f t="shared" si="28"/>
        <v>Yes</v>
      </c>
      <c r="I193" s="64" t="s">
        <v>709</v>
      </c>
    </row>
    <row r="194" spans="1:9" outlineLevel="2" x14ac:dyDescent="0.25">
      <c r="A194" s="56" t="s">
        <v>199</v>
      </c>
      <c r="B194" s="53" t="s">
        <v>9</v>
      </c>
      <c r="C194" s="54">
        <v>-58189.37</v>
      </c>
      <c r="D194" s="54">
        <v>165719</v>
      </c>
      <c r="E194" s="35">
        <f t="shared" si="25"/>
        <v>-223908.37</v>
      </c>
      <c r="F194" s="36">
        <f t="shared" si="26"/>
        <v>-1.3511327608783543</v>
      </c>
      <c r="G194" s="37" t="str">
        <f t="shared" si="27"/>
        <v>Under Budget</v>
      </c>
      <c r="H194" s="38" t="str">
        <f t="shared" si="28"/>
        <v>Yes</v>
      </c>
      <c r="I194" s="64" t="s">
        <v>710</v>
      </c>
    </row>
    <row r="195" spans="1:9" outlineLevel="2" x14ac:dyDescent="0.25">
      <c r="A195" s="56" t="s">
        <v>200</v>
      </c>
      <c r="B195" s="53" t="s">
        <v>9</v>
      </c>
      <c r="C195" s="54">
        <v>0</v>
      </c>
      <c r="D195" s="54">
        <v>386998</v>
      </c>
      <c r="E195" s="35">
        <f t="shared" si="25"/>
        <v>-386998</v>
      </c>
      <c r="F195" s="36">
        <f t="shared" si="26"/>
        <v>-1</v>
      </c>
      <c r="G195" s="37" t="str">
        <f t="shared" si="27"/>
        <v>Under Budget</v>
      </c>
      <c r="H195" s="38" t="str">
        <f t="shared" si="28"/>
        <v>Yes</v>
      </c>
      <c r="I195" s="148" t="s">
        <v>711</v>
      </c>
    </row>
    <row r="196" spans="1:9" outlineLevel="2" x14ac:dyDescent="0.25">
      <c r="A196" s="56" t="s">
        <v>201</v>
      </c>
      <c r="B196" s="53" t="s">
        <v>9</v>
      </c>
      <c r="C196" s="54">
        <v>30482.390000000003</v>
      </c>
      <c r="D196" s="54">
        <v>0</v>
      </c>
      <c r="E196" s="35">
        <f t="shared" si="25"/>
        <v>30482.390000000003</v>
      </c>
      <c r="F196" s="36">
        <f t="shared" si="26"/>
        <v>1</v>
      </c>
      <c r="G196" s="37" t="str">
        <f t="shared" si="27"/>
        <v>Over Budget</v>
      </c>
      <c r="H196" s="38" t="str">
        <f t="shared" si="28"/>
        <v>Yes</v>
      </c>
      <c r="I196" s="64" t="s">
        <v>707</v>
      </c>
    </row>
    <row r="197" spans="1:9" ht="24" outlineLevel="2" x14ac:dyDescent="0.25">
      <c r="A197" s="56" t="s">
        <v>202</v>
      </c>
      <c r="B197" s="53" t="s">
        <v>9</v>
      </c>
      <c r="C197" s="54">
        <v>0</v>
      </c>
      <c r="D197" s="54">
        <v>135000</v>
      </c>
      <c r="E197" s="35">
        <f t="shared" si="25"/>
        <v>-135000</v>
      </c>
      <c r="F197" s="36">
        <f t="shared" si="26"/>
        <v>-1</v>
      </c>
      <c r="G197" s="37" t="str">
        <f t="shared" si="27"/>
        <v>Under Budget</v>
      </c>
      <c r="H197" s="38" t="str">
        <f t="shared" si="28"/>
        <v>Yes</v>
      </c>
      <c r="I197" s="149" t="s">
        <v>712</v>
      </c>
    </row>
    <row r="198" spans="1:9" ht="36.75" outlineLevel="2" thickBot="1" x14ac:dyDescent="0.3">
      <c r="A198" s="56" t="s">
        <v>203</v>
      </c>
      <c r="B198" s="53" t="s">
        <v>9</v>
      </c>
      <c r="C198" s="54">
        <v>295753.78000000009</v>
      </c>
      <c r="D198" s="54">
        <v>533000</v>
      </c>
      <c r="E198" s="35">
        <f t="shared" si="25"/>
        <v>-237246.21999999991</v>
      </c>
      <c r="F198" s="36">
        <f t="shared" si="26"/>
        <v>-0.44511485928705424</v>
      </c>
      <c r="G198" s="37" t="str">
        <f t="shared" si="27"/>
        <v>Under Budget</v>
      </c>
      <c r="H198" s="38" t="str">
        <f t="shared" si="28"/>
        <v>Yes</v>
      </c>
      <c r="I198" s="150" t="s">
        <v>713</v>
      </c>
    </row>
    <row r="199" spans="1:9" outlineLevel="1" x14ac:dyDescent="0.25">
      <c r="A199" s="57" t="s">
        <v>204</v>
      </c>
      <c r="B199" s="58" t="s">
        <v>45</v>
      </c>
      <c r="C199" s="59">
        <f>SUBTOTAL(9,C148:C198)</f>
        <v>16190124.220000003</v>
      </c>
      <c r="D199" s="59">
        <f>SUBTOTAL(9,D148:D198)</f>
        <v>17277502</v>
      </c>
      <c r="E199" s="41">
        <f t="shared" si="25"/>
        <v>-1087377.7799999975</v>
      </c>
      <c r="F199" s="42">
        <f t="shared" si="26"/>
        <v>-6.293605290857425E-2</v>
      </c>
      <c r="G199" s="43" t="str">
        <f t="shared" si="27"/>
        <v>Under Budget</v>
      </c>
      <c r="H199" s="44"/>
      <c r="I199" s="45"/>
    </row>
    <row r="200" spans="1:9" outlineLevel="2" x14ac:dyDescent="0.25">
      <c r="A200" s="55" t="s">
        <v>205</v>
      </c>
      <c r="B200" s="53"/>
      <c r="C200" s="54"/>
      <c r="D200" s="54"/>
      <c r="E200" s="54"/>
    </row>
    <row r="201" spans="1:9" ht="24" outlineLevel="2" x14ac:dyDescent="0.25">
      <c r="A201" s="56" t="s">
        <v>206</v>
      </c>
      <c r="B201" s="53" t="s">
        <v>9</v>
      </c>
      <c r="C201" s="54">
        <v>-267193.33000000007</v>
      </c>
      <c r="D201" s="54">
        <v>0</v>
      </c>
      <c r="E201" s="35">
        <f t="shared" ref="E201:E237" si="29">C201 - D201</f>
        <v>-267193.33000000007</v>
      </c>
      <c r="F201" s="36">
        <f t="shared" ref="F201:F237" si="30">IF(D201 &gt; 1, ( C201 - D201 ) / D201, IF(C201 &gt; 1, 1, IF(C201 &lt; -1, -1, 0)))</f>
        <v>-1</v>
      </c>
      <c r="G201" s="37" t="str">
        <f t="shared" ref="G201:G237" si="31">IF($E201 &gt; 1, "Over Budget", IF($E201 &lt; -1, "Under Budget", "On Budget"))</f>
        <v>Under Budget</v>
      </c>
      <c r="H201" s="38" t="str">
        <f t="shared" ref="H201:H236" si="32">IF(AND(OR(MONTH($A$3) = 3, MONTH($A$3) = 6, MONTH($A$3) = 9, MONTH($A$3) = 12), OR($F201 &gt;= 0.1, $E201 &gt;= 250000, $F201 &lt;= -0.1, $E201 &lt;= -250000), OR($E201 &gt;= 10000, $E201 &lt;= -10000)), "Yes", IF(OR($E201 &gt;= 250000, $E201 &lt;= -250000), "Yes", "No"))</f>
        <v>Yes</v>
      </c>
      <c r="I201" s="151" t="s">
        <v>714</v>
      </c>
    </row>
    <row r="202" spans="1:9" ht="24" outlineLevel="2" x14ac:dyDescent="0.25">
      <c r="A202" s="56" t="s">
        <v>207</v>
      </c>
      <c r="B202" s="53" t="s">
        <v>9</v>
      </c>
      <c r="C202" s="54">
        <v>257863.67999999996</v>
      </c>
      <c r="D202" s="54">
        <v>91500</v>
      </c>
      <c r="E202" s="35">
        <f t="shared" si="29"/>
        <v>166363.67999999996</v>
      </c>
      <c r="F202" s="36">
        <f t="shared" si="30"/>
        <v>1.8181822950819668</v>
      </c>
      <c r="G202" s="37" t="str">
        <f t="shared" si="31"/>
        <v>Over Budget</v>
      </c>
      <c r="H202" s="38" t="str">
        <f t="shared" si="32"/>
        <v>Yes</v>
      </c>
      <c r="I202" s="152" t="s">
        <v>715</v>
      </c>
    </row>
    <row r="203" spans="1:9" ht="24" outlineLevel="2" x14ac:dyDescent="0.25">
      <c r="A203" s="56" t="s">
        <v>208</v>
      </c>
      <c r="B203" s="53" t="s">
        <v>9</v>
      </c>
      <c r="C203" s="54">
        <v>0</v>
      </c>
      <c r="D203" s="54">
        <v>27242</v>
      </c>
      <c r="E203" s="35">
        <f t="shared" si="29"/>
        <v>-27242</v>
      </c>
      <c r="F203" s="36">
        <f t="shared" si="30"/>
        <v>-1</v>
      </c>
      <c r="G203" s="37" t="str">
        <f t="shared" si="31"/>
        <v>Under Budget</v>
      </c>
      <c r="H203" s="38" t="str">
        <f t="shared" si="32"/>
        <v>Yes</v>
      </c>
      <c r="I203" s="153" t="s">
        <v>716</v>
      </c>
    </row>
    <row r="204" spans="1:9" outlineLevel="2" x14ac:dyDescent="0.25">
      <c r="A204" s="56" t="s">
        <v>209</v>
      </c>
      <c r="B204" s="53" t="s">
        <v>9</v>
      </c>
      <c r="C204" s="54">
        <v>48683.329999999994</v>
      </c>
      <c r="D204" s="54">
        <v>82500</v>
      </c>
      <c r="E204" s="35">
        <f t="shared" si="29"/>
        <v>-33816.670000000006</v>
      </c>
      <c r="F204" s="36">
        <f t="shared" si="30"/>
        <v>-0.40989903030303038</v>
      </c>
      <c r="G204" s="37" t="str">
        <f t="shared" si="31"/>
        <v>Under Budget</v>
      </c>
      <c r="H204" s="38" t="str">
        <f t="shared" si="32"/>
        <v>Yes</v>
      </c>
      <c r="I204" s="154" t="s">
        <v>717</v>
      </c>
    </row>
    <row r="205" spans="1:9" outlineLevel="2" x14ac:dyDescent="0.25">
      <c r="A205" s="56" t="s">
        <v>210</v>
      </c>
      <c r="B205" s="53" t="s">
        <v>9</v>
      </c>
      <c r="C205" s="54">
        <v>1943.57</v>
      </c>
      <c r="D205" s="54">
        <v>2500</v>
      </c>
      <c r="E205" s="35">
        <f t="shared" si="29"/>
        <v>-556.43000000000006</v>
      </c>
      <c r="F205" s="36">
        <f t="shared" si="30"/>
        <v>-0.22257200000000002</v>
      </c>
      <c r="G205" s="37" t="str">
        <f t="shared" si="31"/>
        <v>Under Budget</v>
      </c>
      <c r="H205" s="38" t="str">
        <f t="shared" si="32"/>
        <v>No</v>
      </c>
      <c r="I205" s="39"/>
    </row>
    <row r="206" spans="1:9" ht="36" outlineLevel="2" x14ac:dyDescent="0.25">
      <c r="A206" s="56" t="s">
        <v>211</v>
      </c>
      <c r="B206" s="53" t="s">
        <v>9</v>
      </c>
      <c r="C206" s="54">
        <v>10523.849999999999</v>
      </c>
      <c r="D206" s="54">
        <v>25096</v>
      </c>
      <c r="E206" s="35">
        <f t="shared" si="29"/>
        <v>-14572.150000000001</v>
      </c>
      <c r="F206" s="36">
        <f t="shared" si="30"/>
        <v>-0.58065627988524071</v>
      </c>
      <c r="G206" s="37" t="str">
        <f t="shared" si="31"/>
        <v>Under Budget</v>
      </c>
      <c r="H206" s="38" t="str">
        <f t="shared" si="32"/>
        <v>Yes</v>
      </c>
      <c r="I206" s="155" t="s">
        <v>718</v>
      </c>
    </row>
    <row r="207" spans="1:9" ht="24" outlineLevel="2" x14ac:dyDescent="0.25">
      <c r="A207" s="56" t="s">
        <v>212</v>
      </c>
      <c r="B207" s="53" t="s">
        <v>9</v>
      </c>
      <c r="C207" s="54">
        <v>189455.78000000003</v>
      </c>
      <c r="D207" s="54">
        <v>125000</v>
      </c>
      <c r="E207" s="35">
        <f t="shared" si="29"/>
        <v>64455.780000000028</v>
      </c>
      <c r="F207" s="36">
        <f t="shared" si="30"/>
        <v>0.51564624000000026</v>
      </c>
      <c r="G207" s="37" t="str">
        <f t="shared" si="31"/>
        <v>Over Budget</v>
      </c>
      <c r="H207" s="38" t="str">
        <f t="shared" si="32"/>
        <v>Yes</v>
      </c>
      <c r="I207" s="156" t="s">
        <v>719</v>
      </c>
    </row>
    <row r="208" spans="1:9" outlineLevel="2" x14ac:dyDescent="0.25">
      <c r="A208" s="56" t="s">
        <v>213</v>
      </c>
      <c r="B208" s="53" t="s">
        <v>9</v>
      </c>
      <c r="C208" s="54">
        <v>1120902.2700000003</v>
      </c>
      <c r="D208" s="54">
        <v>1230000</v>
      </c>
      <c r="E208" s="35">
        <f t="shared" si="29"/>
        <v>-109097.72999999975</v>
      </c>
      <c r="F208" s="36">
        <f t="shared" si="30"/>
        <v>-8.8697341463414431E-2</v>
      </c>
      <c r="G208" s="37" t="str">
        <f t="shared" si="31"/>
        <v>Under Budget</v>
      </c>
      <c r="H208" s="38" t="str">
        <f t="shared" si="32"/>
        <v>No</v>
      </c>
      <c r="I208" s="39"/>
    </row>
    <row r="209" spans="1:9" ht="24" outlineLevel="2" x14ac:dyDescent="0.25">
      <c r="A209" s="56" t="s">
        <v>214</v>
      </c>
      <c r="B209" s="53" t="s">
        <v>9</v>
      </c>
      <c r="C209" s="54">
        <v>0</v>
      </c>
      <c r="D209" s="54">
        <v>138466</v>
      </c>
      <c r="E209" s="35">
        <f t="shared" si="29"/>
        <v>-138466</v>
      </c>
      <c r="F209" s="36">
        <f t="shared" si="30"/>
        <v>-1</v>
      </c>
      <c r="G209" s="37" t="str">
        <f t="shared" si="31"/>
        <v>Under Budget</v>
      </c>
      <c r="H209" s="38" t="str">
        <f t="shared" si="32"/>
        <v>Yes</v>
      </c>
      <c r="I209" s="157" t="s">
        <v>720</v>
      </c>
    </row>
    <row r="210" spans="1:9" outlineLevel="2" x14ac:dyDescent="0.25">
      <c r="A210" s="56" t="s">
        <v>215</v>
      </c>
      <c r="B210" s="53" t="s">
        <v>9</v>
      </c>
      <c r="C210" s="54">
        <v>350728.83</v>
      </c>
      <c r="D210" s="54">
        <v>351750</v>
      </c>
      <c r="E210" s="35">
        <f t="shared" si="29"/>
        <v>-1021.1699999999837</v>
      </c>
      <c r="F210" s="36">
        <f t="shared" si="30"/>
        <v>-2.9031130063965423E-3</v>
      </c>
      <c r="G210" s="37" t="str">
        <f t="shared" si="31"/>
        <v>Under Budget</v>
      </c>
      <c r="H210" s="38" t="str">
        <f t="shared" si="32"/>
        <v>No</v>
      </c>
      <c r="I210" s="39"/>
    </row>
    <row r="211" spans="1:9" outlineLevel="2" x14ac:dyDescent="0.25">
      <c r="A211" s="56" t="s">
        <v>216</v>
      </c>
      <c r="B211" s="53" t="s">
        <v>9</v>
      </c>
      <c r="C211" s="54">
        <v>6796.4299999999994</v>
      </c>
      <c r="D211" s="54">
        <v>6750</v>
      </c>
      <c r="E211" s="35">
        <f t="shared" si="29"/>
        <v>46.429999999999382</v>
      </c>
      <c r="F211" s="36">
        <f t="shared" si="30"/>
        <v>6.8785185185184271E-3</v>
      </c>
      <c r="G211" s="37" t="str">
        <f t="shared" si="31"/>
        <v>Over Budget</v>
      </c>
      <c r="H211" s="38" t="str">
        <f t="shared" si="32"/>
        <v>No</v>
      </c>
      <c r="I211" s="39"/>
    </row>
    <row r="212" spans="1:9" ht="24" outlineLevel="2" x14ac:dyDescent="0.25">
      <c r="A212" s="56" t="s">
        <v>217</v>
      </c>
      <c r="B212" s="53" t="s">
        <v>9</v>
      </c>
      <c r="C212" s="54">
        <v>165872.16999999998</v>
      </c>
      <c r="D212" s="54">
        <v>87640</v>
      </c>
      <c r="E212" s="35">
        <f t="shared" si="29"/>
        <v>78232.169999999984</v>
      </c>
      <c r="F212" s="36">
        <f t="shared" si="30"/>
        <v>0.89265369694203545</v>
      </c>
      <c r="G212" s="37" t="str">
        <f t="shared" si="31"/>
        <v>Over Budget</v>
      </c>
      <c r="H212" s="38" t="str">
        <f t="shared" si="32"/>
        <v>Yes</v>
      </c>
      <c r="I212" s="158" t="s">
        <v>721</v>
      </c>
    </row>
    <row r="213" spans="1:9" ht="24" outlineLevel="2" x14ac:dyDescent="0.25">
      <c r="A213" s="56" t="s">
        <v>218</v>
      </c>
      <c r="B213" s="53" t="s">
        <v>9</v>
      </c>
      <c r="C213" s="54">
        <v>574759.82999999996</v>
      </c>
      <c r="D213" s="54">
        <v>506844</v>
      </c>
      <c r="E213" s="35">
        <f t="shared" si="29"/>
        <v>67915.829999999958</v>
      </c>
      <c r="F213" s="36">
        <f t="shared" si="30"/>
        <v>0.13399750219002288</v>
      </c>
      <c r="G213" s="37" t="str">
        <f t="shared" si="31"/>
        <v>Over Budget</v>
      </c>
      <c r="H213" s="38" t="str">
        <f t="shared" si="32"/>
        <v>Yes</v>
      </c>
      <c r="I213" s="159" t="s">
        <v>722</v>
      </c>
    </row>
    <row r="214" spans="1:9" outlineLevel="2" x14ac:dyDescent="0.25">
      <c r="A214" s="56" t="s">
        <v>219</v>
      </c>
      <c r="B214" s="53" t="s">
        <v>9</v>
      </c>
      <c r="C214" s="54">
        <v>973127.11</v>
      </c>
      <c r="D214" s="54">
        <v>900000</v>
      </c>
      <c r="E214" s="35">
        <f t="shared" si="29"/>
        <v>73127.109999999986</v>
      </c>
      <c r="F214" s="36">
        <f t="shared" si="30"/>
        <v>8.125234444444443E-2</v>
      </c>
      <c r="G214" s="37" t="str">
        <f t="shared" si="31"/>
        <v>Over Budget</v>
      </c>
      <c r="H214" s="38" t="str">
        <f t="shared" si="32"/>
        <v>No</v>
      </c>
      <c r="I214" s="39"/>
    </row>
    <row r="215" spans="1:9" outlineLevel="2" x14ac:dyDescent="0.25">
      <c r="A215" s="56" t="s">
        <v>220</v>
      </c>
      <c r="B215" s="53" t="s">
        <v>9</v>
      </c>
      <c r="C215" s="54">
        <v>-1780.43</v>
      </c>
      <c r="D215" s="54">
        <v>0</v>
      </c>
      <c r="E215" s="35">
        <f t="shared" si="29"/>
        <v>-1780.43</v>
      </c>
      <c r="F215" s="36">
        <f t="shared" si="30"/>
        <v>-1</v>
      </c>
      <c r="G215" s="37" t="str">
        <f t="shared" si="31"/>
        <v>Under Budget</v>
      </c>
      <c r="H215" s="38" t="str">
        <f t="shared" si="32"/>
        <v>No</v>
      </c>
      <c r="I215" s="39"/>
    </row>
    <row r="216" spans="1:9" outlineLevel="2" x14ac:dyDescent="0.25">
      <c r="A216" s="56" t="s">
        <v>221</v>
      </c>
      <c r="B216" s="53" t="s">
        <v>9</v>
      </c>
      <c r="C216" s="54">
        <v>3949.2</v>
      </c>
      <c r="D216" s="54">
        <v>0</v>
      </c>
      <c r="E216" s="35">
        <f t="shared" si="29"/>
        <v>3949.2</v>
      </c>
      <c r="F216" s="36">
        <f t="shared" si="30"/>
        <v>1</v>
      </c>
      <c r="G216" s="37" t="str">
        <f t="shared" si="31"/>
        <v>Over Budget</v>
      </c>
      <c r="H216" s="38" t="str">
        <f t="shared" si="32"/>
        <v>No</v>
      </c>
      <c r="I216" s="39"/>
    </row>
    <row r="217" spans="1:9" outlineLevel="2" x14ac:dyDescent="0.25">
      <c r="A217" s="56" t="s">
        <v>222</v>
      </c>
      <c r="B217" s="53" t="s">
        <v>9</v>
      </c>
      <c r="C217" s="54">
        <v>112.64999999999999</v>
      </c>
      <c r="D217" s="54">
        <v>0</v>
      </c>
      <c r="E217" s="35">
        <f t="shared" si="29"/>
        <v>112.64999999999999</v>
      </c>
      <c r="F217" s="36">
        <f t="shared" si="30"/>
        <v>1</v>
      </c>
      <c r="G217" s="37" t="str">
        <f t="shared" si="31"/>
        <v>Over Budget</v>
      </c>
      <c r="H217" s="38" t="str">
        <f t="shared" si="32"/>
        <v>No</v>
      </c>
      <c r="I217" s="39"/>
    </row>
    <row r="218" spans="1:9" outlineLevel="2" x14ac:dyDescent="0.25">
      <c r="A218" s="56" t="s">
        <v>223</v>
      </c>
      <c r="B218" s="53" t="s">
        <v>9</v>
      </c>
      <c r="C218" s="54">
        <v>16.150000000000002</v>
      </c>
      <c r="D218" s="54">
        <v>0</v>
      </c>
      <c r="E218" s="35">
        <f t="shared" si="29"/>
        <v>16.150000000000002</v>
      </c>
      <c r="F218" s="36">
        <f t="shared" si="30"/>
        <v>1</v>
      </c>
      <c r="G218" s="37" t="str">
        <f t="shared" si="31"/>
        <v>Over Budget</v>
      </c>
      <c r="H218" s="38" t="str">
        <f t="shared" si="32"/>
        <v>No</v>
      </c>
      <c r="I218" s="39"/>
    </row>
    <row r="219" spans="1:9" outlineLevel="2" x14ac:dyDescent="0.25">
      <c r="A219" s="56" t="s">
        <v>224</v>
      </c>
      <c r="B219" s="53" t="s">
        <v>9</v>
      </c>
      <c r="C219" s="54">
        <v>-84</v>
      </c>
      <c r="D219" s="54">
        <v>0</v>
      </c>
      <c r="E219" s="35">
        <f t="shared" si="29"/>
        <v>-84</v>
      </c>
      <c r="F219" s="36">
        <f t="shared" si="30"/>
        <v>-1</v>
      </c>
      <c r="G219" s="37" t="str">
        <f t="shared" si="31"/>
        <v>Under Budget</v>
      </c>
      <c r="H219" s="38" t="str">
        <f t="shared" si="32"/>
        <v>No</v>
      </c>
      <c r="I219" s="39"/>
    </row>
    <row r="220" spans="1:9" outlineLevel="2" x14ac:dyDescent="0.25">
      <c r="A220" s="56" t="s">
        <v>225</v>
      </c>
      <c r="B220" s="53" t="s">
        <v>9</v>
      </c>
      <c r="C220" s="54">
        <v>0</v>
      </c>
      <c r="D220" s="54">
        <v>31250</v>
      </c>
      <c r="E220" s="35">
        <f t="shared" si="29"/>
        <v>-31250</v>
      </c>
      <c r="F220" s="36">
        <f t="shared" si="30"/>
        <v>-1</v>
      </c>
      <c r="G220" s="37" t="str">
        <f t="shared" si="31"/>
        <v>Under Budget</v>
      </c>
      <c r="H220" s="38" t="str">
        <f t="shared" si="32"/>
        <v>Yes</v>
      </c>
      <c r="I220" s="160" t="s">
        <v>723</v>
      </c>
    </row>
    <row r="221" spans="1:9" outlineLevel="2" x14ac:dyDescent="0.25">
      <c r="A221" s="56" t="s">
        <v>226</v>
      </c>
      <c r="B221" s="53" t="s">
        <v>9</v>
      </c>
      <c r="C221" s="54">
        <v>0</v>
      </c>
      <c r="D221" s="54">
        <v>96250</v>
      </c>
      <c r="E221" s="35">
        <f t="shared" si="29"/>
        <v>-96250</v>
      </c>
      <c r="F221" s="36">
        <f t="shared" si="30"/>
        <v>-1</v>
      </c>
      <c r="G221" s="37" t="str">
        <f t="shared" si="31"/>
        <v>Under Budget</v>
      </c>
      <c r="H221" s="38" t="str">
        <f t="shared" si="32"/>
        <v>Yes</v>
      </c>
      <c r="I221" s="161" t="s">
        <v>723</v>
      </c>
    </row>
    <row r="222" spans="1:9" outlineLevel="2" x14ac:dyDescent="0.25">
      <c r="A222" s="56" t="s">
        <v>227</v>
      </c>
      <c r="B222" s="53" t="s">
        <v>9</v>
      </c>
      <c r="C222" s="54">
        <v>0</v>
      </c>
      <c r="D222" s="54">
        <v>25000</v>
      </c>
      <c r="E222" s="35">
        <f t="shared" si="29"/>
        <v>-25000</v>
      </c>
      <c r="F222" s="36">
        <f t="shared" si="30"/>
        <v>-1</v>
      </c>
      <c r="G222" s="37" t="str">
        <f t="shared" si="31"/>
        <v>Under Budget</v>
      </c>
      <c r="H222" s="38" t="str">
        <f t="shared" si="32"/>
        <v>Yes</v>
      </c>
      <c r="I222" s="162" t="s">
        <v>723</v>
      </c>
    </row>
    <row r="223" spans="1:9" outlineLevel="2" x14ac:dyDescent="0.25">
      <c r="A223" s="56" t="s">
        <v>228</v>
      </c>
      <c r="B223" s="53" t="s">
        <v>9</v>
      </c>
      <c r="C223" s="54">
        <v>-7299.5800000000036</v>
      </c>
      <c r="D223" s="54">
        <v>0</v>
      </c>
      <c r="E223" s="35">
        <f t="shared" si="29"/>
        <v>-7299.5800000000036</v>
      </c>
      <c r="F223" s="36">
        <f t="shared" si="30"/>
        <v>-1</v>
      </c>
      <c r="G223" s="37" t="str">
        <f t="shared" si="31"/>
        <v>Under Budget</v>
      </c>
      <c r="H223" s="38" t="str">
        <f t="shared" si="32"/>
        <v>No</v>
      </c>
      <c r="I223" s="39"/>
    </row>
    <row r="224" spans="1:9" outlineLevel="2" x14ac:dyDescent="0.25">
      <c r="A224" s="56" t="s">
        <v>229</v>
      </c>
      <c r="B224" s="53" t="s">
        <v>9</v>
      </c>
      <c r="C224" s="54">
        <v>10198.789999999997</v>
      </c>
      <c r="D224" s="54">
        <v>0</v>
      </c>
      <c r="E224" s="35">
        <f t="shared" si="29"/>
        <v>10198.789999999997</v>
      </c>
      <c r="F224" s="36">
        <f t="shared" si="30"/>
        <v>1</v>
      </c>
      <c r="G224" s="37" t="str">
        <f t="shared" si="31"/>
        <v>Over Budget</v>
      </c>
      <c r="H224" s="38" t="str">
        <f t="shared" si="32"/>
        <v>Yes</v>
      </c>
      <c r="I224" s="163" t="s">
        <v>629</v>
      </c>
    </row>
    <row r="225" spans="1:9" outlineLevel="2" x14ac:dyDescent="0.25">
      <c r="A225" s="56" t="s">
        <v>230</v>
      </c>
      <c r="B225" s="53" t="s">
        <v>9</v>
      </c>
      <c r="C225" s="54">
        <v>12807.57</v>
      </c>
      <c r="D225" s="54">
        <v>11813</v>
      </c>
      <c r="E225" s="35">
        <f t="shared" si="29"/>
        <v>994.56999999999971</v>
      </c>
      <c r="F225" s="36">
        <f t="shared" si="30"/>
        <v>8.4192838398374645E-2</v>
      </c>
      <c r="G225" s="37" t="str">
        <f t="shared" si="31"/>
        <v>Over Budget</v>
      </c>
      <c r="H225" s="38" t="str">
        <f t="shared" si="32"/>
        <v>No</v>
      </c>
      <c r="I225" s="39"/>
    </row>
    <row r="226" spans="1:9" outlineLevel="2" x14ac:dyDescent="0.25">
      <c r="A226" s="56" t="s">
        <v>231</v>
      </c>
      <c r="B226" s="53" t="s">
        <v>9</v>
      </c>
      <c r="C226" s="54">
        <v>32931.43</v>
      </c>
      <c r="D226" s="54">
        <v>78125</v>
      </c>
      <c r="E226" s="35">
        <f t="shared" si="29"/>
        <v>-45193.57</v>
      </c>
      <c r="F226" s="36">
        <f t="shared" si="30"/>
        <v>-0.57847769599999999</v>
      </c>
      <c r="G226" s="37" t="str">
        <f t="shared" si="31"/>
        <v>Under Budget</v>
      </c>
      <c r="H226" s="38" t="str">
        <f t="shared" si="32"/>
        <v>Yes</v>
      </c>
      <c r="I226" s="164" t="s">
        <v>724</v>
      </c>
    </row>
    <row r="227" spans="1:9" outlineLevel="2" x14ac:dyDescent="0.25">
      <c r="A227" s="56" t="s">
        <v>232</v>
      </c>
      <c r="B227" s="53" t="s">
        <v>9</v>
      </c>
      <c r="C227" s="54">
        <v>82703.680000000022</v>
      </c>
      <c r="D227" s="54">
        <v>75000</v>
      </c>
      <c r="E227" s="35">
        <f t="shared" si="29"/>
        <v>7703.6800000000221</v>
      </c>
      <c r="F227" s="36">
        <f t="shared" si="30"/>
        <v>0.10271573333333363</v>
      </c>
      <c r="G227" s="37" t="str">
        <f t="shared" si="31"/>
        <v>Over Budget</v>
      </c>
      <c r="H227" s="38" t="str">
        <f t="shared" si="32"/>
        <v>No</v>
      </c>
      <c r="I227" s="39"/>
    </row>
    <row r="228" spans="1:9" ht="24" outlineLevel="2" x14ac:dyDescent="0.25">
      <c r="A228" s="56" t="s">
        <v>233</v>
      </c>
      <c r="B228" s="53" t="s">
        <v>9</v>
      </c>
      <c r="C228" s="54">
        <v>174419.61999999997</v>
      </c>
      <c r="D228" s="54">
        <v>200000</v>
      </c>
      <c r="E228" s="35">
        <f t="shared" si="29"/>
        <v>-25580.380000000034</v>
      </c>
      <c r="F228" s="36">
        <f t="shared" si="30"/>
        <v>-0.12790190000000018</v>
      </c>
      <c r="G228" s="37" t="str">
        <f t="shared" si="31"/>
        <v>Under Budget</v>
      </c>
      <c r="H228" s="38" t="str">
        <f t="shared" si="32"/>
        <v>Yes</v>
      </c>
      <c r="I228" s="165" t="s">
        <v>725</v>
      </c>
    </row>
    <row r="229" spans="1:9" ht="36" outlineLevel="2" x14ac:dyDescent="0.25">
      <c r="A229" s="56" t="s">
        <v>234</v>
      </c>
      <c r="B229" s="53" t="s">
        <v>9</v>
      </c>
      <c r="C229" s="54">
        <v>226581.93</v>
      </c>
      <c r="D229" s="54">
        <v>287500</v>
      </c>
      <c r="E229" s="35">
        <f t="shared" si="29"/>
        <v>-60918.070000000007</v>
      </c>
      <c r="F229" s="36">
        <f t="shared" si="30"/>
        <v>-0.2118889391304348</v>
      </c>
      <c r="G229" s="37" t="str">
        <f t="shared" si="31"/>
        <v>Under Budget</v>
      </c>
      <c r="H229" s="38" t="str">
        <f t="shared" si="32"/>
        <v>Yes</v>
      </c>
      <c r="I229" s="166" t="s">
        <v>726</v>
      </c>
    </row>
    <row r="230" spans="1:9" ht="24" outlineLevel="2" x14ac:dyDescent="0.25">
      <c r="A230" s="56" t="s">
        <v>235</v>
      </c>
      <c r="B230" s="53" t="s">
        <v>9</v>
      </c>
      <c r="C230" s="54">
        <v>0</v>
      </c>
      <c r="D230" s="54">
        <v>187500</v>
      </c>
      <c r="E230" s="35">
        <f t="shared" si="29"/>
        <v>-187500</v>
      </c>
      <c r="F230" s="36">
        <f t="shared" si="30"/>
        <v>-1</v>
      </c>
      <c r="G230" s="37" t="str">
        <f t="shared" si="31"/>
        <v>Under Budget</v>
      </c>
      <c r="H230" s="38" t="str">
        <f t="shared" si="32"/>
        <v>Yes</v>
      </c>
      <c r="I230" s="167" t="s">
        <v>727</v>
      </c>
    </row>
    <row r="231" spans="1:9" outlineLevel="2" x14ac:dyDescent="0.25">
      <c r="A231" s="56" t="s">
        <v>236</v>
      </c>
      <c r="B231" s="53" t="s">
        <v>9</v>
      </c>
      <c r="C231" s="54">
        <v>23.320000000000004</v>
      </c>
      <c r="D231" s="54">
        <v>0</v>
      </c>
      <c r="E231" s="35">
        <f t="shared" si="29"/>
        <v>23.320000000000004</v>
      </c>
      <c r="F231" s="36">
        <f t="shared" si="30"/>
        <v>1</v>
      </c>
      <c r="G231" s="37" t="str">
        <f t="shared" si="31"/>
        <v>Over Budget</v>
      </c>
      <c r="H231" s="38" t="str">
        <f t="shared" si="32"/>
        <v>No</v>
      </c>
      <c r="I231" s="39"/>
    </row>
    <row r="232" spans="1:9" outlineLevel="2" x14ac:dyDescent="0.25">
      <c r="A232" s="56" t="s">
        <v>237</v>
      </c>
      <c r="B232" s="53" t="s">
        <v>9</v>
      </c>
      <c r="C232" s="54">
        <v>2211.16</v>
      </c>
      <c r="D232" s="54">
        <v>0</v>
      </c>
      <c r="E232" s="35">
        <f t="shared" si="29"/>
        <v>2211.16</v>
      </c>
      <c r="F232" s="36">
        <f t="shared" si="30"/>
        <v>1</v>
      </c>
      <c r="G232" s="37" t="str">
        <f t="shared" si="31"/>
        <v>Over Budget</v>
      </c>
      <c r="H232" s="38" t="str">
        <f t="shared" si="32"/>
        <v>No</v>
      </c>
      <c r="I232" s="39"/>
    </row>
    <row r="233" spans="1:9" ht="48" outlineLevel="2" x14ac:dyDescent="0.25">
      <c r="A233" s="56" t="s">
        <v>238</v>
      </c>
      <c r="B233" s="53" t="s">
        <v>9</v>
      </c>
      <c r="C233" s="54">
        <v>540585.84</v>
      </c>
      <c r="D233" s="54">
        <v>625117</v>
      </c>
      <c r="E233" s="35">
        <f t="shared" si="29"/>
        <v>-84531.160000000033</v>
      </c>
      <c r="F233" s="36">
        <f t="shared" si="30"/>
        <v>-0.13522454196574407</v>
      </c>
      <c r="G233" s="37" t="str">
        <f t="shared" si="31"/>
        <v>Under Budget</v>
      </c>
      <c r="H233" s="38" t="str">
        <f t="shared" si="32"/>
        <v>Yes</v>
      </c>
      <c r="I233" s="171" t="s">
        <v>728</v>
      </c>
    </row>
    <row r="234" spans="1:9" ht="36" outlineLevel="2" x14ac:dyDescent="0.25">
      <c r="A234" s="56" t="s">
        <v>239</v>
      </c>
      <c r="B234" s="53" t="s">
        <v>9</v>
      </c>
      <c r="C234" s="54">
        <v>0</v>
      </c>
      <c r="D234" s="54">
        <v>67500</v>
      </c>
      <c r="E234" s="35">
        <f t="shared" si="29"/>
        <v>-67500</v>
      </c>
      <c r="F234" s="36">
        <f t="shared" si="30"/>
        <v>-1</v>
      </c>
      <c r="G234" s="37" t="str">
        <f t="shared" si="31"/>
        <v>Under Budget</v>
      </c>
      <c r="H234" s="38" t="str">
        <f t="shared" si="32"/>
        <v>Yes</v>
      </c>
      <c r="I234" s="170" t="s">
        <v>729</v>
      </c>
    </row>
    <row r="235" spans="1:9" ht="36" outlineLevel="2" x14ac:dyDescent="0.25">
      <c r="A235" s="56" t="s">
        <v>240</v>
      </c>
      <c r="B235" s="53" t="s">
        <v>9</v>
      </c>
      <c r="C235" s="54">
        <v>182823.84999999992</v>
      </c>
      <c r="D235" s="54">
        <v>68750</v>
      </c>
      <c r="E235" s="35">
        <f t="shared" si="29"/>
        <v>114073.84999999992</v>
      </c>
      <c r="F235" s="36">
        <f t="shared" si="30"/>
        <v>1.6592559999999987</v>
      </c>
      <c r="G235" s="37" t="str">
        <f t="shared" si="31"/>
        <v>Over Budget</v>
      </c>
      <c r="H235" s="38" t="str">
        <f t="shared" si="32"/>
        <v>Yes</v>
      </c>
      <c r="I235" s="169" t="s">
        <v>731</v>
      </c>
    </row>
    <row r="236" spans="1:9" ht="15.75" outlineLevel="2" thickBot="1" x14ac:dyDescent="0.3">
      <c r="A236" s="56" t="s">
        <v>241</v>
      </c>
      <c r="B236" s="53" t="s">
        <v>9</v>
      </c>
      <c r="C236" s="54">
        <v>135041.09</v>
      </c>
      <c r="D236" s="54">
        <v>0</v>
      </c>
      <c r="E236" s="35">
        <f t="shared" si="29"/>
        <v>135041.09</v>
      </c>
      <c r="F236" s="36">
        <f t="shared" si="30"/>
        <v>1</v>
      </c>
      <c r="G236" s="37" t="str">
        <f t="shared" si="31"/>
        <v>Over Budget</v>
      </c>
      <c r="H236" s="38" t="str">
        <f t="shared" si="32"/>
        <v>Yes</v>
      </c>
      <c r="I236" s="168" t="s">
        <v>730</v>
      </c>
    </row>
    <row r="237" spans="1:9" outlineLevel="1" x14ac:dyDescent="0.25">
      <c r="A237" s="57" t="s">
        <v>242</v>
      </c>
      <c r="B237" s="58" t="s">
        <v>45</v>
      </c>
      <c r="C237" s="59">
        <f>SUBTOTAL(9,C201:C236)</f>
        <v>4828705.79</v>
      </c>
      <c r="D237" s="59">
        <f>SUBTOTAL(9,D201:D236)</f>
        <v>5329093</v>
      </c>
      <c r="E237" s="41">
        <f t="shared" si="29"/>
        <v>-500387.20999999996</v>
      </c>
      <c r="F237" s="42">
        <f t="shared" si="30"/>
        <v>-9.389725606214791E-2</v>
      </c>
      <c r="G237" s="43" t="str">
        <f t="shared" si="31"/>
        <v>Under Budget</v>
      </c>
      <c r="H237" s="44"/>
      <c r="I237" s="45"/>
    </row>
    <row r="238" spans="1:9" outlineLevel="2" x14ac:dyDescent="0.25">
      <c r="A238" s="55" t="s">
        <v>243</v>
      </c>
      <c r="B238" s="53"/>
      <c r="C238" s="54"/>
      <c r="D238" s="54"/>
      <c r="E238" s="54"/>
    </row>
    <row r="239" spans="1:9" ht="15.75" outlineLevel="2" thickBot="1" x14ac:dyDescent="0.3">
      <c r="A239" s="56" t="s">
        <v>244</v>
      </c>
      <c r="B239" s="53" t="s">
        <v>9</v>
      </c>
      <c r="C239" s="54">
        <v>0</v>
      </c>
      <c r="D239" s="54">
        <v>120000</v>
      </c>
      <c r="E239" s="35">
        <f t="shared" ref="E239:E241" si="33">C239 - D239</f>
        <v>-120000</v>
      </c>
      <c r="F239" s="36">
        <f t="shared" ref="F239:F241" si="34">IF(D239 &gt; 1, ( C239 - D239 ) / D239, IF(C239 &gt; 1, 1, IF(C239 &lt; -1, -1, 0)))</f>
        <v>-1</v>
      </c>
      <c r="G239" s="37" t="str">
        <f t="shared" ref="G239:G241" si="35">IF($E239 &gt; 1, "Over Budget", IF($E239 &lt; -1, "Under Budget", "On Budget"))</f>
        <v>Under Budget</v>
      </c>
      <c r="H239" s="38" t="str">
        <f t="shared" ref="H239" si="36">IF(AND(OR(MONTH($A$3) = 3, MONTH($A$3) = 6, MONTH($A$3) = 9, MONTH($A$3) = 12), OR($F239 &gt;= 0.1, $E239 &gt;= 250000, $F239 &lt;= -0.1, $E239 &lt;= -250000), OR($E239 &gt;= 10000, $E239 &lt;= -10000)), "Yes", IF(OR($E239 &gt;= 250000, $E239 &lt;= -250000), "Yes", "No"))</f>
        <v>Yes</v>
      </c>
      <c r="I239" s="39" t="s">
        <v>732</v>
      </c>
    </row>
    <row r="240" spans="1:9" ht="15.75" outlineLevel="1" thickBot="1" x14ac:dyDescent="0.3">
      <c r="A240" s="57" t="s">
        <v>245</v>
      </c>
      <c r="B240" s="58" t="s">
        <v>45</v>
      </c>
      <c r="C240" s="59">
        <f>SUBTOTAL(9,C239:C239)</f>
        <v>0</v>
      </c>
      <c r="D240" s="59">
        <f>SUBTOTAL(9,D239:D239)</f>
        <v>120000</v>
      </c>
      <c r="E240" s="41">
        <f t="shared" si="33"/>
        <v>-120000</v>
      </c>
      <c r="F240" s="42">
        <f t="shared" si="34"/>
        <v>-1</v>
      </c>
      <c r="G240" s="43" t="str">
        <f t="shared" si="35"/>
        <v>Under Budget</v>
      </c>
      <c r="H240" s="44"/>
      <c r="I240" s="45"/>
    </row>
    <row r="241" spans="1:9" outlineLevel="1" x14ac:dyDescent="0.25">
      <c r="A241" s="57" t="s">
        <v>246</v>
      </c>
      <c r="B241" s="58" t="s">
        <v>45</v>
      </c>
      <c r="C241" s="59">
        <f>SUBTOTAL(9,C5:C240)</f>
        <v>136855568.11000001</v>
      </c>
      <c r="D241" s="59">
        <f>SUBTOTAL(9,D5:D240)</f>
        <v>181859547.48236203</v>
      </c>
      <c r="E241" s="41">
        <f t="shared" si="33"/>
        <v>-45003979.372362018</v>
      </c>
      <c r="F241" s="42">
        <f t="shared" si="34"/>
        <v>-0.24746558536733854</v>
      </c>
      <c r="G241" s="43" t="str">
        <f t="shared" si="35"/>
        <v>Under Budget</v>
      </c>
      <c r="H241" s="44"/>
      <c r="I241" s="45"/>
    </row>
    <row r="242" spans="1:9" outlineLevel="1" x14ac:dyDescent="0.25">
      <c r="A242" s="52" t="s">
        <v>247</v>
      </c>
      <c r="B242" s="53"/>
      <c r="C242" s="54"/>
      <c r="D242" s="54"/>
      <c r="E242" s="54"/>
    </row>
    <row r="243" spans="1:9" outlineLevel="2" x14ac:dyDescent="0.25">
      <c r="A243" s="55" t="s">
        <v>248</v>
      </c>
      <c r="B243" s="53"/>
      <c r="C243" s="54"/>
      <c r="D243" s="54"/>
      <c r="E243" s="54"/>
    </row>
    <row r="244" spans="1:9" ht="60" outlineLevel="2" x14ac:dyDescent="0.25">
      <c r="A244" s="56" t="s">
        <v>249</v>
      </c>
      <c r="B244" s="53" t="s">
        <v>250</v>
      </c>
      <c r="C244" s="54">
        <v>2229638.5</v>
      </c>
      <c r="D244" s="54">
        <v>1000000</v>
      </c>
      <c r="E244" s="35">
        <f t="shared" ref="E244:E252" si="37">C244 - D244</f>
        <v>1229638.5</v>
      </c>
      <c r="F244" s="36">
        <f t="shared" ref="F244:F252" si="38">IF(D244 &gt; 1, ( C244 - D244 ) / D244, IF(C244 &gt; 1, 1, IF(C244 &lt; -1, -1, 0)))</f>
        <v>1.2296385000000001</v>
      </c>
      <c r="G244" s="37" t="str">
        <f t="shared" ref="G244:G252" si="39">IF($E244 &gt; 1, "Over Budget", IF($E244 &lt; -1, "Under Budget", "On Budget"))</f>
        <v>Over Budget</v>
      </c>
      <c r="H244" s="38" t="str">
        <f t="shared" ref="H244:H251" si="40">IF(AND(OR(MONTH($A$3) = 3, MONTH($A$3) = 6, MONTH($A$3) = 9, MONTH($A$3) = 12), OR($F244 &gt;= 0.1, $E244 &gt;= 250000, $F244 &lt;= -0.1, $E244 &lt;= -250000), OR($E244 &gt;= 10000, $E244 &lt;= -10000)), "Yes", IF(OR($E244 &gt;= 250000, $E244 &lt;= -250000), "Yes", "No"))</f>
        <v>Yes</v>
      </c>
      <c r="I244" s="62" t="s">
        <v>522</v>
      </c>
    </row>
    <row r="245" spans="1:9" ht="36" outlineLevel="2" x14ac:dyDescent="0.25">
      <c r="A245" s="56" t="s">
        <v>251</v>
      </c>
      <c r="B245" s="53" t="s">
        <v>250</v>
      </c>
      <c r="C245" s="54">
        <v>6367509.8699999992</v>
      </c>
      <c r="D245" s="54">
        <v>7674000</v>
      </c>
      <c r="E245" s="35">
        <f t="shared" si="37"/>
        <v>-1306490.1300000008</v>
      </c>
      <c r="F245" s="36">
        <f t="shared" si="38"/>
        <v>-0.17024890930414396</v>
      </c>
      <c r="G245" s="37" t="str">
        <f t="shared" si="39"/>
        <v>Under Budget</v>
      </c>
      <c r="H245" s="38" t="str">
        <f t="shared" si="40"/>
        <v>Yes</v>
      </c>
      <c r="I245" s="39" t="s">
        <v>523</v>
      </c>
    </row>
    <row r="246" spans="1:9" outlineLevel="2" x14ac:dyDescent="0.25">
      <c r="A246" s="56" t="s">
        <v>252</v>
      </c>
      <c r="B246" s="53" t="s">
        <v>250</v>
      </c>
      <c r="C246" s="54">
        <v>6058163.0699999994</v>
      </c>
      <c r="D246" s="54">
        <v>4680000</v>
      </c>
      <c r="E246" s="35">
        <f t="shared" si="37"/>
        <v>1378163.0699999994</v>
      </c>
      <c r="F246" s="36">
        <f t="shared" si="38"/>
        <v>0.29447928846153831</v>
      </c>
      <c r="G246" s="37" t="str">
        <f t="shared" si="39"/>
        <v>Over Budget</v>
      </c>
      <c r="H246" s="38" t="str">
        <f t="shared" si="40"/>
        <v>Yes</v>
      </c>
      <c r="I246" s="39" t="s">
        <v>524</v>
      </c>
    </row>
    <row r="247" spans="1:9" ht="36" outlineLevel="2" x14ac:dyDescent="0.25">
      <c r="A247" s="56" t="s">
        <v>253</v>
      </c>
      <c r="B247" s="53" t="s">
        <v>254</v>
      </c>
      <c r="C247" s="54">
        <v>654840.24</v>
      </c>
      <c r="D247" s="54">
        <v>2545944</v>
      </c>
      <c r="E247" s="35">
        <f t="shared" si="37"/>
        <v>-1891103.76</v>
      </c>
      <c r="F247" s="36">
        <f t="shared" si="38"/>
        <v>-0.74279079194200659</v>
      </c>
      <c r="G247" s="37" t="str">
        <f t="shared" si="39"/>
        <v>Under Budget</v>
      </c>
      <c r="H247" s="38" t="str">
        <f t="shared" si="40"/>
        <v>Yes</v>
      </c>
      <c r="I247" s="63" t="s">
        <v>560</v>
      </c>
    </row>
    <row r="248" spans="1:9" ht="48" outlineLevel="2" x14ac:dyDescent="0.25">
      <c r="A248" s="56" t="s">
        <v>255</v>
      </c>
      <c r="B248" s="53" t="s">
        <v>250</v>
      </c>
      <c r="C248" s="54">
        <v>8407968.2599999998</v>
      </c>
      <c r="D248" s="54">
        <v>5200000</v>
      </c>
      <c r="E248" s="35">
        <f t="shared" si="37"/>
        <v>3207968.26</v>
      </c>
      <c r="F248" s="36">
        <f t="shared" si="38"/>
        <v>0.61691697307692306</v>
      </c>
      <c r="G248" s="37" t="str">
        <f t="shared" si="39"/>
        <v>Over Budget</v>
      </c>
      <c r="H248" s="38" t="str">
        <f t="shared" si="40"/>
        <v>Yes</v>
      </c>
      <c r="I248" s="39" t="s">
        <v>525</v>
      </c>
    </row>
    <row r="249" spans="1:9" ht="36" outlineLevel="2" x14ac:dyDescent="0.25">
      <c r="A249" s="56" t="s">
        <v>256</v>
      </c>
      <c r="B249" s="53" t="s">
        <v>254</v>
      </c>
      <c r="C249" s="54">
        <v>3192895.5500000007</v>
      </c>
      <c r="D249" s="54">
        <v>1831552</v>
      </c>
      <c r="E249" s="35">
        <f t="shared" si="37"/>
        <v>1361343.5500000007</v>
      </c>
      <c r="F249" s="36">
        <f t="shared" si="38"/>
        <v>0.74327321855999762</v>
      </c>
      <c r="G249" s="37" t="str">
        <f t="shared" si="39"/>
        <v>Over Budget</v>
      </c>
      <c r="H249" s="38" t="str">
        <f t="shared" si="40"/>
        <v>Yes</v>
      </c>
      <c r="I249" s="63" t="s">
        <v>561</v>
      </c>
    </row>
    <row r="250" spans="1:9" ht="36" outlineLevel="2" x14ac:dyDescent="0.25">
      <c r="A250" s="56" t="s">
        <v>257</v>
      </c>
      <c r="B250" s="53" t="s">
        <v>250</v>
      </c>
      <c r="C250" s="54">
        <v>189914.78</v>
      </c>
      <c r="D250" s="54">
        <v>125000</v>
      </c>
      <c r="E250" s="35">
        <f t="shared" si="37"/>
        <v>64914.78</v>
      </c>
      <c r="F250" s="36">
        <f t="shared" si="38"/>
        <v>0.51931824000000004</v>
      </c>
      <c r="G250" s="37" t="str">
        <f t="shared" si="39"/>
        <v>Over Budget</v>
      </c>
      <c r="H250" s="38" t="str">
        <f t="shared" si="40"/>
        <v>Yes</v>
      </c>
      <c r="I250" s="39" t="s">
        <v>526</v>
      </c>
    </row>
    <row r="251" spans="1:9" ht="24.75" outlineLevel="2" thickBot="1" x14ac:dyDescent="0.3">
      <c r="A251" s="56" t="s">
        <v>258</v>
      </c>
      <c r="B251" s="53" t="s">
        <v>254</v>
      </c>
      <c r="C251" s="54">
        <v>41913.18</v>
      </c>
      <c r="D251" s="54">
        <v>0</v>
      </c>
      <c r="E251" s="35">
        <f t="shared" si="37"/>
        <v>41913.18</v>
      </c>
      <c r="F251" s="36">
        <f t="shared" si="38"/>
        <v>1</v>
      </c>
      <c r="G251" s="37" t="str">
        <f t="shared" si="39"/>
        <v>Over Budget</v>
      </c>
      <c r="H251" s="38" t="str">
        <f t="shared" si="40"/>
        <v>Yes</v>
      </c>
      <c r="I251" s="63" t="s">
        <v>563</v>
      </c>
    </row>
    <row r="252" spans="1:9" outlineLevel="1" x14ac:dyDescent="0.25">
      <c r="A252" s="57" t="s">
        <v>259</v>
      </c>
      <c r="B252" s="58" t="s">
        <v>45</v>
      </c>
      <c r="C252" s="59">
        <f>SUBTOTAL(9,C244:C251)</f>
        <v>27142843.449999999</v>
      </c>
      <c r="D252" s="59">
        <f>SUBTOTAL(9,D244:D251)</f>
        <v>23056496</v>
      </c>
      <c r="E252" s="41">
        <f t="shared" si="37"/>
        <v>4086347.4499999993</v>
      </c>
      <c r="F252" s="42">
        <f t="shared" si="38"/>
        <v>0.17723193715124794</v>
      </c>
      <c r="G252" s="43" t="str">
        <f t="shared" si="39"/>
        <v>Over Budget</v>
      </c>
      <c r="H252" s="44"/>
      <c r="I252" s="45"/>
    </row>
    <row r="253" spans="1:9" outlineLevel="2" x14ac:dyDescent="0.25">
      <c r="A253" s="55" t="s">
        <v>260</v>
      </c>
      <c r="B253" s="53"/>
      <c r="C253" s="54"/>
      <c r="D253" s="54"/>
      <c r="E253" s="54"/>
    </row>
    <row r="254" spans="1:9" ht="24.75" outlineLevel="2" thickBot="1" x14ac:dyDescent="0.3">
      <c r="A254" s="56" t="s">
        <v>261</v>
      </c>
      <c r="B254" s="53" t="s">
        <v>254</v>
      </c>
      <c r="C254" s="54">
        <v>2244275.9300000002</v>
      </c>
      <c r="D254" s="54">
        <v>3210813</v>
      </c>
      <c r="E254" s="35">
        <f t="shared" ref="E254:E255" si="41">C254 - D254</f>
        <v>-966537.06999999983</v>
      </c>
      <c r="F254" s="36">
        <f t="shared" ref="F254:F255" si="42">IF(D254 &gt; 1, ( C254 - D254 ) / D254, IF(C254 &gt; 1, 1, IF(C254 &lt; -1, -1, 0)))</f>
        <v>-0.30102564988991881</v>
      </c>
      <c r="G254" s="37" t="str">
        <f t="shared" ref="G254:G255" si="43">IF($E254 &gt; 1, "Over Budget", IF($E254 &lt; -1, "Under Budget", "On Budget"))</f>
        <v>Under Budget</v>
      </c>
      <c r="H254" s="38" t="str">
        <f t="shared" ref="H254" si="44">IF(AND(OR(MONTH($A$3) = 3, MONTH($A$3) = 6, MONTH($A$3) = 9, MONTH($A$3) = 12), OR($F254 &gt;= 0.1, $E254 &gt;= 250000, $F254 &lt;= -0.1, $E254 &lt;= -250000), OR($E254 &gt;= 10000, $E254 &lt;= -10000)), "Yes", IF(OR($E254 &gt;= 250000, $E254 &lt;= -250000), "Yes", "No"))</f>
        <v>Yes</v>
      </c>
      <c r="I254" s="63" t="s">
        <v>562</v>
      </c>
    </row>
    <row r="255" spans="1:9" outlineLevel="1" x14ac:dyDescent="0.25">
      <c r="A255" s="57" t="s">
        <v>262</v>
      </c>
      <c r="B255" s="58" t="s">
        <v>45</v>
      </c>
      <c r="C255" s="59">
        <f>SUBTOTAL(9,C254:C254)</f>
        <v>2244275.9300000002</v>
      </c>
      <c r="D255" s="59">
        <f>SUBTOTAL(9,D254:D254)</f>
        <v>3210813</v>
      </c>
      <c r="E255" s="41">
        <f t="shared" si="41"/>
        <v>-966537.06999999983</v>
      </c>
      <c r="F255" s="42">
        <f t="shared" si="42"/>
        <v>-0.30102564988991881</v>
      </c>
      <c r="G255" s="43" t="str">
        <f t="shared" si="43"/>
        <v>Under Budget</v>
      </c>
      <c r="H255" s="44"/>
      <c r="I255" s="45"/>
    </row>
    <row r="256" spans="1:9" outlineLevel="2" x14ac:dyDescent="0.25">
      <c r="A256" s="55" t="s">
        <v>263</v>
      </c>
      <c r="B256" s="53"/>
      <c r="C256" s="54"/>
      <c r="D256" s="54"/>
      <c r="E256" s="54"/>
    </row>
    <row r="257" spans="1:9" ht="24" outlineLevel="2" x14ac:dyDescent="0.25">
      <c r="A257" s="56" t="s">
        <v>264</v>
      </c>
      <c r="B257" s="53" t="s">
        <v>43</v>
      </c>
      <c r="C257" s="54">
        <v>1198052.74</v>
      </c>
      <c r="D257" s="54">
        <v>850000</v>
      </c>
      <c r="E257" s="35">
        <f t="shared" ref="E257:E302" si="45">C257 - D257</f>
        <v>348052.74</v>
      </c>
      <c r="F257" s="36">
        <f t="shared" ref="F257:F302" si="46">IF(D257 &gt; 1, ( C257 - D257 ) / D257, IF(C257 &gt; 1, 1, IF(C257 &lt; -1, -1, 0)))</f>
        <v>0.40947381176470588</v>
      </c>
      <c r="G257" s="37" t="str">
        <f t="shared" ref="G257:G302" si="47">IF($E257 &gt; 1, "Over Budget", IF($E257 &lt; -1, "Under Budget", "On Budget"))</f>
        <v>Over Budget</v>
      </c>
      <c r="H257" s="38" t="str">
        <f t="shared" ref="H257:H301" si="48">IF(AND(OR(MONTH($A$3) = 3, MONTH($A$3) = 6, MONTH($A$3) = 9, MONTH($A$3) = 12), OR($F257 &gt;= 0.1, $E257 &gt;= 250000, $F257 &lt;= -0.1, $E257 &lt;= -250000), OR($E257 &gt;= 10000, $E257 &lt;= -10000)), "Yes", IF(OR($E257 &gt;= 250000, $E257 &lt;= -250000), "Yes", "No"))</f>
        <v>Yes</v>
      </c>
      <c r="I257" s="39" t="s">
        <v>566</v>
      </c>
    </row>
    <row r="258" spans="1:9" ht="60" outlineLevel="2" x14ac:dyDescent="0.25">
      <c r="A258" s="56" t="s">
        <v>265</v>
      </c>
      <c r="B258" s="53" t="s">
        <v>43</v>
      </c>
      <c r="C258" s="54">
        <v>4792068.4400000004</v>
      </c>
      <c r="D258" s="54">
        <v>3000000</v>
      </c>
      <c r="E258" s="35">
        <f t="shared" si="45"/>
        <v>1792068.4400000004</v>
      </c>
      <c r="F258" s="36">
        <f t="shared" si="46"/>
        <v>0.59735614666666681</v>
      </c>
      <c r="G258" s="37" t="str">
        <f t="shared" si="47"/>
        <v>Over Budget</v>
      </c>
      <c r="H258" s="38" t="str">
        <f t="shared" si="48"/>
        <v>Yes</v>
      </c>
      <c r="I258" s="39" t="s">
        <v>567</v>
      </c>
    </row>
    <row r="259" spans="1:9" ht="60" outlineLevel="2" x14ac:dyDescent="0.25">
      <c r="A259" s="56" t="s">
        <v>266</v>
      </c>
      <c r="B259" s="53" t="s">
        <v>43</v>
      </c>
      <c r="C259" s="54">
        <v>9064184.6600000001</v>
      </c>
      <c r="D259" s="54">
        <v>8476685.549860524</v>
      </c>
      <c r="E259" s="35">
        <f t="shared" si="45"/>
        <v>587499.11013947614</v>
      </c>
      <c r="F259" s="36">
        <f t="shared" si="46"/>
        <v>6.9307644678307412E-2</v>
      </c>
      <c r="G259" s="37" t="str">
        <f t="shared" si="47"/>
        <v>Over Budget</v>
      </c>
      <c r="H259" s="38" t="str">
        <f t="shared" si="48"/>
        <v>Yes</v>
      </c>
      <c r="I259" s="39" t="s">
        <v>568</v>
      </c>
    </row>
    <row r="260" spans="1:9" ht="24" outlineLevel="2" x14ac:dyDescent="0.25">
      <c r="A260" s="56" t="s">
        <v>267</v>
      </c>
      <c r="B260" s="53" t="s">
        <v>43</v>
      </c>
      <c r="C260" s="54">
        <v>1646426.12</v>
      </c>
      <c r="D260" s="54">
        <v>2950000</v>
      </c>
      <c r="E260" s="35">
        <f t="shared" si="45"/>
        <v>-1303573.8799999999</v>
      </c>
      <c r="F260" s="36">
        <f t="shared" si="46"/>
        <v>-0.44188945084745757</v>
      </c>
      <c r="G260" s="37" t="str">
        <f t="shared" si="47"/>
        <v>Under Budget</v>
      </c>
      <c r="H260" s="38" t="str">
        <f t="shared" si="48"/>
        <v>Yes</v>
      </c>
      <c r="I260" s="39" t="s">
        <v>569</v>
      </c>
    </row>
    <row r="261" spans="1:9" outlineLevel="2" x14ac:dyDescent="0.25">
      <c r="A261" s="56" t="s">
        <v>268</v>
      </c>
      <c r="B261" s="53" t="s">
        <v>43</v>
      </c>
      <c r="C261" s="54">
        <v>683.90000000000009</v>
      </c>
      <c r="D261" s="54">
        <v>0</v>
      </c>
      <c r="E261" s="35">
        <f t="shared" si="45"/>
        <v>683.90000000000009</v>
      </c>
      <c r="F261" s="36">
        <f t="shared" si="46"/>
        <v>1</v>
      </c>
      <c r="G261" s="37" t="str">
        <f t="shared" si="47"/>
        <v>Over Budget</v>
      </c>
      <c r="H261" s="38" t="str">
        <f t="shared" si="48"/>
        <v>No</v>
      </c>
      <c r="I261" s="39"/>
    </row>
    <row r="262" spans="1:9" ht="36" outlineLevel="2" x14ac:dyDescent="0.25">
      <c r="A262" s="56" t="s">
        <v>269</v>
      </c>
      <c r="B262" s="53" t="s">
        <v>43</v>
      </c>
      <c r="C262" s="54">
        <v>8784726.6699999999</v>
      </c>
      <c r="D262" s="54">
        <v>10190107.149647914</v>
      </c>
      <c r="E262" s="35">
        <f t="shared" si="45"/>
        <v>-1405380.4796479139</v>
      </c>
      <c r="F262" s="36">
        <f t="shared" si="46"/>
        <v>-0.13791616309907717</v>
      </c>
      <c r="G262" s="37" t="str">
        <f t="shared" si="47"/>
        <v>Under Budget</v>
      </c>
      <c r="H262" s="38" t="str">
        <f t="shared" si="48"/>
        <v>Yes</v>
      </c>
      <c r="I262" s="39" t="s">
        <v>570</v>
      </c>
    </row>
    <row r="263" spans="1:9" ht="48" outlineLevel="2" x14ac:dyDescent="0.25">
      <c r="A263" s="56" t="s">
        <v>270</v>
      </c>
      <c r="B263" s="53" t="s">
        <v>43</v>
      </c>
      <c r="C263" s="54">
        <v>11610882.959999999</v>
      </c>
      <c r="D263" s="54">
        <v>9048513.5061723273</v>
      </c>
      <c r="E263" s="35">
        <f t="shared" si="45"/>
        <v>2562369.4538276717</v>
      </c>
      <c r="F263" s="36">
        <f t="shared" si="46"/>
        <v>0.28318125978148612</v>
      </c>
      <c r="G263" s="37" t="str">
        <f t="shared" si="47"/>
        <v>Over Budget</v>
      </c>
      <c r="H263" s="38" t="str">
        <f t="shared" si="48"/>
        <v>Yes</v>
      </c>
      <c r="I263" s="39" t="s">
        <v>571</v>
      </c>
    </row>
    <row r="264" spans="1:9" ht="24" outlineLevel="2" x14ac:dyDescent="0.25">
      <c r="A264" s="56" t="s">
        <v>271</v>
      </c>
      <c r="B264" s="53" t="s">
        <v>43</v>
      </c>
      <c r="C264" s="54">
        <v>157432.5</v>
      </c>
      <c r="D264" s="54">
        <v>0</v>
      </c>
      <c r="E264" s="35">
        <f t="shared" si="45"/>
        <v>157432.5</v>
      </c>
      <c r="F264" s="36">
        <f t="shared" si="46"/>
        <v>1</v>
      </c>
      <c r="G264" s="37" t="str">
        <f t="shared" si="47"/>
        <v>Over Budget</v>
      </c>
      <c r="H264" s="38" t="str">
        <f t="shared" si="48"/>
        <v>Yes</v>
      </c>
      <c r="I264" s="39" t="s">
        <v>572</v>
      </c>
    </row>
    <row r="265" spans="1:9" ht="24" outlineLevel="2" x14ac:dyDescent="0.25">
      <c r="A265" s="56" t="s">
        <v>272</v>
      </c>
      <c r="B265" s="53" t="s">
        <v>43</v>
      </c>
      <c r="C265" s="54">
        <v>156891.37</v>
      </c>
      <c r="D265" s="54">
        <v>0</v>
      </c>
      <c r="E265" s="35">
        <f t="shared" si="45"/>
        <v>156891.37</v>
      </c>
      <c r="F265" s="36">
        <f t="shared" si="46"/>
        <v>1</v>
      </c>
      <c r="G265" s="37" t="str">
        <f t="shared" si="47"/>
        <v>Over Budget</v>
      </c>
      <c r="H265" s="38" t="str">
        <f t="shared" si="48"/>
        <v>Yes</v>
      </c>
      <c r="I265" s="39" t="s">
        <v>573</v>
      </c>
    </row>
    <row r="266" spans="1:9" outlineLevel="2" x14ac:dyDescent="0.25">
      <c r="A266" s="56" t="s">
        <v>273</v>
      </c>
      <c r="B266" s="53" t="s">
        <v>43</v>
      </c>
      <c r="C266" s="54">
        <v>-1064.8</v>
      </c>
      <c r="D266" s="54">
        <v>0</v>
      </c>
      <c r="E266" s="35">
        <f t="shared" si="45"/>
        <v>-1064.8</v>
      </c>
      <c r="F266" s="36">
        <f t="shared" si="46"/>
        <v>-1</v>
      </c>
      <c r="G266" s="37" t="str">
        <f t="shared" si="47"/>
        <v>Under Budget</v>
      </c>
      <c r="H266" s="38" t="str">
        <f t="shared" si="48"/>
        <v>No</v>
      </c>
      <c r="I266" s="39"/>
    </row>
    <row r="267" spans="1:9" ht="48" outlineLevel="2" x14ac:dyDescent="0.25">
      <c r="A267" s="56" t="s">
        <v>274</v>
      </c>
      <c r="B267" s="53" t="s">
        <v>43</v>
      </c>
      <c r="C267" s="54">
        <v>3823847.38</v>
      </c>
      <c r="D267" s="54">
        <v>4148247.4277674095</v>
      </c>
      <c r="E267" s="35">
        <f t="shared" si="45"/>
        <v>-324400.04776740959</v>
      </c>
      <c r="F267" s="36">
        <f t="shared" si="46"/>
        <v>-7.8201711304863503E-2</v>
      </c>
      <c r="G267" s="37" t="str">
        <f t="shared" si="47"/>
        <v>Under Budget</v>
      </c>
      <c r="H267" s="38" t="str">
        <f t="shared" si="48"/>
        <v>Yes</v>
      </c>
      <c r="I267" s="39" t="s">
        <v>574</v>
      </c>
    </row>
    <row r="268" spans="1:9" ht="24" outlineLevel="2" x14ac:dyDescent="0.25">
      <c r="A268" s="56" t="s">
        <v>275</v>
      </c>
      <c r="B268" s="53" t="s">
        <v>43</v>
      </c>
      <c r="C268" s="54">
        <v>730340.99</v>
      </c>
      <c r="D268" s="54">
        <v>1050000</v>
      </c>
      <c r="E268" s="35">
        <f t="shared" si="45"/>
        <v>-319659.01</v>
      </c>
      <c r="F268" s="36">
        <f t="shared" si="46"/>
        <v>-0.30443715238095237</v>
      </c>
      <c r="G268" s="37" t="str">
        <f t="shared" si="47"/>
        <v>Under Budget</v>
      </c>
      <c r="H268" s="38" t="str">
        <f t="shared" si="48"/>
        <v>Yes</v>
      </c>
      <c r="I268" s="39" t="s">
        <v>575</v>
      </c>
    </row>
    <row r="269" spans="1:9" outlineLevel="2" x14ac:dyDescent="0.25">
      <c r="A269" s="56" t="s">
        <v>276</v>
      </c>
      <c r="B269" s="53" t="s">
        <v>43</v>
      </c>
      <c r="C269" s="54">
        <v>1328774.4099999999</v>
      </c>
      <c r="D269" s="54">
        <v>1075000</v>
      </c>
      <c r="E269" s="35">
        <f t="shared" si="45"/>
        <v>253774.40999999992</v>
      </c>
      <c r="F269" s="36">
        <f t="shared" si="46"/>
        <v>0.23606921860465108</v>
      </c>
      <c r="G269" s="37" t="str">
        <f t="shared" si="47"/>
        <v>Over Budget</v>
      </c>
      <c r="H269" s="38" t="str">
        <f t="shared" si="48"/>
        <v>Yes</v>
      </c>
      <c r="I269" s="39" t="s">
        <v>576</v>
      </c>
    </row>
    <row r="270" spans="1:9" ht="24" outlineLevel="2" x14ac:dyDescent="0.25">
      <c r="A270" s="56" t="s">
        <v>277</v>
      </c>
      <c r="B270" s="53" t="s">
        <v>43</v>
      </c>
      <c r="C270" s="54">
        <v>195627.02</v>
      </c>
      <c r="D270" s="54">
        <v>1000000</v>
      </c>
      <c r="E270" s="35">
        <f t="shared" si="45"/>
        <v>-804372.98</v>
      </c>
      <c r="F270" s="36">
        <f t="shared" si="46"/>
        <v>-0.80437298000000002</v>
      </c>
      <c r="G270" s="37" t="str">
        <f t="shared" si="47"/>
        <v>Under Budget</v>
      </c>
      <c r="H270" s="38" t="str">
        <f t="shared" si="48"/>
        <v>Yes</v>
      </c>
      <c r="I270" s="39" t="s">
        <v>577</v>
      </c>
    </row>
    <row r="271" spans="1:9" ht="36" outlineLevel="2" x14ac:dyDescent="0.25">
      <c r="A271" s="56" t="s">
        <v>278</v>
      </c>
      <c r="B271" s="53" t="s">
        <v>43</v>
      </c>
      <c r="C271" s="54">
        <v>3598763.7699999996</v>
      </c>
      <c r="D271" s="54">
        <v>8712992.2831325512</v>
      </c>
      <c r="E271" s="35">
        <f t="shared" si="45"/>
        <v>-5114228.5131325517</v>
      </c>
      <c r="F271" s="36">
        <f t="shared" si="46"/>
        <v>-0.58696580312978897</v>
      </c>
      <c r="G271" s="37" t="str">
        <f t="shared" si="47"/>
        <v>Under Budget</v>
      </c>
      <c r="H271" s="38" t="str">
        <f t="shared" si="48"/>
        <v>Yes</v>
      </c>
      <c r="I271" s="39" t="s">
        <v>578</v>
      </c>
    </row>
    <row r="272" spans="1:9" outlineLevel="2" x14ac:dyDescent="0.25">
      <c r="A272" s="56" t="s">
        <v>279</v>
      </c>
      <c r="B272" s="53" t="s">
        <v>43</v>
      </c>
      <c r="C272" s="54">
        <v>133767.49000000002</v>
      </c>
      <c r="D272" s="54">
        <v>750000</v>
      </c>
      <c r="E272" s="35">
        <f t="shared" si="45"/>
        <v>-616232.51</v>
      </c>
      <c r="F272" s="36">
        <f t="shared" si="46"/>
        <v>-0.82164334666666672</v>
      </c>
      <c r="G272" s="37" t="str">
        <f t="shared" si="47"/>
        <v>Under Budget</v>
      </c>
      <c r="H272" s="38" t="str">
        <f t="shared" si="48"/>
        <v>Yes</v>
      </c>
      <c r="I272" s="39" t="s">
        <v>579</v>
      </c>
    </row>
    <row r="273" spans="1:9" outlineLevel="2" x14ac:dyDescent="0.25">
      <c r="A273" s="56" t="s">
        <v>280</v>
      </c>
      <c r="B273" s="53" t="s">
        <v>43</v>
      </c>
      <c r="C273" s="54">
        <v>44771.009999999995</v>
      </c>
      <c r="D273" s="54">
        <v>0</v>
      </c>
      <c r="E273" s="35">
        <f t="shared" si="45"/>
        <v>44771.009999999995</v>
      </c>
      <c r="F273" s="36">
        <f t="shared" si="46"/>
        <v>1</v>
      </c>
      <c r="G273" s="37" t="str">
        <f t="shared" si="47"/>
        <v>Over Budget</v>
      </c>
      <c r="H273" s="38" t="str">
        <f t="shared" si="48"/>
        <v>Yes</v>
      </c>
      <c r="I273" s="39" t="s">
        <v>580</v>
      </c>
    </row>
    <row r="274" spans="1:9" ht="96" outlineLevel="2" x14ac:dyDescent="0.25">
      <c r="A274" s="56" t="s">
        <v>281</v>
      </c>
      <c r="B274" s="53" t="s">
        <v>43</v>
      </c>
      <c r="C274" s="54">
        <v>-93381.63</v>
      </c>
      <c r="D274" s="54">
        <v>0</v>
      </c>
      <c r="E274" s="35">
        <f t="shared" si="45"/>
        <v>-93381.63</v>
      </c>
      <c r="F274" s="36">
        <f t="shared" si="46"/>
        <v>-1</v>
      </c>
      <c r="G274" s="37" t="str">
        <f t="shared" si="47"/>
        <v>Under Budget</v>
      </c>
      <c r="H274" s="38" t="str">
        <f t="shared" si="48"/>
        <v>Yes</v>
      </c>
      <c r="I274" s="39" t="s">
        <v>581</v>
      </c>
    </row>
    <row r="275" spans="1:9" ht="24" outlineLevel="2" x14ac:dyDescent="0.25">
      <c r="A275" s="56" t="s">
        <v>282</v>
      </c>
      <c r="B275" s="53" t="s">
        <v>43</v>
      </c>
      <c r="C275" s="54">
        <v>441683.21</v>
      </c>
      <c r="D275" s="54">
        <v>185000</v>
      </c>
      <c r="E275" s="35">
        <f t="shared" si="45"/>
        <v>256683.21000000002</v>
      </c>
      <c r="F275" s="36">
        <f t="shared" si="46"/>
        <v>1.3874768108108109</v>
      </c>
      <c r="G275" s="37" t="str">
        <f t="shared" si="47"/>
        <v>Over Budget</v>
      </c>
      <c r="H275" s="38" t="str">
        <f t="shared" si="48"/>
        <v>Yes</v>
      </c>
      <c r="I275" s="39" t="s">
        <v>582</v>
      </c>
    </row>
    <row r="276" spans="1:9" outlineLevel="2" x14ac:dyDescent="0.25">
      <c r="A276" s="56" t="s">
        <v>283</v>
      </c>
      <c r="B276" s="53" t="s">
        <v>43</v>
      </c>
      <c r="C276" s="54">
        <v>-9745.5400000000009</v>
      </c>
      <c r="D276" s="54">
        <v>0</v>
      </c>
      <c r="E276" s="35">
        <f t="shared" si="45"/>
        <v>-9745.5400000000009</v>
      </c>
      <c r="F276" s="36">
        <f t="shared" si="46"/>
        <v>-1</v>
      </c>
      <c r="G276" s="37" t="str">
        <f t="shared" si="47"/>
        <v>Under Budget</v>
      </c>
      <c r="H276" s="38" t="str">
        <f t="shared" si="48"/>
        <v>No</v>
      </c>
      <c r="I276" s="39"/>
    </row>
    <row r="277" spans="1:9" outlineLevel="2" x14ac:dyDescent="0.25">
      <c r="A277" s="56" t="s">
        <v>284</v>
      </c>
      <c r="B277" s="53" t="s">
        <v>43</v>
      </c>
      <c r="C277" s="54">
        <v>6779.04</v>
      </c>
      <c r="D277" s="54">
        <v>0</v>
      </c>
      <c r="E277" s="35">
        <f t="shared" si="45"/>
        <v>6779.04</v>
      </c>
      <c r="F277" s="36">
        <f t="shared" si="46"/>
        <v>1</v>
      </c>
      <c r="G277" s="37" t="str">
        <f t="shared" si="47"/>
        <v>Over Budget</v>
      </c>
      <c r="H277" s="38" t="str">
        <f t="shared" si="48"/>
        <v>No</v>
      </c>
      <c r="I277" s="39"/>
    </row>
    <row r="278" spans="1:9" outlineLevel="2" x14ac:dyDescent="0.25">
      <c r="A278" s="56" t="s">
        <v>285</v>
      </c>
      <c r="B278" s="53" t="s">
        <v>43</v>
      </c>
      <c r="C278" s="54">
        <v>252385.27000000002</v>
      </c>
      <c r="D278" s="54">
        <v>324804</v>
      </c>
      <c r="E278" s="35">
        <f t="shared" si="45"/>
        <v>-72418.729999999981</v>
      </c>
      <c r="F278" s="36">
        <f t="shared" si="46"/>
        <v>-0.22296132436792646</v>
      </c>
      <c r="G278" s="37" t="str">
        <f t="shared" si="47"/>
        <v>Under Budget</v>
      </c>
      <c r="H278" s="38" t="str">
        <f t="shared" si="48"/>
        <v>Yes</v>
      </c>
      <c r="I278" s="39" t="s">
        <v>583</v>
      </c>
    </row>
    <row r="279" spans="1:9" outlineLevel="2" x14ac:dyDescent="0.25">
      <c r="A279" s="56" t="s">
        <v>286</v>
      </c>
      <c r="B279" s="53" t="s">
        <v>43</v>
      </c>
      <c r="C279" s="54">
        <v>1264724.8500000001</v>
      </c>
      <c r="D279" s="54">
        <v>0</v>
      </c>
      <c r="E279" s="35">
        <f t="shared" si="45"/>
        <v>1264724.8500000001</v>
      </c>
      <c r="F279" s="36">
        <f t="shared" si="46"/>
        <v>1</v>
      </c>
      <c r="G279" s="37" t="str">
        <f t="shared" si="47"/>
        <v>Over Budget</v>
      </c>
      <c r="H279" s="38" t="str">
        <f t="shared" si="48"/>
        <v>Yes</v>
      </c>
      <c r="I279" s="39" t="s">
        <v>584</v>
      </c>
    </row>
    <row r="280" spans="1:9" ht="24" outlineLevel="2" x14ac:dyDescent="0.25">
      <c r="A280" s="56" t="s">
        <v>287</v>
      </c>
      <c r="B280" s="53" t="s">
        <v>43</v>
      </c>
      <c r="C280" s="54">
        <v>144537.42000000001</v>
      </c>
      <c r="D280" s="54">
        <v>0</v>
      </c>
      <c r="E280" s="35">
        <f t="shared" si="45"/>
        <v>144537.42000000001</v>
      </c>
      <c r="F280" s="36">
        <f t="shared" si="46"/>
        <v>1</v>
      </c>
      <c r="G280" s="37" t="str">
        <f t="shared" si="47"/>
        <v>Over Budget</v>
      </c>
      <c r="H280" s="38" t="str">
        <f t="shared" si="48"/>
        <v>Yes</v>
      </c>
      <c r="I280" s="39" t="s">
        <v>585</v>
      </c>
    </row>
    <row r="281" spans="1:9" outlineLevel="2" x14ac:dyDescent="0.25">
      <c r="A281" s="56" t="s">
        <v>288</v>
      </c>
      <c r="B281" s="53" t="s">
        <v>43</v>
      </c>
      <c r="C281" s="54">
        <v>1771.78</v>
      </c>
      <c r="D281" s="54">
        <v>0</v>
      </c>
      <c r="E281" s="35">
        <f t="shared" si="45"/>
        <v>1771.78</v>
      </c>
      <c r="F281" s="36">
        <f t="shared" si="46"/>
        <v>1</v>
      </c>
      <c r="G281" s="37" t="str">
        <f t="shared" si="47"/>
        <v>Over Budget</v>
      </c>
      <c r="H281" s="38" t="str">
        <f t="shared" si="48"/>
        <v>No</v>
      </c>
      <c r="I281" s="39"/>
    </row>
    <row r="282" spans="1:9" ht="24" outlineLevel="2" x14ac:dyDescent="0.25">
      <c r="A282" s="56" t="s">
        <v>289</v>
      </c>
      <c r="B282" s="53" t="s">
        <v>43</v>
      </c>
      <c r="C282" s="54">
        <v>1352910.82</v>
      </c>
      <c r="D282" s="54">
        <v>1000000</v>
      </c>
      <c r="E282" s="35">
        <f t="shared" si="45"/>
        <v>352910.82000000007</v>
      </c>
      <c r="F282" s="36">
        <f t="shared" si="46"/>
        <v>0.35291082000000007</v>
      </c>
      <c r="G282" s="37" t="str">
        <f t="shared" si="47"/>
        <v>Over Budget</v>
      </c>
      <c r="H282" s="38" t="str">
        <f t="shared" si="48"/>
        <v>Yes</v>
      </c>
      <c r="I282" s="39" t="s">
        <v>586</v>
      </c>
    </row>
    <row r="283" spans="1:9" ht="48" outlineLevel="2" x14ac:dyDescent="0.25">
      <c r="A283" s="56" t="s">
        <v>290</v>
      </c>
      <c r="B283" s="53" t="s">
        <v>43</v>
      </c>
      <c r="C283" s="54">
        <v>-150899.04999999999</v>
      </c>
      <c r="D283" s="54">
        <v>0</v>
      </c>
      <c r="E283" s="35">
        <f t="shared" si="45"/>
        <v>-150899.04999999999</v>
      </c>
      <c r="F283" s="36">
        <f t="shared" si="46"/>
        <v>-1</v>
      </c>
      <c r="G283" s="37" t="str">
        <f t="shared" si="47"/>
        <v>Under Budget</v>
      </c>
      <c r="H283" s="38" t="str">
        <f t="shared" si="48"/>
        <v>Yes</v>
      </c>
      <c r="I283" s="39" t="s">
        <v>587</v>
      </c>
    </row>
    <row r="284" spans="1:9" outlineLevel="2" x14ac:dyDescent="0.25">
      <c r="A284" s="56" t="s">
        <v>291</v>
      </c>
      <c r="B284" s="53" t="s">
        <v>43</v>
      </c>
      <c r="C284" s="54">
        <v>16987.989999999998</v>
      </c>
      <c r="D284" s="54">
        <v>0</v>
      </c>
      <c r="E284" s="35">
        <f t="shared" si="45"/>
        <v>16987.989999999998</v>
      </c>
      <c r="F284" s="36">
        <f t="shared" si="46"/>
        <v>1</v>
      </c>
      <c r="G284" s="37" t="str">
        <f t="shared" si="47"/>
        <v>Over Budget</v>
      </c>
      <c r="H284" s="38" t="str">
        <f t="shared" si="48"/>
        <v>Yes</v>
      </c>
      <c r="I284" s="39" t="s">
        <v>588</v>
      </c>
    </row>
    <row r="285" spans="1:9" outlineLevel="2" x14ac:dyDescent="0.25">
      <c r="A285" s="56" t="s">
        <v>292</v>
      </c>
      <c r="B285" s="53" t="s">
        <v>43</v>
      </c>
      <c r="C285" s="54">
        <v>0</v>
      </c>
      <c r="D285" s="54">
        <v>50000</v>
      </c>
      <c r="E285" s="35">
        <f t="shared" si="45"/>
        <v>-50000</v>
      </c>
      <c r="F285" s="36">
        <f t="shared" si="46"/>
        <v>-1</v>
      </c>
      <c r="G285" s="37" t="str">
        <f t="shared" si="47"/>
        <v>Under Budget</v>
      </c>
      <c r="H285" s="38" t="str">
        <f t="shared" si="48"/>
        <v>Yes</v>
      </c>
      <c r="I285" s="39" t="s">
        <v>589</v>
      </c>
    </row>
    <row r="286" spans="1:9" ht="24" outlineLevel="2" x14ac:dyDescent="0.25">
      <c r="A286" s="56" t="s">
        <v>293</v>
      </c>
      <c r="B286" s="53" t="s">
        <v>43</v>
      </c>
      <c r="C286" s="54">
        <v>-29007.540000000005</v>
      </c>
      <c r="D286" s="54">
        <v>46000</v>
      </c>
      <c r="E286" s="35">
        <f t="shared" si="45"/>
        <v>-75007.540000000008</v>
      </c>
      <c r="F286" s="36">
        <f t="shared" si="46"/>
        <v>-1.6305986956521741</v>
      </c>
      <c r="G286" s="37" t="str">
        <f t="shared" si="47"/>
        <v>Under Budget</v>
      </c>
      <c r="H286" s="38" t="str">
        <f t="shared" si="48"/>
        <v>Yes</v>
      </c>
      <c r="I286" s="39" t="s">
        <v>592</v>
      </c>
    </row>
    <row r="287" spans="1:9" ht="24" outlineLevel="2" x14ac:dyDescent="0.25">
      <c r="A287" s="56" t="s">
        <v>294</v>
      </c>
      <c r="B287" s="53" t="s">
        <v>43</v>
      </c>
      <c r="C287" s="54">
        <v>-104944.18000000001</v>
      </c>
      <c r="D287" s="54">
        <v>120000</v>
      </c>
      <c r="E287" s="35">
        <f t="shared" si="45"/>
        <v>-224944.18</v>
      </c>
      <c r="F287" s="36">
        <f t="shared" si="46"/>
        <v>-1.8745348333333334</v>
      </c>
      <c r="G287" s="37" t="str">
        <f t="shared" si="47"/>
        <v>Under Budget</v>
      </c>
      <c r="H287" s="38" t="str">
        <f t="shared" si="48"/>
        <v>Yes</v>
      </c>
      <c r="I287" s="39" t="s">
        <v>593</v>
      </c>
    </row>
    <row r="288" spans="1:9" outlineLevel="2" x14ac:dyDescent="0.25">
      <c r="A288" s="56" t="s">
        <v>295</v>
      </c>
      <c r="B288" s="53" t="s">
        <v>43</v>
      </c>
      <c r="C288" s="54">
        <v>1007731.5399999999</v>
      </c>
      <c r="D288" s="54">
        <v>600000</v>
      </c>
      <c r="E288" s="35">
        <f t="shared" si="45"/>
        <v>407731.53999999992</v>
      </c>
      <c r="F288" s="36">
        <f t="shared" si="46"/>
        <v>0.67955256666666652</v>
      </c>
      <c r="G288" s="37" t="str">
        <f t="shared" si="47"/>
        <v>Over Budget</v>
      </c>
      <c r="H288" s="38" t="str">
        <f t="shared" si="48"/>
        <v>Yes</v>
      </c>
      <c r="I288" s="39" t="s">
        <v>590</v>
      </c>
    </row>
    <row r="289" spans="1:9" ht="24" outlineLevel="2" x14ac:dyDescent="0.25">
      <c r="A289" s="56" t="s">
        <v>296</v>
      </c>
      <c r="B289" s="53" t="s">
        <v>43</v>
      </c>
      <c r="C289" s="54">
        <v>376175.59</v>
      </c>
      <c r="D289" s="54">
        <v>310000</v>
      </c>
      <c r="E289" s="35">
        <f t="shared" si="45"/>
        <v>66175.590000000026</v>
      </c>
      <c r="F289" s="36">
        <f t="shared" si="46"/>
        <v>0.21346964516129041</v>
      </c>
      <c r="G289" s="37" t="str">
        <f t="shared" si="47"/>
        <v>Over Budget</v>
      </c>
      <c r="H289" s="38" t="str">
        <f t="shared" si="48"/>
        <v>Yes</v>
      </c>
      <c r="I289" s="39" t="s">
        <v>594</v>
      </c>
    </row>
    <row r="290" spans="1:9" outlineLevel="2" x14ac:dyDescent="0.25">
      <c r="A290" s="56" t="s">
        <v>297</v>
      </c>
      <c r="B290" s="53" t="s">
        <v>43</v>
      </c>
      <c r="C290" s="54">
        <v>23412.960000000006</v>
      </c>
      <c r="D290" s="54">
        <v>0</v>
      </c>
      <c r="E290" s="35">
        <f t="shared" si="45"/>
        <v>23412.960000000006</v>
      </c>
      <c r="F290" s="36">
        <f t="shared" si="46"/>
        <v>1</v>
      </c>
      <c r="G290" s="37" t="str">
        <f t="shared" si="47"/>
        <v>Over Budget</v>
      </c>
      <c r="H290" s="38" t="str">
        <f t="shared" si="48"/>
        <v>Yes</v>
      </c>
      <c r="I290" s="39" t="s">
        <v>588</v>
      </c>
    </row>
    <row r="291" spans="1:9" outlineLevel="2" x14ac:dyDescent="0.25">
      <c r="A291" s="56" t="s">
        <v>298</v>
      </c>
      <c r="B291" s="53" t="s">
        <v>43</v>
      </c>
      <c r="C291" s="54">
        <v>139.20000000000005</v>
      </c>
      <c r="D291" s="54">
        <v>0</v>
      </c>
      <c r="E291" s="35">
        <f t="shared" si="45"/>
        <v>139.20000000000005</v>
      </c>
      <c r="F291" s="36">
        <f t="shared" si="46"/>
        <v>1</v>
      </c>
      <c r="G291" s="37" t="str">
        <f t="shared" si="47"/>
        <v>Over Budget</v>
      </c>
      <c r="H291" s="38" t="str">
        <f t="shared" si="48"/>
        <v>No</v>
      </c>
      <c r="I291" s="39"/>
    </row>
    <row r="292" spans="1:9" ht="24" outlineLevel="2" x14ac:dyDescent="0.25">
      <c r="A292" s="56" t="s">
        <v>299</v>
      </c>
      <c r="B292" s="53" t="s">
        <v>43</v>
      </c>
      <c r="C292" s="54">
        <v>-21921.91</v>
      </c>
      <c r="D292" s="54">
        <v>86250</v>
      </c>
      <c r="E292" s="35">
        <f t="shared" si="45"/>
        <v>-108171.91</v>
      </c>
      <c r="F292" s="36">
        <f t="shared" si="46"/>
        <v>-1.2541670724637681</v>
      </c>
      <c r="G292" s="37" t="str">
        <f t="shared" si="47"/>
        <v>Under Budget</v>
      </c>
      <c r="H292" s="38" t="str">
        <f t="shared" si="48"/>
        <v>Yes</v>
      </c>
      <c r="I292" s="39" t="s">
        <v>595</v>
      </c>
    </row>
    <row r="293" spans="1:9" ht="48" outlineLevel="2" x14ac:dyDescent="0.25">
      <c r="A293" s="56" t="s">
        <v>300</v>
      </c>
      <c r="B293" s="53" t="s">
        <v>43</v>
      </c>
      <c r="C293" s="54">
        <v>637967.53999999992</v>
      </c>
      <c r="D293" s="54">
        <v>450000</v>
      </c>
      <c r="E293" s="35">
        <f t="shared" si="45"/>
        <v>187967.53999999992</v>
      </c>
      <c r="F293" s="36">
        <f t="shared" si="46"/>
        <v>0.41770564444444425</v>
      </c>
      <c r="G293" s="37" t="str">
        <f t="shared" si="47"/>
        <v>Over Budget</v>
      </c>
      <c r="H293" s="38" t="str">
        <f t="shared" si="48"/>
        <v>Yes</v>
      </c>
      <c r="I293" s="39" t="s">
        <v>591</v>
      </c>
    </row>
    <row r="294" spans="1:9" ht="24" outlineLevel="2" x14ac:dyDescent="0.25">
      <c r="A294" s="56" t="s">
        <v>301</v>
      </c>
      <c r="B294" s="53" t="s">
        <v>43</v>
      </c>
      <c r="C294" s="54">
        <v>-4649.5199999999995</v>
      </c>
      <c r="D294" s="54">
        <v>69000</v>
      </c>
      <c r="E294" s="35">
        <f t="shared" si="45"/>
        <v>-73649.52</v>
      </c>
      <c r="F294" s="36">
        <f t="shared" si="46"/>
        <v>-1.0673843478260869</v>
      </c>
      <c r="G294" s="37" t="str">
        <f t="shared" si="47"/>
        <v>Under Budget</v>
      </c>
      <c r="H294" s="38" t="str">
        <f t="shared" si="48"/>
        <v>Yes</v>
      </c>
      <c r="I294" s="39" t="s">
        <v>595</v>
      </c>
    </row>
    <row r="295" spans="1:9" outlineLevel="2" x14ac:dyDescent="0.25">
      <c r="A295" s="56" t="s">
        <v>302</v>
      </c>
      <c r="B295" s="53" t="s">
        <v>43</v>
      </c>
      <c r="C295" s="54">
        <v>341458.68</v>
      </c>
      <c r="D295" s="54">
        <v>0</v>
      </c>
      <c r="E295" s="35">
        <f t="shared" si="45"/>
        <v>341458.68</v>
      </c>
      <c r="F295" s="36">
        <f t="shared" si="46"/>
        <v>1</v>
      </c>
      <c r="G295" s="37" t="str">
        <f t="shared" si="47"/>
        <v>Over Budget</v>
      </c>
      <c r="H295" s="38" t="str">
        <f t="shared" si="48"/>
        <v>Yes</v>
      </c>
      <c r="I295" s="39" t="s">
        <v>596</v>
      </c>
    </row>
    <row r="296" spans="1:9" ht="36" outlineLevel="2" x14ac:dyDescent="0.25">
      <c r="A296" s="56" t="s">
        <v>303</v>
      </c>
      <c r="B296" s="53" t="s">
        <v>43</v>
      </c>
      <c r="C296" s="54">
        <v>362553.28</v>
      </c>
      <c r="D296" s="54">
        <v>100000</v>
      </c>
      <c r="E296" s="35">
        <f t="shared" si="45"/>
        <v>262553.28000000003</v>
      </c>
      <c r="F296" s="36">
        <f t="shared" si="46"/>
        <v>2.6255328000000002</v>
      </c>
      <c r="G296" s="37" t="str">
        <f t="shared" si="47"/>
        <v>Over Budget</v>
      </c>
      <c r="H296" s="38" t="str">
        <f t="shared" si="48"/>
        <v>Yes</v>
      </c>
      <c r="I296" s="39" t="s">
        <v>597</v>
      </c>
    </row>
    <row r="297" spans="1:9" ht="24" outlineLevel="2" x14ac:dyDescent="0.25">
      <c r="A297" s="56" t="s">
        <v>304</v>
      </c>
      <c r="B297" s="53" t="s">
        <v>43</v>
      </c>
      <c r="C297" s="54">
        <v>35809.609999999993</v>
      </c>
      <c r="D297" s="54">
        <v>0</v>
      </c>
      <c r="E297" s="35">
        <f t="shared" si="45"/>
        <v>35809.609999999993</v>
      </c>
      <c r="F297" s="36">
        <f t="shared" si="46"/>
        <v>1</v>
      </c>
      <c r="G297" s="37" t="str">
        <f t="shared" si="47"/>
        <v>Over Budget</v>
      </c>
      <c r="H297" s="38" t="str">
        <f t="shared" si="48"/>
        <v>Yes</v>
      </c>
      <c r="I297" s="39" t="s">
        <v>598</v>
      </c>
    </row>
    <row r="298" spans="1:9" outlineLevel="2" x14ac:dyDescent="0.25">
      <c r="A298" s="56" t="s">
        <v>305</v>
      </c>
      <c r="B298" s="53" t="s">
        <v>43</v>
      </c>
      <c r="C298" s="54">
        <v>427.97</v>
      </c>
      <c r="D298" s="54">
        <v>0</v>
      </c>
      <c r="E298" s="35">
        <f t="shared" si="45"/>
        <v>427.97</v>
      </c>
      <c r="F298" s="36">
        <f t="shared" si="46"/>
        <v>1</v>
      </c>
      <c r="G298" s="37" t="str">
        <f t="shared" si="47"/>
        <v>Over Budget</v>
      </c>
      <c r="H298" s="38" t="str">
        <f t="shared" si="48"/>
        <v>No</v>
      </c>
      <c r="I298" s="39"/>
    </row>
    <row r="299" spans="1:9" ht="48" outlineLevel="2" x14ac:dyDescent="0.25">
      <c r="A299" s="56" t="s">
        <v>306</v>
      </c>
      <c r="B299" s="53" t="s">
        <v>43</v>
      </c>
      <c r="C299" s="54">
        <v>227801.51</v>
      </c>
      <c r="D299" s="54">
        <v>30000</v>
      </c>
      <c r="E299" s="35">
        <f t="shared" si="45"/>
        <v>197801.51</v>
      </c>
      <c r="F299" s="36">
        <f t="shared" si="46"/>
        <v>6.593383666666667</v>
      </c>
      <c r="G299" s="37" t="str">
        <f t="shared" si="47"/>
        <v>Over Budget</v>
      </c>
      <c r="H299" s="38" t="str">
        <f t="shared" si="48"/>
        <v>Yes</v>
      </c>
      <c r="I299" s="39" t="s">
        <v>599</v>
      </c>
    </row>
    <row r="300" spans="1:9" outlineLevel="2" x14ac:dyDescent="0.25">
      <c r="A300" s="56" t="s">
        <v>307</v>
      </c>
      <c r="B300" s="53" t="s">
        <v>43</v>
      </c>
      <c r="C300" s="54">
        <v>-5140</v>
      </c>
      <c r="D300" s="54">
        <v>0</v>
      </c>
      <c r="E300" s="35">
        <f t="shared" si="45"/>
        <v>-5140</v>
      </c>
      <c r="F300" s="36">
        <f t="shared" si="46"/>
        <v>-1</v>
      </c>
      <c r="G300" s="37" t="str">
        <f t="shared" si="47"/>
        <v>Under Budget</v>
      </c>
      <c r="H300" s="38" t="str">
        <f t="shared" si="48"/>
        <v>No</v>
      </c>
      <c r="I300" s="39"/>
    </row>
    <row r="301" spans="1:9" ht="15.75" outlineLevel="2" thickBot="1" x14ac:dyDescent="0.3">
      <c r="A301" s="56" t="s">
        <v>308</v>
      </c>
      <c r="B301" s="53" t="s">
        <v>43</v>
      </c>
      <c r="C301" s="54">
        <v>190258.19999999998</v>
      </c>
      <c r="D301" s="54">
        <v>100000</v>
      </c>
      <c r="E301" s="35">
        <f t="shared" si="45"/>
        <v>90258.199999999983</v>
      </c>
      <c r="F301" s="36">
        <f t="shared" si="46"/>
        <v>0.90258199999999977</v>
      </c>
      <c r="G301" s="37" t="str">
        <f t="shared" si="47"/>
        <v>Over Budget</v>
      </c>
      <c r="H301" s="38" t="str">
        <f t="shared" si="48"/>
        <v>Yes</v>
      </c>
      <c r="I301" s="39" t="s">
        <v>600</v>
      </c>
    </row>
    <row r="302" spans="1:9" outlineLevel="1" x14ac:dyDescent="0.25">
      <c r="A302" s="57" t="s">
        <v>309</v>
      </c>
      <c r="B302" s="58" t="s">
        <v>45</v>
      </c>
      <c r="C302" s="59">
        <f>SUBTOTAL(9,C257:C301)</f>
        <v>53532003.720000029</v>
      </c>
      <c r="D302" s="59">
        <f>SUBTOTAL(9,D257:D301)</f>
        <v>54722599.916580729</v>
      </c>
      <c r="E302" s="41">
        <f t="shared" si="45"/>
        <v>-1190596.1965807006</v>
      </c>
      <c r="F302" s="42">
        <f t="shared" si="46"/>
        <v>-2.1756937689284654E-2</v>
      </c>
      <c r="G302" s="43" t="str">
        <f t="shared" si="47"/>
        <v>Under Budget</v>
      </c>
      <c r="H302" s="44"/>
      <c r="I302" s="45"/>
    </row>
    <row r="303" spans="1:9" outlineLevel="2" x14ac:dyDescent="0.25">
      <c r="A303" s="55" t="s">
        <v>310</v>
      </c>
      <c r="B303" s="53"/>
      <c r="C303" s="54"/>
      <c r="D303" s="54"/>
      <c r="E303" s="54"/>
    </row>
    <row r="304" spans="1:9" outlineLevel="2" x14ac:dyDescent="0.25">
      <c r="A304" s="56" t="s">
        <v>311</v>
      </c>
      <c r="B304" s="53" t="s">
        <v>250</v>
      </c>
      <c r="C304" s="54">
        <v>5472903.3599999994</v>
      </c>
      <c r="D304" s="54">
        <v>5668000</v>
      </c>
      <c r="E304" s="35">
        <f t="shared" ref="E304:E331" si="49">C304 - D304</f>
        <v>-195096.6400000006</v>
      </c>
      <c r="F304" s="36">
        <f t="shared" ref="F304:F331" si="50">IF(D304 &gt; 1, ( C304 - D304 ) / D304, IF(C304 &gt; 1, 1, IF(C304 &lt; -1, -1, 0)))</f>
        <v>-3.4420719830628194E-2</v>
      </c>
      <c r="G304" s="37" t="str">
        <f t="shared" ref="G304:G331" si="51">IF($E304 &gt; 1, "Over Budget", IF($E304 &lt; -1, "Under Budget", "On Budget"))</f>
        <v>Under Budget</v>
      </c>
      <c r="H304" s="38" t="str">
        <f t="shared" ref="H304:H329" si="52">IF(AND(OR(MONTH($A$3) = 3, MONTH($A$3) = 6, MONTH($A$3) = 9, MONTH($A$3) = 12), OR($F304 &gt;= 0.1, $E304 &gt;= 250000, $F304 &lt;= -0.1, $E304 &lt;= -250000), OR($E304 &gt;= 10000, $E304 &lt;= -10000)), "Yes", IF(OR($E304 &gt;= 250000, $E304 &lt;= -250000), "Yes", "No"))</f>
        <v>No</v>
      </c>
      <c r="I304" s="39"/>
    </row>
    <row r="305" spans="1:9" outlineLevel="2" x14ac:dyDescent="0.25">
      <c r="A305" s="56" t="s">
        <v>312</v>
      </c>
      <c r="B305" s="53" t="s">
        <v>250</v>
      </c>
      <c r="C305" s="54">
        <v>1401940.98</v>
      </c>
      <c r="D305" s="54">
        <v>1222000</v>
      </c>
      <c r="E305" s="35">
        <f t="shared" si="49"/>
        <v>179940.97999999998</v>
      </c>
      <c r="F305" s="36">
        <f t="shared" si="50"/>
        <v>0.14725121112929623</v>
      </c>
      <c r="G305" s="37" t="str">
        <f t="shared" si="51"/>
        <v>Over Budget</v>
      </c>
      <c r="H305" s="38" t="str">
        <f t="shared" si="52"/>
        <v>Yes</v>
      </c>
      <c r="I305" s="39" t="s">
        <v>529</v>
      </c>
    </row>
    <row r="306" spans="1:9" ht="24" outlineLevel="2" x14ac:dyDescent="0.25">
      <c r="A306" s="56" t="s">
        <v>313</v>
      </c>
      <c r="B306" s="53" t="s">
        <v>250</v>
      </c>
      <c r="C306" s="54">
        <v>959139.6100000001</v>
      </c>
      <c r="D306" s="54">
        <v>748000</v>
      </c>
      <c r="E306" s="35">
        <f t="shared" si="49"/>
        <v>211139.6100000001</v>
      </c>
      <c r="F306" s="36">
        <f t="shared" si="50"/>
        <v>0.28227220588235308</v>
      </c>
      <c r="G306" s="37" t="str">
        <f t="shared" si="51"/>
        <v>Over Budget</v>
      </c>
      <c r="H306" s="38" t="str">
        <f t="shared" si="52"/>
        <v>Yes</v>
      </c>
      <c r="I306" s="39" t="s">
        <v>530</v>
      </c>
    </row>
    <row r="307" spans="1:9" ht="60" outlineLevel="2" x14ac:dyDescent="0.25">
      <c r="A307" s="56" t="s">
        <v>314</v>
      </c>
      <c r="B307" s="53" t="s">
        <v>250</v>
      </c>
      <c r="C307" s="54">
        <v>3431359.4499999997</v>
      </c>
      <c r="D307" s="54">
        <v>2443000</v>
      </c>
      <c r="E307" s="35">
        <f t="shared" si="49"/>
        <v>988359.44999999972</v>
      </c>
      <c r="F307" s="36">
        <f t="shared" si="50"/>
        <v>0.40456792877609488</v>
      </c>
      <c r="G307" s="37" t="str">
        <f t="shared" si="51"/>
        <v>Over Budget</v>
      </c>
      <c r="H307" s="38" t="str">
        <f t="shared" si="52"/>
        <v>Yes</v>
      </c>
      <c r="I307" s="39" t="s">
        <v>531</v>
      </c>
    </row>
    <row r="308" spans="1:9" ht="48" outlineLevel="2" x14ac:dyDescent="0.25">
      <c r="A308" s="56" t="s">
        <v>315</v>
      </c>
      <c r="B308" s="53" t="s">
        <v>250</v>
      </c>
      <c r="C308" s="54">
        <v>165601.46000000002</v>
      </c>
      <c r="D308" s="54">
        <v>750000</v>
      </c>
      <c r="E308" s="35">
        <f t="shared" si="49"/>
        <v>-584398.54</v>
      </c>
      <c r="F308" s="36">
        <f t="shared" si="50"/>
        <v>-0.77919805333333336</v>
      </c>
      <c r="G308" s="37" t="str">
        <f t="shared" si="51"/>
        <v>Under Budget</v>
      </c>
      <c r="H308" s="38" t="str">
        <f t="shared" si="52"/>
        <v>Yes</v>
      </c>
      <c r="I308" s="39" t="s">
        <v>532</v>
      </c>
    </row>
    <row r="309" spans="1:9" ht="48" outlineLevel="2" x14ac:dyDescent="0.25">
      <c r="A309" s="56" t="s">
        <v>316</v>
      </c>
      <c r="B309" s="53" t="s">
        <v>250</v>
      </c>
      <c r="C309" s="54">
        <v>-122046.83000000002</v>
      </c>
      <c r="D309" s="54">
        <v>0</v>
      </c>
      <c r="E309" s="35">
        <f t="shared" si="49"/>
        <v>-122046.83000000002</v>
      </c>
      <c r="F309" s="36">
        <f t="shared" si="50"/>
        <v>-1</v>
      </c>
      <c r="G309" s="37" t="str">
        <f t="shared" si="51"/>
        <v>Under Budget</v>
      </c>
      <c r="H309" s="38" t="str">
        <f t="shared" si="52"/>
        <v>Yes</v>
      </c>
      <c r="I309" s="39" t="s">
        <v>533</v>
      </c>
    </row>
    <row r="310" spans="1:9" ht="24" outlineLevel="2" x14ac:dyDescent="0.25">
      <c r="A310" s="56" t="s">
        <v>317</v>
      </c>
      <c r="B310" s="53" t="s">
        <v>250</v>
      </c>
      <c r="C310" s="54">
        <v>1497851.8499999999</v>
      </c>
      <c r="D310" s="54">
        <v>1750000</v>
      </c>
      <c r="E310" s="35">
        <f t="shared" si="49"/>
        <v>-252148.15000000014</v>
      </c>
      <c r="F310" s="36">
        <f t="shared" si="50"/>
        <v>-0.14408465714285723</v>
      </c>
      <c r="G310" s="37" t="str">
        <f t="shared" si="51"/>
        <v>Under Budget</v>
      </c>
      <c r="H310" s="38" t="str">
        <f t="shared" si="52"/>
        <v>Yes</v>
      </c>
      <c r="I310" s="39" t="s">
        <v>534</v>
      </c>
    </row>
    <row r="311" spans="1:9" ht="24" outlineLevel="2" x14ac:dyDescent="0.25">
      <c r="A311" s="56" t="s">
        <v>318</v>
      </c>
      <c r="B311" s="53" t="s">
        <v>250</v>
      </c>
      <c r="C311" s="54">
        <v>26448.5</v>
      </c>
      <c r="D311" s="54">
        <v>0</v>
      </c>
      <c r="E311" s="35">
        <f t="shared" si="49"/>
        <v>26448.5</v>
      </c>
      <c r="F311" s="36">
        <f t="shared" si="50"/>
        <v>1</v>
      </c>
      <c r="G311" s="37" t="str">
        <f t="shared" si="51"/>
        <v>Over Budget</v>
      </c>
      <c r="H311" s="38" t="str">
        <f t="shared" si="52"/>
        <v>Yes</v>
      </c>
      <c r="I311" s="39" t="s">
        <v>535</v>
      </c>
    </row>
    <row r="312" spans="1:9" ht="60" outlineLevel="2" x14ac:dyDescent="0.25">
      <c r="A312" s="56" t="s">
        <v>319</v>
      </c>
      <c r="B312" s="53" t="s">
        <v>250</v>
      </c>
      <c r="C312" s="54">
        <v>504291.18999999994</v>
      </c>
      <c r="D312" s="54">
        <v>284000</v>
      </c>
      <c r="E312" s="35">
        <f t="shared" si="49"/>
        <v>220291.18999999994</v>
      </c>
      <c r="F312" s="36">
        <f t="shared" si="50"/>
        <v>0.77567320422535191</v>
      </c>
      <c r="G312" s="37" t="str">
        <f t="shared" si="51"/>
        <v>Over Budget</v>
      </c>
      <c r="H312" s="38" t="str">
        <f t="shared" si="52"/>
        <v>Yes</v>
      </c>
      <c r="I312" s="39" t="s">
        <v>536</v>
      </c>
    </row>
    <row r="313" spans="1:9" ht="24" outlineLevel="2" x14ac:dyDescent="0.25">
      <c r="A313" s="56" t="s">
        <v>320</v>
      </c>
      <c r="B313" s="53" t="s">
        <v>250</v>
      </c>
      <c r="C313" s="54">
        <v>2525733.21</v>
      </c>
      <c r="D313" s="54">
        <v>1980000</v>
      </c>
      <c r="E313" s="35">
        <f t="shared" si="49"/>
        <v>545733.21</v>
      </c>
      <c r="F313" s="36">
        <f t="shared" si="50"/>
        <v>0.27562283333333332</v>
      </c>
      <c r="G313" s="37" t="str">
        <f t="shared" si="51"/>
        <v>Over Budget</v>
      </c>
      <c r="H313" s="38" t="str">
        <f t="shared" si="52"/>
        <v>Yes</v>
      </c>
      <c r="I313" s="39" t="s">
        <v>537</v>
      </c>
    </row>
    <row r="314" spans="1:9" ht="36" outlineLevel="2" x14ac:dyDescent="0.25">
      <c r="A314" s="56" t="s">
        <v>321</v>
      </c>
      <c r="B314" s="53" t="s">
        <v>250</v>
      </c>
      <c r="C314" s="54">
        <v>334589.48</v>
      </c>
      <c r="D314" s="54">
        <v>1466000</v>
      </c>
      <c r="E314" s="35">
        <f t="shared" si="49"/>
        <v>-1131410.52</v>
      </c>
      <c r="F314" s="36">
        <f t="shared" si="50"/>
        <v>-0.77176706684856755</v>
      </c>
      <c r="G314" s="37" t="str">
        <f t="shared" si="51"/>
        <v>Under Budget</v>
      </c>
      <c r="H314" s="38" t="str">
        <f t="shared" si="52"/>
        <v>Yes</v>
      </c>
      <c r="I314" s="39" t="s">
        <v>538</v>
      </c>
    </row>
    <row r="315" spans="1:9" ht="24" outlineLevel="2" x14ac:dyDescent="0.25">
      <c r="A315" s="56" t="s">
        <v>322</v>
      </c>
      <c r="B315" s="53" t="s">
        <v>250</v>
      </c>
      <c r="C315" s="54">
        <v>355721.09</v>
      </c>
      <c r="D315" s="54">
        <v>595000</v>
      </c>
      <c r="E315" s="35">
        <f t="shared" si="49"/>
        <v>-239278.90999999997</v>
      </c>
      <c r="F315" s="36">
        <f t="shared" si="50"/>
        <v>-0.40214942857142855</v>
      </c>
      <c r="G315" s="37" t="str">
        <f t="shared" si="51"/>
        <v>Under Budget</v>
      </c>
      <c r="H315" s="38" t="str">
        <f t="shared" si="52"/>
        <v>Yes</v>
      </c>
      <c r="I315" s="39" t="s">
        <v>539</v>
      </c>
    </row>
    <row r="316" spans="1:9" ht="36" outlineLevel="2" x14ac:dyDescent="0.25">
      <c r="A316" s="56" t="s">
        <v>323</v>
      </c>
      <c r="B316" s="53" t="s">
        <v>250</v>
      </c>
      <c r="C316" s="54">
        <v>15.89</v>
      </c>
      <c r="D316" s="54">
        <v>195000</v>
      </c>
      <c r="E316" s="35">
        <f t="shared" si="49"/>
        <v>-194984.11</v>
      </c>
      <c r="F316" s="36">
        <f t="shared" si="50"/>
        <v>-0.99991851282051269</v>
      </c>
      <c r="G316" s="37" t="str">
        <f t="shared" si="51"/>
        <v>Under Budget</v>
      </c>
      <c r="H316" s="38" t="str">
        <f t="shared" si="52"/>
        <v>Yes</v>
      </c>
      <c r="I316" s="39" t="s">
        <v>540</v>
      </c>
    </row>
    <row r="317" spans="1:9" outlineLevel="2" x14ac:dyDescent="0.25">
      <c r="A317" s="56" t="s">
        <v>324</v>
      </c>
      <c r="B317" s="53" t="s">
        <v>250</v>
      </c>
      <c r="C317" s="54">
        <v>0</v>
      </c>
      <c r="D317" s="54">
        <v>150000</v>
      </c>
      <c r="E317" s="35">
        <f t="shared" si="49"/>
        <v>-150000</v>
      </c>
      <c r="F317" s="36">
        <f t="shared" si="50"/>
        <v>-1</v>
      </c>
      <c r="G317" s="37" t="str">
        <f t="shared" si="51"/>
        <v>Under Budget</v>
      </c>
      <c r="H317" s="38" t="str">
        <f t="shared" si="52"/>
        <v>Yes</v>
      </c>
      <c r="I317" s="39" t="s">
        <v>541</v>
      </c>
    </row>
    <row r="318" spans="1:9" outlineLevel="2" x14ac:dyDescent="0.25">
      <c r="A318" s="56" t="s">
        <v>325</v>
      </c>
      <c r="B318" s="53" t="s">
        <v>250</v>
      </c>
      <c r="C318" s="54">
        <v>-150</v>
      </c>
      <c r="D318" s="54">
        <v>0</v>
      </c>
      <c r="E318" s="35">
        <f t="shared" si="49"/>
        <v>-150</v>
      </c>
      <c r="F318" s="36">
        <f t="shared" si="50"/>
        <v>-1</v>
      </c>
      <c r="G318" s="37" t="str">
        <f t="shared" si="51"/>
        <v>Under Budget</v>
      </c>
      <c r="H318" s="38" t="str">
        <f t="shared" si="52"/>
        <v>No</v>
      </c>
      <c r="I318" s="39"/>
    </row>
    <row r="319" spans="1:9" outlineLevel="2" x14ac:dyDescent="0.25">
      <c r="A319" s="56" t="s">
        <v>326</v>
      </c>
      <c r="B319" s="53" t="s">
        <v>250</v>
      </c>
      <c r="C319" s="54">
        <v>0</v>
      </c>
      <c r="D319" s="54">
        <v>315000</v>
      </c>
      <c r="E319" s="35">
        <f t="shared" si="49"/>
        <v>-315000</v>
      </c>
      <c r="F319" s="36">
        <f t="shared" si="50"/>
        <v>-1</v>
      </c>
      <c r="G319" s="37" t="str">
        <f t="shared" si="51"/>
        <v>Under Budget</v>
      </c>
      <c r="H319" s="38" t="str">
        <f t="shared" si="52"/>
        <v>Yes</v>
      </c>
      <c r="I319" s="39" t="s">
        <v>542</v>
      </c>
    </row>
    <row r="320" spans="1:9" outlineLevel="2" x14ac:dyDescent="0.25">
      <c r="A320" s="56" t="s">
        <v>327</v>
      </c>
      <c r="B320" s="53" t="s">
        <v>250</v>
      </c>
      <c r="C320" s="54">
        <v>0</v>
      </c>
      <c r="D320" s="54">
        <v>400000</v>
      </c>
      <c r="E320" s="35">
        <f t="shared" si="49"/>
        <v>-400000</v>
      </c>
      <c r="F320" s="36">
        <f t="shared" si="50"/>
        <v>-1</v>
      </c>
      <c r="G320" s="37" t="str">
        <f t="shared" si="51"/>
        <v>Under Budget</v>
      </c>
      <c r="H320" s="38" t="str">
        <f t="shared" si="52"/>
        <v>Yes</v>
      </c>
      <c r="I320" s="39" t="s">
        <v>543</v>
      </c>
    </row>
    <row r="321" spans="1:9" ht="72" outlineLevel="2" x14ac:dyDescent="0.25">
      <c r="A321" s="56" t="s">
        <v>328</v>
      </c>
      <c r="B321" s="53" t="s">
        <v>250</v>
      </c>
      <c r="C321" s="54">
        <v>1577751.05</v>
      </c>
      <c r="D321" s="54">
        <v>827000</v>
      </c>
      <c r="E321" s="35">
        <f t="shared" si="49"/>
        <v>750751.05</v>
      </c>
      <c r="F321" s="36">
        <f t="shared" si="50"/>
        <v>0.90780054413542932</v>
      </c>
      <c r="G321" s="37" t="str">
        <f t="shared" si="51"/>
        <v>Over Budget</v>
      </c>
      <c r="H321" s="38" t="str">
        <f t="shared" si="52"/>
        <v>Yes</v>
      </c>
      <c r="I321" s="39" t="s">
        <v>544</v>
      </c>
    </row>
    <row r="322" spans="1:9" ht="24" outlineLevel="2" x14ac:dyDescent="0.25">
      <c r="A322" s="56" t="s">
        <v>329</v>
      </c>
      <c r="B322" s="53" t="s">
        <v>250</v>
      </c>
      <c r="C322" s="54">
        <v>27356.639999999999</v>
      </c>
      <c r="D322" s="54">
        <v>0</v>
      </c>
      <c r="E322" s="35">
        <f t="shared" si="49"/>
        <v>27356.639999999999</v>
      </c>
      <c r="F322" s="36">
        <f t="shared" si="50"/>
        <v>1</v>
      </c>
      <c r="G322" s="37" t="str">
        <f t="shared" si="51"/>
        <v>Over Budget</v>
      </c>
      <c r="H322" s="38" t="str">
        <f t="shared" si="52"/>
        <v>Yes</v>
      </c>
      <c r="I322" s="39" t="s">
        <v>545</v>
      </c>
    </row>
    <row r="323" spans="1:9" ht="24" outlineLevel="2" x14ac:dyDescent="0.25">
      <c r="A323" s="56" t="s">
        <v>330</v>
      </c>
      <c r="B323" s="53" t="s">
        <v>250</v>
      </c>
      <c r="C323" s="54">
        <v>970259.92</v>
      </c>
      <c r="D323" s="54">
        <v>1112000</v>
      </c>
      <c r="E323" s="35">
        <f t="shared" si="49"/>
        <v>-141740.07999999996</v>
      </c>
      <c r="F323" s="36">
        <f t="shared" si="50"/>
        <v>-0.12746410071942443</v>
      </c>
      <c r="G323" s="37" t="str">
        <f t="shared" si="51"/>
        <v>Under Budget</v>
      </c>
      <c r="H323" s="38" t="str">
        <f t="shared" si="52"/>
        <v>Yes</v>
      </c>
      <c r="I323" s="62" t="s">
        <v>547</v>
      </c>
    </row>
    <row r="324" spans="1:9" outlineLevel="2" x14ac:dyDescent="0.25">
      <c r="A324" s="56" t="s">
        <v>331</v>
      </c>
      <c r="B324" s="53" t="s">
        <v>250</v>
      </c>
      <c r="C324" s="54">
        <v>86564.45</v>
      </c>
      <c r="D324" s="54">
        <v>125000</v>
      </c>
      <c r="E324" s="35">
        <f t="shared" si="49"/>
        <v>-38435.550000000003</v>
      </c>
      <c r="F324" s="36">
        <f t="shared" si="50"/>
        <v>-0.30748440000000005</v>
      </c>
      <c r="G324" s="37" t="str">
        <f t="shared" si="51"/>
        <v>Under Budget</v>
      </c>
      <c r="H324" s="38" t="str">
        <f t="shared" si="52"/>
        <v>Yes</v>
      </c>
      <c r="I324" s="39" t="s">
        <v>546</v>
      </c>
    </row>
    <row r="325" spans="1:9" ht="72" outlineLevel="2" x14ac:dyDescent="0.25">
      <c r="A325" s="56" t="s">
        <v>332</v>
      </c>
      <c r="B325" s="53" t="s">
        <v>250</v>
      </c>
      <c r="C325" s="54">
        <v>852799.47000000009</v>
      </c>
      <c r="D325" s="54">
        <v>977000</v>
      </c>
      <c r="E325" s="35">
        <f t="shared" si="49"/>
        <v>-124200.52999999991</v>
      </c>
      <c r="F325" s="36">
        <f t="shared" si="50"/>
        <v>-0.12712439099283512</v>
      </c>
      <c r="G325" s="37" t="str">
        <f t="shared" si="51"/>
        <v>Under Budget</v>
      </c>
      <c r="H325" s="38" t="str">
        <f t="shared" si="52"/>
        <v>Yes</v>
      </c>
      <c r="I325" s="62" t="s">
        <v>549</v>
      </c>
    </row>
    <row r="326" spans="1:9" ht="36" outlineLevel="2" x14ac:dyDescent="0.25">
      <c r="A326" s="56" t="s">
        <v>333</v>
      </c>
      <c r="B326" s="53" t="s">
        <v>250</v>
      </c>
      <c r="C326" s="54">
        <v>277355.31</v>
      </c>
      <c r="D326" s="54">
        <v>385000</v>
      </c>
      <c r="E326" s="35">
        <f t="shared" si="49"/>
        <v>-107644.69</v>
      </c>
      <c r="F326" s="36">
        <f t="shared" si="50"/>
        <v>-0.2795965974025974</v>
      </c>
      <c r="G326" s="37" t="str">
        <f t="shared" si="51"/>
        <v>Under Budget</v>
      </c>
      <c r="H326" s="38" t="str">
        <f t="shared" si="52"/>
        <v>Yes</v>
      </c>
      <c r="I326" s="39" t="s">
        <v>548</v>
      </c>
    </row>
    <row r="327" spans="1:9" ht="24" outlineLevel="2" x14ac:dyDescent="0.25">
      <c r="A327" s="56" t="s">
        <v>334</v>
      </c>
      <c r="B327" s="53" t="s">
        <v>250</v>
      </c>
      <c r="C327" s="54">
        <v>334930.84999999998</v>
      </c>
      <c r="D327" s="54">
        <v>809000</v>
      </c>
      <c r="E327" s="35">
        <f t="shared" si="49"/>
        <v>-474069.15</v>
      </c>
      <c r="F327" s="36">
        <f t="shared" si="50"/>
        <v>-0.58599400494437581</v>
      </c>
      <c r="G327" s="37" t="str">
        <f t="shared" si="51"/>
        <v>Under Budget</v>
      </c>
      <c r="H327" s="38" t="str">
        <f t="shared" si="52"/>
        <v>Yes</v>
      </c>
      <c r="I327" s="62" t="s">
        <v>550</v>
      </c>
    </row>
    <row r="328" spans="1:9" outlineLevel="2" x14ac:dyDescent="0.25">
      <c r="A328" s="56" t="s">
        <v>335</v>
      </c>
      <c r="B328" s="53" t="s">
        <v>250</v>
      </c>
      <c r="C328" s="54">
        <v>7885.2899999999991</v>
      </c>
      <c r="D328" s="54">
        <v>98000</v>
      </c>
      <c r="E328" s="35">
        <f t="shared" si="49"/>
        <v>-90114.71</v>
      </c>
      <c r="F328" s="36">
        <f t="shared" si="50"/>
        <v>-0.91953785714285718</v>
      </c>
      <c r="G328" s="37" t="str">
        <f t="shared" si="51"/>
        <v>Under Budget</v>
      </c>
      <c r="H328" s="38" t="str">
        <f t="shared" si="52"/>
        <v>Yes</v>
      </c>
      <c r="I328" s="39" t="s">
        <v>551</v>
      </c>
    </row>
    <row r="329" spans="1:9" ht="24.75" outlineLevel="2" thickBot="1" x14ac:dyDescent="0.3">
      <c r="A329" s="56" t="s">
        <v>336</v>
      </c>
      <c r="B329" s="53" t="s">
        <v>250</v>
      </c>
      <c r="C329" s="54">
        <v>128184.79999999999</v>
      </c>
      <c r="D329" s="54">
        <v>192000</v>
      </c>
      <c r="E329" s="35">
        <f t="shared" si="49"/>
        <v>-63815.200000000012</v>
      </c>
      <c r="F329" s="36">
        <f t="shared" si="50"/>
        <v>-0.33237083333333339</v>
      </c>
      <c r="G329" s="37" t="str">
        <f t="shared" si="51"/>
        <v>Under Budget</v>
      </c>
      <c r="H329" s="38" t="str">
        <f t="shared" si="52"/>
        <v>Yes</v>
      </c>
      <c r="I329" s="39" t="s">
        <v>527</v>
      </c>
    </row>
    <row r="330" spans="1:9" ht="15.75" outlineLevel="1" thickBot="1" x14ac:dyDescent="0.3">
      <c r="A330" s="57" t="s">
        <v>337</v>
      </c>
      <c r="B330" s="58" t="s">
        <v>45</v>
      </c>
      <c r="C330" s="59">
        <f>SUBTOTAL(9,C304:C329)</f>
        <v>20816487.020000003</v>
      </c>
      <c r="D330" s="59">
        <f>SUBTOTAL(9,D304:D329)</f>
        <v>22491000</v>
      </c>
      <c r="E330" s="41">
        <f t="shared" si="49"/>
        <v>-1674512.9799999967</v>
      </c>
      <c r="F330" s="42">
        <f t="shared" si="50"/>
        <v>-7.4452580143168232E-2</v>
      </c>
      <c r="G330" s="43" t="str">
        <f t="shared" si="51"/>
        <v>Under Budget</v>
      </c>
      <c r="H330" s="44"/>
      <c r="I330" s="45"/>
    </row>
    <row r="331" spans="1:9" outlineLevel="1" x14ac:dyDescent="0.25">
      <c r="A331" s="57" t="s">
        <v>338</v>
      </c>
      <c r="B331" s="58" t="s">
        <v>45</v>
      </c>
      <c r="C331" s="59">
        <f>SUBTOTAL(9,C243:C330)</f>
        <v>103735610.11999997</v>
      </c>
      <c r="D331" s="59">
        <f>SUBTOTAL(9,D243:D330)</f>
        <v>103480908.91658074</v>
      </c>
      <c r="E331" s="41">
        <f t="shared" si="49"/>
        <v>254701.20341923833</v>
      </c>
      <c r="F331" s="42">
        <f t="shared" si="50"/>
        <v>2.4613351978243743E-3</v>
      </c>
      <c r="G331" s="43" t="str">
        <f t="shared" si="51"/>
        <v>Over Budget</v>
      </c>
      <c r="H331" s="44"/>
      <c r="I331" s="45"/>
    </row>
    <row r="332" spans="1:9" outlineLevel="1" x14ac:dyDescent="0.25">
      <c r="A332" s="52" t="s">
        <v>339</v>
      </c>
      <c r="B332" s="53"/>
      <c r="C332" s="54"/>
      <c r="D332" s="54"/>
      <c r="E332" s="54"/>
    </row>
    <row r="333" spans="1:9" outlineLevel="2" x14ac:dyDescent="0.25">
      <c r="A333" s="55" t="s">
        <v>340</v>
      </c>
      <c r="B333" s="53"/>
      <c r="C333" s="54"/>
      <c r="D333" s="54"/>
      <c r="E333" s="54"/>
    </row>
    <row r="334" spans="1:9" ht="15.75" outlineLevel="2" thickBot="1" x14ac:dyDescent="0.3">
      <c r="A334" s="56" t="s">
        <v>341</v>
      </c>
      <c r="B334" s="53" t="s">
        <v>342</v>
      </c>
      <c r="C334" s="54">
        <v>3172103.2200000007</v>
      </c>
      <c r="D334" s="54">
        <v>3264000</v>
      </c>
      <c r="E334" s="35">
        <f t="shared" ref="E334:E335" si="53">C334 - D334</f>
        <v>-91896.779999999329</v>
      </c>
      <c r="F334" s="36">
        <f t="shared" ref="F334:F335" si="54">IF(D334 &gt; 1, ( C334 - D334 ) / D334, IF(C334 &gt; 1, 1, IF(C334 &lt; -1, -1, 0)))</f>
        <v>-2.8154650735293912E-2</v>
      </c>
      <c r="G334" s="37" t="str">
        <f t="shared" ref="G334:G335" si="55">IF($E334 &gt; 1, "Over Budget", IF($E334 &lt; -1, "Under Budget", "On Budget"))</f>
        <v>Under Budget</v>
      </c>
      <c r="H334" s="38" t="str">
        <f t="shared" ref="H334" si="56">IF(AND(OR(MONTH($A$3) = 3, MONTH($A$3) = 6, MONTH($A$3) = 9, MONTH($A$3) = 12), OR($F334 &gt;= 0.1, $E334 &gt;= 250000, $F334 &lt;= -0.1, $E334 &lt;= -250000), OR($E334 &gt;= 10000, $E334 &lt;= -10000)), "Yes", IF(OR($E334 &gt;= 250000, $E334 &lt;= -250000), "Yes", "No"))</f>
        <v>No</v>
      </c>
      <c r="I334" s="39"/>
    </row>
    <row r="335" spans="1:9" outlineLevel="1" x14ac:dyDescent="0.25">
      <c r="A335" s="57" t="s">
        <v>343</v>
      </c>
      <c r="B335" s="58" t="s">
        <v>45</v>
      </c>
      <c r="C335" s="59">
        <f>SUBTOTAL(9,C334:C334)</f>
        <v>3172103.2200000007</v>
      </c>
      <c r="D335" s="59">
        <f>SUBTOTAL(9,D334:D334)</f>
        <v>3264000</v>
      </c>
      <c r="E335" s="41">
        <f t="shared" si="53"/>
        <v>-91896.779999999329</v>
      </c>
      <c r="F335" s="42">
        <f t="shared" si="54"/>
        <v>-2.8154650735293912E-2</v>
      </c>
      <c r="G335" s="43" t="str">
        <f t="shared" si="55"/>
        <v>Under Budget</v>
      </c>
      <c r="H335" s="44"/>
      <c r="I335" s="45"/>
    </row>
    <row r="336" spans="1:9" outlineLevel="2" x14ac:dyDescent="0.25">
      <c r="A336" s="55" t="s">
        <v>344</v>
      </c>
      <c r="B336" s="53"/>
      <c r="C336" s="54"/>
      <c r="D336" s="54"/>
      <c r="E336" s="54"/>
    </row>
    <row r="337" spans="1:9" ht="60" outlineLevel="2" x14ac:dyDescent="0.25">
      <c r="A337" s="56" t="s">
        <v>345</v>
      </c>
      <c r="B337" s="53" t="s">
        <v>346</v>
      </c>
      <c r="C337" s="54">
        <v>0</v>
      </c>
      <c r="D337" s="54">
        <v>196000</v>
      </c>
      <c r="E337" s="35">
        <f t="shared" ref="E337:E345" si="57">C337 - D337</f>
        <v>-196000</v>
      </c>
      <c r="F337" s="36">
        <f t="shared" ref="F337:F345" si="58">IF(D337 &gt; 1, ( C337 - D337 ) / D337, IF(C337 &gt; 1, 1, IF(C337 &lt; -1, -1, 0)))</f>
        <v>-1</v>
      </c>
      <c r="G337" s="37" t="str">
        <f t="shared" ref="G337:G345" si="59">IF($E337 &gt; 1, "Over Budget", IF($E337 &lt; -1, "Under Budget", "On Budget"))</f>
        <v>Under Budget</v>
      </c>
      <c r="H337" s="38" t="str">
        <f t="shared" ref="H337:H344" si="60">IF(AND(OR(MONTH($A$3) = 3, MONTH($A$3) = 6, MONTH($A$3) = 9, MONTH($A$3) = 12), OR($F337 &gt;= 0.1, $E337 &gt;= 250000, $F337 &lt;= -0.1, $E337 &lt;= -250000), OR($E337 &gt;= 10000, $E337 &lt;= -10000)), "Yes", IF(OR($E337 &gt;= 250000, $E337 &lt;= -250000), "Yes", "No"))</f>
        <v>Yes</v>
      </c>
      <c r="I337" s="39" t="s">
        <v>559</v>
      </c>
    </row>
    <row r="338" spans="1:9" ht="60" outlineLevel="2" x14ac:dyDescent="0.25">
      <c r="A338" s="56" t="s">
        <v>347</v>
      </c>
      <c r="B338" s="53" t="s">
        <v>346</v>
      </c>
      <c r="C338" s="54">
        <v>445921.48999999993</v>
      </c>
      <c r="D338" s="54">
        <v>539000</v>
      </c>
      <c r="E338" s="35">
        <f t="shared" si="57"/>
        <v>-93078.510000000068</v>
      </c>
      <c r="F338" s="36">
        <f t="shared" si="58"/>
        <v>-0.17268740259740273</v>
      </c>
      <c r="G338" s="37" t="str">
        <f t="shared" si="59"/>
        <v>Under Budget</v>
      </c>
      <c r="H338" s="38" t="str">
        <f t="shared" si="60"/>
        <v>Yes</v>
      </c>
      <c r="I338" s="39" t="s">
        <v>559</v>
      </c>
    </row>
    <row r="339" spans="1:9" ht="60" outlineLevel="2" x14ac:dyDescent="0.25">
      <c r="A339" s="56" t="s">
        <v>348</v>
      </c>
      <c r="B339" s="53" t="s">
        <v>346</v>
      </c>
      <c r="C339" s="54">
        <v>361639.33999999991</v>
      </c>
      <c r="D339" s="54">
        <v>539490</v>
      </c>
      <c r="E339" s="35">
        <f t="shared" si="57"/>
        <v>-177850.66000000009</v>
      </c>
      <c r="F339" s="36">
        <f t="shared" si="58"/>
        <v>-0.32966442380767036</v>
      </c>
      <c r="G339" s="37" t="str">
        <f t="shared" si="59"/>
        <v>Under Budget</v>
      </c>
      <c r="H339" s="38" t="str">
        <f t="shared" si="60"/>
        <v>Yes</v>
      </c>
      <c r="I339" s="39" t="s">
        <v>559</v>
      </c>
    </row>
    <row r="340" spans="1:9" ht="60" outlineLevel="2" x14ac:dyDescent="0.25">
      <c r="A340" s="56" t="s">
        <v>349</v>
      </c>
      <c r="B340" s="53" t="s">
        <v>346</v>
      </c>
      <c r="C340" s="54">
        <v>281450.2300000001</v>
      </c>
      <c r="D340" s="54">
        <v>441000</v>
      </c>
      <c r="E340" s="35">
        <f t="shared" si="57"/>
        <v>-159549.7699999999</v>
      </c>
      <c r="F340" s="36">
        <f t="shared" si="58"/>
        <v>-0.36179086167800434</v>
      </c>
      <c r="G340" s="37" t="str">
        <f t="shared" si="59"/>
        <v>Under Budget</v>
      </c>
      <c r="H340" s="38" t="str">
        <f t="shared" si="60"/>
        <v>Yes</v>
      </c>
      <c r="I340" s="39" t="s">
        <v>559</v>
      </c>
    </row>
    <row r="341" spans="1:9" outlineLevel="2" x14ac:dyDescent="0.25">
      <c r="A341" s="56" t="s">
        <v>350</v>
      </c>
      <c r="B341" s="53" t="s">
        <v>351</v>
      </c>
      <c r="C341" s="54">
        <v>304202.3</v>
      </c>
      <c r="D341" s="54">
        <v>308140</v>
      </c>
      <c r="E341" s="35">
        <f t="shared" si="57"/>
        <v>-3937.7000000000116</v>
      </c>
      <c r="F341" s="36">
        <f t="shared" si="58"/>
        <v>-1.2778931654442823E-2</v>
      </c>
      <c r="G341" s="37" t="str">
        <f t="shared" si="59"/>
        <v>Under Budget</v>
      </c>
      <c r="H341" s="38" t="str">
        <f t="shared" si="60"/>
        <v>No</v>
      </c>
      <c r="I341" s="39"/>
    </row>
    <row r="342" spans="1:9" ht="24" outlineLevel="2" x14ac:dyDescent="0.25">
      <c r="A342" s="56" t="s">
        <v>352</v>
      </c>
      <c r="B342" s="53" t="s">
        <v>250</v>
      </c>
      <c r="C342" s="54">
        <v>220176.71</v>
      </c>
      <c r="D342" s="54">
        <v>352000</v>
      </c>
      <c r="E342" s="35">
        <f t="shared" si="57"/>
        <v>-131823.29</v>
      </c>
      <c r="F342" s="36">
        <f t="shared" si="58"/>
        <v>-0.37449798295454551</v>
      </c>
      <c r="G342" s="37" t="str">
        <f t="shared" si="59"/>
        <v>Under Budget</v>
      </c>
      <c r="H342" s="38" t="str">
        <f t="shared" si="60"/>
        <v>Yes</v>
      </c>
      <c r="I342" s="39" t="s">
        <v>528</v>
      </c>
    </row>
    <row r="343" spans="1:9" ht="60" outlineLevel="2" x14ac:dyDescent="0.25">
      <c r="A343" s="56" t="s">
        <v>353</v>
      </c>
      <c r="B343" s="53" t="s">
        <v>346</v>
      </c>
      <c r="C343" s="54">
        <v>409890.44</v>
      </c>
      <c r="D343" s="54">
        <v>0</v>
      </c>
      <c r="E343" s="35">
        <f t="shared" si="57"/>
        <v>409890.44</v>
      </c>
      <c r="F343" s="36">
        <f t="shared" si="58"/>
        <v>1</v>
      </c>
      <c r="G343" s="37" t="str">
        <f t="shared" si="59"/>
        <v>Over Budget</v>
      </c>
      <c r="H343" s="38" t="str">
        <f t="shared" si="60"/>
        <v>Yes</v>
      </c>
      <c r="I343" s="39" t="s">
        <v>559</v>
      </c>
    </row>
    <row r="344" spans="1:9" ht="24.75" outlineLevel="2" thickBot="1" x14ac:dyDescent="0.3">
      <c r="A344" s="56" t="s">
        <v>354</v>
      </c>
      <c r="B344" s="53" t="s">
        <v>351</v>
      </c>
      <c r="C344" s="54">
        <v>427921.78</v>
      </c>
      <c r="D344" s="54">
        <v>300000</v>
      </c>
      <c r="E344" s="35">
        <f t="shared" si="57"/>
        <v>127921.78000000003</v>
      </c>
      <c r="F344" s="36">
        <f t="shared" si="58"/>
        <v>0.42640593333333343</v>
      </c>
      <c r="G344" s="37" t="str">
        <f t="shared" si="59"/>
        <v>Over Budget</v>
      </c>
      <c r="H344" s="38" t="str">
        <f t="shared" si="60"/>
        <v>Yes</v>
      </c>
      <c r="I344" s="39" t="s">
        <v>521</v>
      </c>
    </row>
    <row r="345" spans="1:9" outlineLevel="1" x14ac:dyDescent="0.25">
      <c r="A345" s="57" t="s">
        <v>355</v>
      </c>
      <c r="B345" s="58" t="s">
        <v>45</v>
      </c>
      <c r="C345" s="59">
        <f>SUBTOTAL(9,C337:C344)</f>
        <v>2451202.29</v>
      </c>
      <c r="D345" s="59">
        <f>SUBTOTAL(9,D337:D344)</f>
        <v>2675630</v>
      </c>
      <c r="E345" s="41">
        <f t="shared" si="57"/>
        <v>-224427.70999999996</v>
      </c>
      <c r="F345" s="42">
        <f t="shared" si="58"/>
        <v>-8.3878454793824248E-2</v>
      </c>
      <c r="G345" s="43" t="str">
        <f t="shared" si="59"/>
        <v>Under Budget</v>
      </c>
      <c r="H345" s="44"/>
      <c r="I345" s="45"/>
    </row>
    <row r="346" spans="1:9" outlineLevel="2" x14ac:dyDescent="0.25">
      <c r="A346" s="55" t="s">
        <v>356</v>
      </c>
      <c r="B346" s="53"/>
      <c r="C346" s="54"/>
      <c r="D346" s="54"/>
      <c r="E346" s="54"/>
    </row>
    <row r="347" spans="1:9" ht="60.75" outlineLevel="2" thickBot="1" x14ac:dyDescent="0.3">
      <c r="A347" s="56" t="s">
        <v>357</v>
      </c>
      <c r="B347" s="53" t="s">
        <v>358</v>
      </c>
      <c r="C347" s="54">
        <v>525780.94000000006</v>
      </c>
      <c r="D347" s="54">
        <v>246768</v>
      </c>
      <c r="E347" s="35">
        <f t="shared" ref="E347:E348" si="61">C347 - D347</f>
        <v>279012.94000000006</v>
      </c>
      <c r="F347" s="36">
        <f t="shared" ref="F347:F348" si="62">IF(D347 &gt; 1, ( C347 - D347 ) / D347, IF(C347 &gt; 1, 1, IF(C347 &lt; -1, -1, 0)))</f>
        <v>1.1306690494715688</v>
      </c>
      <c r="G347" s="37" t="str">
        <f t="shared" ref="G347:G348" si="63">IF($E347 &gt; 1, "Over Budget", IF($E347 &lt; -1, "Under Budget", "On Budget"))</f>
        <v>Over Budget</v>
      </c>
      <c r="H347" s="38" t="str">
        <f t="shared" ref="H347" si="64">IF(AND(OR(MONTH($A$3) = 3, MONTH($A$3) = 6, MONTH($A$3) = 9, MONTH($A$3) = 12), OR($F347 &gt;= 0.1, $E347 &gt;= 250000, $F347 &lt;= -0.1, $E347 &lt;= -250000), OR($E347 &gt;= 10000, $E347 &lt;= -10000)), "Yes", IF(OR($E347 &gt;= 250000, $E347 &lt;= -250000), "Yes", "No"))</f>
        <v>Yes</v>
      </c>
      <c r="I347" s="39" t="s">
        <v>565</v>
      </c>
    </row>
    <row r="348" spans="1:9" outlineLevel="1" x14ac:dyDescent="0.25">
      <c r="A348" s="57" t="s">
        <v>359</v>
      </c>
      <c r="B348" s="58" t="s">
        <v>45</v>
      </c>
      <c r="C348" s="59">
        <f>SUBTOTAL(9,C347:C347)</f>
        <v>525780.94000000006</v>
      </c>
      <c r="D348" s="59">
        <f>SUBTOTAL(9,D347:D347)</f>
        <v>246768</v>
      </c>
      <c r="E348" s="41">
        <f t="shared" si="61"/>
        <v>279012.94000000006</v>
      </c>
      <c r="F348" s="42">
        <f t="shared" si="62"/>
        <v>1.1306690494715688</v>
      </c>
      <c r="G348" s="43" t="str">
        <f t="shared" si="63"/>
        <v>Over Budget</v>
      </c>
      <c r="H348" s="44"/>
      <c r="I348" s="45"/>
    </row>
    <row r="349" spans="1:9" outlineLevel="2" x14ac:dyDescent="0.25">
      <c r="A349" s="55" t="s">
        <v>360</v>
      </c>
      <c r="B349" s="53"/>
      <c r="C349" s="54"/>
      <c r="D349" s="54"/>
      <c r="E349" s="54"/>
    </row>
    <row r="350" spans="1:9" ht="24" outlineLevel="2" x14ac:dyDescent="0.25">
      <c r="A350" s="56" t="s">
        <v>361</v>
      </c>
      <c r="B350" s="53" t="s">
        <v>362</v>
      </c>
      <c r="C350" s="54">
        <v>278328.57999999996</v>
      </c>
      <c r="D350" s="54">
        <v>52837</v>
      </c>
      <c r="E350" s="35">
        <f t="shared" ref="E350:E363" si="65">C350 - D350</f>
        <v>225491.57999999996</v>
      </c>
      <c r="F350" s="36">
        <f t="shared" ref="F350:F363" si="66">IF(D350 &gt; 1, ( C350 - D350 ) / D350, IF(C350 &gt; 1, 1, IF(C350 &lt; -1, -1, 0)))</f>
        <v>4.2676832522664032</v>
      </c>
      <c r="G350" s="37" t="str">
        <f t="shared" ref="G350:G363" si="67">IF($E350 &gt; 1, "Over Budget", IF($E350 &lt; -1, "Under Budget", "On Budget"))</f>
        <v>Over Budget</v>
      </c>
      <c r="H350" s="38" t="str">
        <f t="shared" ref="H350:H362" si="68">IF(AND(OR(MONTH($A$3) = 3, MONTH($A$3) = 6, MONTH($A$3) = 9, MONTH($A$3) = 12), OR($F350 &gt;= 0.1, $E350 &gt;= 250000, $F350 &lt;= -0.1, $E350 &lt;= -250000), OR($E350 &gt;= 10000, $E350 &lt;= -10000)), "Yes", IF(OR($E350 &gt;= 250000, $E350 &lt;= -250000), "Yes", "No"))</f>
        <v>Yes</v>
      </c>
      <c r="I350" s="39" t="s">
        <v>557</v>
      </c>
    </row>
    <row r="351" spans="1:9" ht="24" outlineLevel="2" x14ac:dyDescent="0.25">
      <c r="A351" s="56" t="s">
        <v>363</v>
      </c>
      <c r="B351" s="53" t="s">
        <v>362</v>
      </c>
      <c r="C351" s="54">
        <v>159193.09</v>
      </c>
      <c r="D351" s="54">
        <v>93596</v>
      </c>
      <c r="E351" s="35">
        <f t="shared" si="65"/>
        <v>65597.09</v>
      </c>
      <c r="F351" s="36">
        <f t="shared" si="66"/>
        <v>0.70085356211803918</v>
      </c>
      <c r="G351" s="37" t="str">
        <f t="shared" si="67"/>
        <v>Over Budget</v>
      </c>
      <c r="H351" s="38" t="str">
        <f t="shared" si="68"/>
        <v>Yes</v>
      </c>
      <c r="I351" s="39" t="s">
        <v>557</v>
      </c>
    </row>
    <row r="352" spans="1:9" outlineLevel="2" x14ac:dyDescent="0.25">
      <c r="A352" s="56" t="s">
        <v>364</v>
      </c>
      <c r="B352" s="53" t="s">
        <v>362</v>
      </c>
      <c r="C352" s="54">
        <v>525397.72</v>
      </c>
      <c r="D352" s="54">
        <v>353400</v>
      </c>
      <c r="E352" s="35">
        <f t="shared" si="65"/>
        <v>171997.71999999997</v>
      </c>
      <c r="F352" s="36">
        <f t="shared" si="66"/>
        <v>0.48669417091114875</v>
      </c>
      <c r="G352" s="37" t="str">
        <f t="shared" si="67"/>
        <v>Over Budget</v>
      </c>
      <c r="H352" s="38" t="str">
        <f t="shared" si="68"/>
        <v>Yes</v>
      </c>
      <c r="I352" s="39" t="s">
        <v>552</v>
      </c>
    </row>
    <row r="353" spans="1:9" outlineLevel="2" x14ac:dyDescent="0.25">
      <c r="A353" s="56" t="s">
        <v>365</v>
      </c>
      <c r="B353" s="53" t="s">
        <v>362</v>
      </c>
      <c r="C353" s="54">
        <v>50522</v>
      </c>
      <c r="D353" s="54">
        <v>33075</v>
      </c>
      <c r="E353" s="35">
        <f t="shared" si="65"/>
        <v>17447</v>
      </c>
      <c r="F353" s="36">
        <f t="shared" si="66"/>
        <v>0.52749811035525318</v>
      </c>
      <c r="G353" s="37" t="str">
        <f t="shared" si="67"/>
        <v>Over Budget</v>
      </c>
      <c r="H353" s="38" t="str">
        <f t="shared" si="68"/>
        <v>Yes</v>
      </c>
      <c r="I353" s="39" t="s">
        <v>552</v>
      </c>
    </row>
    <row r="354" spans="1:9" outlineLevel="2" x14ac:dyDescent="0.25">
      <c r="A354" s="56" t="s">
        <v>366</v>
      </c>
      <c r="B354" s="53" t="s">
        <v>362</v>
      </c>
      <c r="C354" s="54">
        <v>819270.09</v>
      </c>
      <c r="D354" s="54">
        <v>900343</v>
      </c>
      <c r="E354" s="35">
        <f t="shared" si="65"/>
        <v>-81072.910000000033</v>
      </c>
      <c r="F354" s="36">
        <f t="shared" si="66"/>
        <v>-9.0046693315769699E-2</v>
      </c>
      <c r="G354" s="37" t="str">
        <f t="shared" si="67"/>
        <v>Under Budget</v>
      </c>
      <c r="H354" s="38" t="str">
        <f t="shared" si="68"/>
        <v>No</v>
      </c>
      <c r="I354" s="39"/>
    </row>
    <row r="355" spans="1:9" outlineLevel="2" x14ac:dyDescent="0.25">
      <c r="A355" s="56" t="s">
        <v>367</v>
      </c>
      <c r="B355" s="53" t="s">
        <v>362</v>
      </c>
      <c r="C355" s="54">
        <v>14759.08</v>
      </c>
      <c r="D355" s="54">
        <v>33075</v>
      </c>
      <c r="E355" s="35">
        <f t="shared" si="65"/>
        <v>-18315.919999999998</v>
      </c>
      <c r="F355" s="36">
        <f t="shared" si="66"/>
        <v>-0.55376931216931213</v>
      </c>
      <c r="G355" s="37" t="str">
        <f t="shared" si="67"/>
        <v>Under Budget</v>
      </c>
      <c r="H355" s="38" t="str">
        <f t="shared" si="68"/>
        <v>Yes</v>
      </c>
      <c r="I355" s="39" t="s">
        <v>553</v>
      </c>
    </row>
    <row r="356" spans="1:9" outlineLevel="2" x14ac:dyDescent="0.25">
      <c r="A356" s="56" t="s">
        <v>368</v>
      </c>
      <c r="B356" s="53" t="s">
        <v>362</v>
      </c>
      <c r="C356" s="54">
        <v>63766.589999999989</v>
      </c>
      <c r="D356" s="54">
        <v>0</v>
      </c>
      <c r="E356" s="35">
        <f t="shared" si="65"/>
        <v>63766.589999999989</v>
      </c>
      <c r="F356" s="36">
        <f t="shared" si="66"/>
        <v>1</v>
      </c>
      <c r="G356" s="37" t="str">
        <f t="shared" si="67"/>
        <v>Over Budget</v>
      </c>
      <c r="H356" s="38" t="str">
        <f t="shared" si="68"/>
        <v>Yes</v>
      </c>
      <c r="I356" s="39" t="s">
        <v>556</v>
      </c>
    </row>
    <row r="357" spans="1:9" outlineLevel="2" x14ac:dyDescent="0.25">
      <c r="A357" s="56" t="s">
        <v>369</v>
      </c>
      <c r="B357" s="53" t="s">
        <v>362</v>
      </c>
      <c r="C357" s="54">
        <v>0</v>
      </c>
      <c r="D357" s="54">
        <v>3500000</v>
      </c>
      <c r="E357" s="35">
        <f t="shared" si="65"/>
        <v>-3500000</v>
      </c>
      <c r="F357" s="36">
        <f t="shared" si="66"/>
        <v>-1</v>
      </c>
      <c r="G357" s="37" t="str">
        <f t="shared" si="67"/>
        <v>Under Budget</v>
      </c>
      <c r="H357" s="38" t="str">
        <f t="shared" si="68"/>
        <v>Yes</v>
      </c>
      <c r="I357" s="39" t="s">
        <v>554</v>
      </c>
    </row>
    <row r="358" spans="1:9" outlineLevel="2" x14ac:dyDescent="0.25">
      <c r="A358" s="56" t="s">
        <v>370</v>
      </c>
      <c r="B358" s="53" t="s">
        <v>362</v>
      </c>
      <c r="C358" s="54">
        <v>0</v>
      </c>
      <c r="D358" s="54">
        <v>6045000</v>
      </c>
      <c r="E358" s="35">
        <f t="shared" si="65"/>
        <v>-6045000</v>
      </c>
      <c r="F358" s="36">
        <f t="shared" si="66"/>
        <v>-1</v>
      </c>
      <c r="G358" s="37" t="str">
        <f t="shared" si="67"/>
        <v>Under Budget</v>
      </c>
      <c r="H358" s="38" t="str">
        <f t="shared" si="68"/>
        <v>Yes</v>
      </c>
      <c r="I358" s="39" t="s">
        <v>554</v>
      </c>
    </row>
    <row r="359" spans="1:9" outlineLevel="2" x14ac:dyDescent="0.25">
      <c r="A359" s="56" t="s">
        <v>371</v>
      </c>
      <c r="B359" s="53" t="s">
        <v>362</v>
      </c>
      <c r="C359" s="54">
        <v>21073.1</v>
      </c>
      <c r="D359" s="54">
        <v>100000</v>
      </c>
      <c r="E359" s="35">
        <f t="shared" si="65"/>
        <v>-78926.899999999994</v>
      </c>
      <c r="F359" s="36">
        <f t="shared" si="66"/>
        <v>-0.78926899999999989</v>
      </c>
      <c r="G359" s="37" t="str">
        <f t="shared" si="67"/>
        <v>Under Budget</v>
      </c>
      <c r="H359" s="38" t="str">
        <f t="shared" si="68"/>
        <v>Yes</v>
      </c>
      <c r="I359" s="39" t="s">
        <v>558</v>
      </c>
    </row>
    <row r="360" spans="1:9" outlineLevel="2" x14ac:dyDescent="0.25">
      <c r="A360" s="56" t="s">
        <v>372</v>
      </c>
      <c r="B360" s="53" t="s">
        <v>362</v>
      </c>
      <c r="C360" s="54">
        <v>256767.23999999996</v>
      </c>
      <c r="D360" s="54">
        <v>0</v>
      </c>
      <c r="E360" s="35">
        <f t="shared" si="65"/>
        <v>256767.23999999996</v>
      </c>
      <c r="F360" s="36">
        <f t="shared" si="66"/>
        <v>1</v>
      </c>
      <c r="G360" s="37" t="str">
        <f t="shared" si="67"/>
        <v>Over Budget</v>
      </c>
      <c r="H360" s="38" t="str">
        <f t="shared" si="68"/>
        <v>Yes</v>
      </c>
      <c r="I360" s="39" t="s">
        <v>555</v>
      </c>
    </row>
    <row r="361" spans="1:9" outlineLevel="2" x14ac:dyDescent="0.25">
      <c r="A361" s="56" t="s">
        <v>373</v>
      </c>
      <c r="B361" s="53" t="s">
        <v>362</v>
      </c>
      <c r="C361" s="54">
        <v>134742.06</v>
      </c>
      <c r="D361" s="54">
        <v>0</v>
      </c>
      <c r="E361" s="35">
        <f t="shared" si="65"/>
        <v>134742.06</v>
      </c>
      <c r="F361" s="36">
        <f t="shared" si="66"/>
        <v>1</v>
      </c>
      <c r="G361" s="37" t="str">
        <f t="shared" si="67"/>
        <v>Over Budget</v>
      </c>
      <c r="H361" s="38" t="str">
        <f t="shared" si="68"/>
        <v>Yes</v>
      </c>
      <c r="I361" s="39" t="s">
        <v>555</v>
      </c>
    </row>
    <row r="362" spans="1:9" ht="15.75" outlineLevel="2" thickBot="1" x14ac:dyDescent="0.3">
      <c r="A362" s="56" t="s">
        <v>374</v>
      </c>
      <c r="B362" s="53" t="s">
        <v>362</v>
      </c>
      <c r="C362" s="54">
        <v>-1365.5</v>
      </c>
      <c r="D362" s="54">
        <v>0</v>
      </c>
      <c r="E362" s="35">
        <f t="shared" si="65"/>
        <v>-1365.5</v>
      </c>
      <c r="F362" s="36">
        <f t="shared" si="66"/>
        <v>-1</v>
      </c>
      <c r="G362" s="37" t="str">
        <f t="shared" si="67"/>
        <v>Under Budget</v>
      </c>
      <c r="H362" s="38" t="str">
        <f t="shared" si="68"/>
        <v>No</v>
      </c>
      <c r="I362" s="39"/>
    </row>
    <row r="363" spans="1:9" outlineLevel="1" x14ac:dyDescent="0.25">
      <c r="A363" s="57" t="s">
        <v>375</v>
      </c>
      <c r="B363" s="58" t="s">
        <v>45</v>
      </c>
      <c r="C363" s="59">
        <f>SUBTOTAL(9,C350:C362)</f>
        <v>2322454.0500000003</v>
      </c>
      <c r="D363" s="59">
        <f>SUBTOTAL(9,D350:D362)</f>
        <v>11111326</v>
      </c>
      <c r="E363" s="41">
        <f t="shared" si="65"/>
        <v>-8788871.9499999993</v>
      </c>
      <c r="F363" s="42">
        <f t="shared" si="66"/>
        <v>-0.79098317788533967</v>
      </c>
      <c r="G363" s="43" t="str">
        <f t="shared" si="67"/>
        <v>Under Budget</v>
      </c>
      <c r="H363" s="44"/>
      <c r="I363" s="45"/>
    </row>
    <row r="364" spans="1:9" outlineLevel="2" x14ac:dyDescent="0.25">
      <c r="A364" s="55" t="s">
        <v>376</v>
      </c>
      <c r="B364" s="53"/>
      <c r="C364" s="54"/>
      <c r="D364" s="54"/>
      <c r="E364" s="54"/>
    </row>
    <row r="365" spans="1:9" ht="60.75" outlineLevel="2" thickBot="1" x14ac:dyDescent="0.3">
      <c r="A365" s="56" t="s">
        <v>377</v>
      </c>
      <c r="B365" s="53" t="s">
        <v>378</v>
      </c>
      <c r="C365" s="54">
        <v>103217.62000000001</v>
      </c>
      <c r="D365" s="54">
        <v>147000</v>
      </c>
      <c r="E365" s="35">
        <f t="shared" ref="E365:E367" si="69">C365 - D365</f>
        <v>-43782.37999999999</v>
      </c>
      <c r="F365" s="36">
        <f t="shared" ref="F365:F367" si="70">IF(D365 &gt; 1, ( C365 - D365 ) / D365, IF(C365 &gt; 1, 1, IF(C365 &lt; -1, -1, 0)))</f>
        <v>-0.29783931972789107</v>
      </c>
      <c r="G365" s="37" t="str">
        <f t="shared" ref="G365:G367" si="71">IF($E365 &gt; 1, "Over Budget", IF($E365 &lt; -1, "Under Budget", "On Budget"))</f>
        <v>Under Budget</v>
      </c>
      <c r="H365" s="38" t="str">
        <f t="shared" ref="H365" si="72">IF(AND(OR(MONTH($A$3) = 3, MONTH($A$3) = 6, MONTH($A$3) = 9, MONTH($A$3) = 12), OR($F365 &gt;= 0.1, $E365 &gt;= 250000, $F365 &lt;= -0.1, $E365 &lt;= -250000), OR($E365 &gt;= 10000, $E365 &lt;= -10000)), "Yes", IF(OR($E365 &gt;= 250000, $E365 &lt;= -250000), "Yes", "No"))</f>
        <v>Yes</v>
      </c>
      <c r="I365" s="39" t="s">
        <v>734</v>
      </c>
    </row>
    <row r="366" spans="1:9" ht="15.75" outlineLevel="1" thickBot="1" x14ac:dyDescent="0.3">
      <c r="A366" s="57" t="s">
        <v>379</v>
      </c>
      <c r="B366" s="58" t="s">
        <v>45</v>
      </c>
      <c r="C366" s="59">
        <f>SUBTOTAL(9,C365:C365)</f>
        <v>103217.62000000001</v>
      </c>
      <c r="D366" s="59">
        <f>SUBTOTAL(9,D365:D365)</f>
        <v>147000</v>
      </c>
      <c r="E366" s="41">
        <f t="shared" si="69"/>
        <v>-43782.37999999999</v>
      </c>
      <c r="F366" s="42">
        <f t="shared" si="70"/>
        <v>-0.29783931972789107</v>
      </c>
      <c r="G366" s="43" t="str">
        <f t="shared" si="71"/>
        <v>Under Budget</v>
      </c>
      <c r="H366" s="44"/>
      <c r="I366" s="45"/>
    </row>
    <row r="367" spans="1:9" outlineLevel="1" x14ac:dyDescent="0.25">
      <c r="A367" s="57" t="s">
        <v>380</v>
      </c>
      <c r="B367" s="58" t="s">
        <v>45</v>
      </c>
      <c r="C367" s="59">
        <f>SUBTOTAL(9,C333:C366)</f>
        <v>8574758.1199999992</v>
      </c>
      <c r="D367" s="59">
        <f>SUBTOTAL(9,D333:D366)</f>
        <v>17444724</v>
      </c>
      <c r="E367" s="41">
        <f t="shared" si="69"/>
        <v>-8869965.8800000008</v>
      </c>
      <c r="F367" s="42">
        <f t="shared" si="70"/>
        <v>-0.50846123332189153</v>
      </c>
      <c r="G367" s="43" t="str">
        <f t="shared" si="71"/>
        <v>Under Budget</v>
      </c>
      <c r="H367" s="44"/>
      <c r="I367" s="45"/>
    </row>
    <row r="368" spans="1:9" outlineLevel="1" x14ac:dyDescent="0.25">
      <c r="A368" s="52" t="s">
        <v>381</v>
      </c>
      <c r="B368" s="53"/>
      <c r="C368" s="54"/>
      <c r="D368" s="54"/>
      <c r="E368" s="54"/>
    </row>
    <row r="369" spans="1:9" outlineLevel="2" x14ac:dyDescent="0.25">
      <c r="A369" s="55" t="s">
        <v>381</v>
      </c>
      <c r="B369" s="53"/>
      <c r="C369" s="54"/>
      <c r="D369" s="54"/>
      <c r="E369" s="54"/>
    </row>
    <row r="370" spans="1:9" ht="24.75" outlineLevel="2" thickBot="1" x14ac:dyDescent="0.3">
      <c r="A370" s="56" t="s">
        <v>382</v>
      </c>
      <c r="B370" s="53" t="s">
        <v>254</v>
      </c>
      <c r="C370" s="54">
        <v>211873.68</v>
      </c>
      <c r="D370" s="54">
        <v>125020</v>
      </c>
      <c r="E370" s="35">
        <f t="shared" ref="E370:E372" si="73">C370 - D370</f>
        <v>86853.68</v>
      </c>
      <c r="F370" s="36">
        <f t="shared" ref="F370:F372" si="74">IF(D370 &gt; 1, ( C370 - D370 ) / D370, IF(C370 &gt; 1, 1, IF(C370 &lt; -1, -1, 0)))</f>
        <v>0.69471828507438804</v>
      </c>
      <c r="G370" s="37" t="str">
        <f t="shared" ref="G370:G372" si="75">IF($E370 &gt; 1, "Over Budget", IF($E370 &lt; -1, "Under Budget", "On Budget"))</f>
        <v>Over Budget</v>
      </c>
      <c r="H370" s="38" t="str">
        <f t="shared" ref="H370" si="76">IF(AND(OR(MONTH($A$3) = 3, MONTH($A$3) = 6, MONTH($A$3) = 9, MONTH($A$3) = 12), OR($F370 &gt;= 0.1, $E370 &gt;= 250000, $F370 &lt;= -0.1, $E370 &lt;= -250000), OR($E370 &gt;= 10000, $E370 &lt;= -10000)), "Yes", IF(OR($E370 &gt;= 250000, $E370 &lt;= -250000), "Yes", "No"))</f>
        <v>Yes</v>
      </c>
      <c r="I370" s="63" t="s">
        <v>564</v>
      </c>
    </row>
    <row r="371" spans="1:9" ht="15.75" outlineLevel="1" thickBot="1" x14ac:dyDescent="0.3">
      <c r="A371" s="57" t="s">
        <v>383</v>
      </c>
      <c r="B371" s="58" t="s">
        <v>45</v>
      </c>
      <c r="C371" s="59">
        <f>SUBTOTAL(9,C370:C370)</f>
        <v>211873.68</v>
      </c>
      <c r="D371" s="59">
        <f>SUBTOTAL(9,D370:D370)</f>
        <v>125020</v>
      </c>
      <c r="E371" s="41">
        <f t="shared" si="73"/>
        <v>86853.68</v>
      </c>
      <c r="F371" s="42">
        <f t="shared" si="74"/>
        <v>0.69471828507438804</v>
      </c>
      <c r="G371" s="43" t="str">
        <f t="shared" si="75"/>
        <v>Over Budget</v>
      </c>
      <c r="H371" s="44"/>
      <c r="I371" s="45"/>
    </row>
    <row r="372" spans="1:9" outlineLevel="1" x14ac:dyDescent="0.25">
      <c r="A372" s="57" t="s">
        <v>383</v>
      </c>
      <c r="B372" s="58" t="s">
        <v>45</v>
      </c>
      <c r="C372" s="59">
        <f>SUBTOTAL(9,C369:C371)</f>
        <v>211873.68</v>
      </c>
      <c r="D372" s="59">
        <f>SUBTOTAL(9,D369:D371)</f>
        <v>125020</v>
      </c>
      <c r="E372" s="41">
        <f t="shared" si="73"/>
        <v>86853.68</v>
      </c>
      <c r="F372" s="42">
        <f t="shared" si="74"/>
        <v>0.69471828507438804</v>
      </c>
      <c r="G372" s="43" t="str">
        <f t="shared" si="75"/>
        <v>Over Budget</v>
      </c>
      <c r="H372" s="44"/>
      <c r="I372" s="45"/>
    </row>
    <row r="373" spans="1:9" outlineLevel="1" x14ac:dyDescent="0.25">
      <c r="A373" s="52" t="s">
        <v>384</v>
      </c>
      <c r="B373" s="53"/>
      <c r="C373" s="54"/>
      <c r="D373" s="54"/>
      <c r="E373" s="54"/>
    </row>
    <row r="374" spans="1:9" outlineLevel="2" x14ac:dyDescent="0.25">
      <c r="A374" s="55" t="s">
        <v>384</v>
      </c>
      <c r="B374" s="53"/>
      <c r="C374" s="54"/>
      <c r="D374" s="54"/>
      <c r="E374" s="54"/>
    </row>
    <row r="375" spans="1:9" outlineLevel="2" x14ac:dyDescent="0.25">
      <c r="A375" s="56" t="s">
        <v>385</v>
      </c>
      <c r="B375" s="53" t="s">
        <v>351</v>
      </c>
      <c r="C375" s="54">
        <v>86448.170000000013</v>
      </c>
      <c r="D375" s="54">
        <v>0</v>
      </c>
      <c r="E375" s="35">
        <f t="shared" ref="E375:E376" si="77">C375 - D375</f>
        <v>86448.170000000013</v>
      </c>
      <c r="F375" s="36">
        <f t="shared" ref="F375:F376" si="78">IF(D375 &gt; 1, ( C375 - D375 ) / D375, IF(C375 &gt; 1, 1, IF(C375 &lt; -1, -1, 0)))</f>
        <v>1</v>
      </c>
      <c r="G375" s="37" t="str">
        <f t="shared" ref="G375:G376" si="79">IF($E375 &gt; 1, "Over Budget", IF($E375 &lt; -1, "Under Budget", "On Budget"))</f>
        <v>Over Budget</v>
      </c>
      <c r="H375" s="38"/>
      <c r="I375" s="39"/>
    </row>
    <row r="376" spans="1:9" ht="15.75" outlineLevel="2" thickBot="1" x14ac:dyDescent="0.3">
      <c r="A376" s="56" t="s">
        <v>386</v>
      </c>
      <c r="B376" s="53" t="s">
        <v>351</v>
      </c>
      <c r="C376" s="54">
        <v>-1590689.6099999996</v>
      </c>
      <c r="D376" s="54">
        <v>0</v>
      </c>
      <c r="E376" s="35">
        <f t="shared" si="77"/>
        <v>-1590689.6099999996</v>
      </c>
      <c r="F376" s="36">
        <f t="shared" si="78"/>
        <v>-1</v>
      </c>
      <c r="G376" s="37" t="str">
        <f t="shared" si="79"/>
        <v>Under Budget</v>
      </c>
      <c r="H376" s="38"/>
      <c r="I376" s="39"/>
    </row>
    <row r="377" spans="1:9" ht="15.75" outlineLevel="1" thickBot="1" x14ac:dyDescent="0.3">
      <c r="A377" s="57" t="s">
        <v>387</v>
      </c>
      <c r="B377" s="58" t="s">
        <v>45</v>
      </c>
      <c r="C377" s="59">
        <f>SUBTOTAL(9,C375:C376)</f>
        <v>-1504241.4399999997</v>
      </c>
      <c r="D377" s="59">
        <f>SUBTOTAL(9,D375:D376)</f>
        <v>0</v>
      </c>
      <c r="E377" s="41">
        <f>C377 - D377</f>
        <v>-1504241.4399999997</v>
      </c>
      <c r="F377" s="42"/>
      <c r="G377" s="43"/>
      <c r="H377" s="44"/>
      <c r="I377" s="45"/>
    </row>
    <row r="378" spans="1:9" ht="15.75" outlineLevel="1" thickBot="1" x14ac:dyDescent="0.3">
      <c r="A378" s="57" t="s">
        <v>387</v>
      </c>
      <c r="B378" s="58" t="s">
        <v>45</v>
      </c>
      <c r="C378" s="59">
        <f>SUBTOTAL(9,C374:C377)</f>
        <v>-1504241.4399999997</v>
      </c>
      <c r="D378" s="59">
        <f>SUBTOTAL(9,D374:D377)</f>
        <v>0</v>
      </c>
      <c r="E378" s="41">
        <f>C378 - D378</f>
        <v>-1504241.4399999997</v>
      </c>
      <c r="F378" s="42"/>
      <c r="G378" s="43"/>
      <c r="H378" s="44"/>
      <c r="I378" s="45"/>
    </row>
    <row r="379" spans="1:9" ht="15.75" outlineLevel="1" thickBot="1" x14ac:dyDescent="0.3">
      <c r="A379" s="57" t="s">
        <v>388</v>
      </c>
      <c r="B379" s="60"/>
      <c r="C379" s="61">
        <f>SUBTOTAL(9,C4:C378)</f>
        <v>247873568.59000003</v>
      </c>
      <c r="D379" s="61">
        <f>SUBTOTAL(9,D4:D378)</f>
        <v>302910200.39894277</v>
      </c>
      <c r="E379" s="46">
        <f>C379 - D379</f>
        <v>-55036631.808942735</v>
      </c>
      <c r="F379" s="47"/>
      <c r="G379" s="48"/>
      <c r="H379" s="49"/>
      <c r="I379" s="50"/>
    </row>
    <row r="380" spans="1:9" ht="15.75" thickTop="1" x14ac:dyDescent="0.25"/>
    <row r="382" spans="1:9" x14ac:dyDescent="0.25">
      <c r="B382" s="18" t="s">
        <v>507</v>
      </c>
      <c r="C382" s="19">
        <v>247873568.59</v>
      </c>
      <c r="D382" s="20">
        <f>'2015 Capital Budget'!M416</f>
        <v>302910200.39894271</v>
      </c>
      <c r="E382" s="40" t="s">
        <v>508</v>
      </c>
    </row>
    <row r="383" spans="1:9" x14ac:dyDescent="0.25">
      <c r="B383" s="18" t="s">
        <v>509</v>
      </c>
      <c r="C383" s="21">
        <v>0</v>
      </c>
      <c r="D383" s="21">
        <v>0</v>
      </c>
    </row>
    <row r="384" spans="1:9" x14ac:dyDescent="0.25">
      <c r="B384" s="18" t="s">
        <v>510</v>
      </c>
      <c r="C384" s="19">
        <f>C382+C383</f>
        <v>247873568.59</v>
      </c>
      <c r="D384" s="19">
        <f>D382+D383</f>
        <v>302910200.39894271</v>
      </c>
    </row>
    <row r="385" spans="2:4" x14ac:dyDescent="0.25">
      <c r="B385" s="18"/>
      <c r="C385" s="23"/>
    </row>
    <row r="386" spans="2:4" x14ac:dyDescent="0.25">
      <c r="B386" s="18" t="s">
        <v>511</v>
      </c>
      <c r="C386" s="19">
        <f>C379</f>
        <v>247873568.59000003</v>
      </c>
      <c r="D386" s="19">
        <f>D379</f>
        <v>302910200.39894277</v>
      </c>
    </row>
    <row r="387" spans="2:4" x14ac:dyDescent="0.25">
      <c r="B387" s="18" t="s">
        <v>512</v>
      </c>
      <c r="C387" s="24">
        <f>C384-C386</f>
        <v>0</v>
      </c>
      <c r="D387" s="24">
        <f>D384-D386</f>
        <v>0</v>
      </c>
    </row>
    <row r="426" collapsed="1" x14ac:dyDescent="0.25"/>
    <row r="466" collapsed="1" x14ac:dyDescent="0.25"/>
    <row r="489" collapsed="1" x14ac:dyDescent="0.25"/>
    <row r="501" collapsed="1" x14ac:dyDescent="0.25"/>
    <row r="550" collapsed="1" x14ac:dyDescent="0.25"/>
    <row r="568" collapsed="1" x14ac:dyDescent="0.25"/>
    <row r="624" collapsed="1" x14ac:dyDescent="0.25"/>
    <row r="661" collapsed="1" x14ac:dyDescent="0.25"/>
    <row r="673" collapsed="1" x14ac:dyDescent="0.25"/>
    <row r="685" collapsed="1" x14ac:dyDescent="0.25"/>
    <row r="693" collapsed="1" x14ac:dyDescent="0.25"/>
    <row r="702" collapsed="1" x14ac:dyDescent="0.25"/>
    <row r="719" collapsed="1" x14ac:dyDescent="0.25"/>
    <row r="732" collapsed="1" x14ac:dyDescent="0.25"/>
    <row r="733" collapsed="1" x14ac:dyDescent="0.25"/>
    <row r="742" collapsed="1" x14ac:dyDescent="0.25"/>
    <row r="743" collapsed="1" x14ac:dyDescent="0.25"/>
  </sheetData>
  <sheetProtection formatCells="0" autoFilter="0"/>
  <protectedRanges>
    <protectedRange sqref="I6:I370" name="Range1"/>
  </protectedRanges>
  <autoFilter ref="A3:M378"/>
  <customSheetViews>
    <customSheetView guid="{64F9C0FD-225E-423C-A401-55C1A0804372}" showPageBreaks="1" showGridLines="0" zeroValues="0" showAutoFilter="1" hiddenRows="1" hiddenColumns="1">
      <pane xSplit="1" ySplit="1" topLeftCell="B3" activePane="bottomRight" state="frozen"/>
      <selection pane="bottomRight" activeCell="C391" sqref="C391"/>
      <pageMargins left="0.7" right="0.7" top="0.75" bottom="0.75" header="0.3" footer="0.3"/>
      <pageSetup orientation="portrait" r:id="rId1"/>
      <autoFilter ref="A3:M378"/>
    </customSheetView>
    <customSheetView guid="{FF76764D-4500-4022-AB4E-CEED61BA696C}" showGridLines="0" zeroValues="0" showAutoFilter="1" hiddenRows="1" hiddenColumns="1">
      <pane xSplit="1" ySplit="3" topLeftCell="B119" activePane="bottomRight" state="frozen"/>
      <selection pane="bottomRight" activeCell="I134" sqref="I134"/>
      <pageMargins left="0.7" right="0.7" top="0.75" bottom="0.75" header="0.3" footer="0.3"/>
      <pageSetup orientation="portrait" r:id="rId2"/>
      <autoFilter ref="A3:M378"/>
    </customSheetView>
    <customSheetView guid="{BC600A61-8726-4BAE-B5B6-97FBB8293D65}" showGridLines="0" zeroValues="0" showAutoFilter="1" hiddenRows="1" hiddenColumns="1">
      <pane xSplit="1" ySplit="3" topLeftCell="B336" activePane="bottomRight" state="frozen"/>
      <selection pane="bottomRight" activeCell="N342" sqref="N342"/>
      <pageMargins left="0.7" right="0.7" top="0.75" bottom="0.75" header="0.3" footer="0.3"/>
      <pageSetup orientation="portrait" r:id="rId3"/>
      <autoFilter ref="A3:M378"/>
    </customSheetView>
    <customSheetView guid="{8B91749B-187E-408E-AA0E-FDA062F41B51}" showGridLines="0" zeroValues="0" showAutoFilter="1" hiddenRows="1" hiddenColumns="1">
      <pane xSplit="1" ySplit="3" topLeftCell="E4" activePane="bottomRight" state="frozen"/>
      <selection pane="bottomRight" activeCell="I328" sqref="I328"/>
      <pageMargins left="0.7" right="0.7" top="0.75" bottom="0.75" header="0.3" footer="0.3"/>
      <pageSetup orientation="portrait" r:id="rId4"/>
      <autoFilter ref="A3:V378"/>
    </customSheetView>
    <customSheetView guid="{989CB039-6399-4F63-9678-1D74573B7ABB}" showGridLines="0" zeroValues="0" showAutoFilter="1" hiddenRows="1" hiddenColumns="1">
      <pane xSplit="1" ySplit="1" topLeftCell="B3" activePane="bottomRight" state="frozen"/>
      <selection pane="bottomRight" sqref="A1:A2"/>
      <pageMargins left="0.7" right="0.7" top="0.75" bottom="0.75" header="0.3" footer="0.3"/>
      <pageSetup orientation="portrait" r:id="rId5"/>
      <autoFilter ref="A3:V378"/>
    </customSheetView>
    <customSheetView guid="{7C0ED383-BD9F-4CB0-968A-3EE28A9EE29C}" showGridLines="0" zeroValues="0" showAutoFilter="1" hiddenRows="1" hiddenColumns="1">
      <pane xSplit="1" ySplit="3" topLeftCell="E343" activePane="bottomRight" state="frozen"/>
      <selection pane="bottomRight" activeCell="I360" sqref="I360"/>
      <pageMargins left="0.7" right="0.7" top="0.75" bottom="0.75" header="0.3" footer="0.3"/>
      <pageSetup orientation="portrait" r:id="rId6"/>
      <autoFilter ref="A3:V378"/>
    </customSheetView>
    <customSheetView guid="{359352EC-551C-4F8F-83D5-3A996B283C2D}" showGridLines="0" zeroValues="0" showAutoFilter="1" hiddenRows="1" hiddenColumns="1">
      <pane xSplit="1" ySplit="3" topLeftCell="B4" activePane="bottomRight" state="frozen"/>
      <selection pane="bottomRight" activeCell="I337" sqref="I337"/>
      <pageMargins left="0.7" right="0.7" top="0.75" bottom="0.75" header="0.3" footer="0.3"/>
      <pageSetup orientation="portrait" r:id="rId7"/>
      <autoFilter ref="A3:V378"/>
    </customSheetView>
    <customSheetView guid="{3E7980CA-FD7A-474D-8386-11856CCB1E58}" showGridLines="0" zeroValues="0" showAutoFilter="1" hiddenRows="1" hiddenColumns="1">
      <pane xSplit="1" ySplit="3" topLeftCell="B4" activePane="bottomRight" state="frozen"/>
      <selection pane="bottomRight" activeCell="E247" sqref="E247"/>
      <pageMargins left="0.7" right="0.7" top="0.75" bottom="0.75" header="0.3" footer="0.3"/>
      <pageSetup orientation="portrait" r:id="rId8"/>
      <autoFilter ref="A3:V378"/>
    </customSheetView>
    <customSheetView guid="{F85C2915-58E8-4097-B4CD-EF471B6CC417}" showGridLines="0" zeroValues="0" showAutoFilter="1" hiddenRows="1" hiddenColumns="1">
      <pane xSplit="1" ySplit="3" topLeftCell="B133" activePane="bottomRight" state="frozen"/>
      <selection pane="bottomRight" activeCell="I384" sqref="I384"/>
      <pageMargins left="0.7" right="0.7" top="0.75" bottom="0.75" header="0.3" footer="0.3"/>
      <pageSetup orientation="portrait" r:id="rId9"/>
      <autoFilter ref="A3:M378"/>
    </customSheetView>
    <customSheetView guid="{E971556B-759F-4F5A-A588-131263F14C92}" showGridLines="0" zeroValues="0" showAutoFilter="1" hiddenRows="1" hiddenColumns="1">
      <pane xSplit="1" ySplit="3" topLeftCell="C358" activePane="bottomRight" state="frozen"/>
      <selection pane="bottomRight" activeCell="I363" sqref="I363"/>
      <pageMargins left="0.7" right="0.7" top="0.75" bottom="0.75" header="0.3" footer="0.3"/>
      <pageSetup orientation="portrait" r:id="rId10"/>
      <autoFilter ref="A3:M378"/>
    </customSheetView>
  </customSheetViews>
  <mergeCells count="3">
    <mergeCell ref="A1:A2"/>
    <mergeCell ref="B1:B2"/>
    <mergeCell ref="C1:I1"/>
  </mergeCells>
  <conditionalFormatting sqref="E6:E39">
    <cfRule type="cellIs" dxfId="7" priority="103" operator="lessThanOrEqual">
      <formula>-1000000</formula>
    </cfRule>
    <cfRule type="cellIs" dxfId="6" priority="104" operator="greaterThanOrEqual">
      <formula>1000000</formula>
    </cfRule>
  </conditionalFormatting>
  <conditionalFormatting sqref="I6:I39">
    <cfRule type="notContainsBlanks" dxfId="5" priority="101">
      <formula>LEN(TRIM(I6))&gt;0</formula>
    </cfRule>
    <cfRule type="expression" dxfId="4" priority="102">
      <formula>$H6 = "Yes"</formula>
    </cfRule>
  </conditionalFormatting>
  <conditionalFormatting sqref="E375:E376 E370 E365 E350:E362 E347 E337:E344 E334 E304:E329 E257:E301 E254 E244:E251 E239 E201:E236 E148:E198 E131:E145 E128 E58:E125 E42:E55">
    <cfRule type="cellIs" dxfId="3" priority="99" operator="lessThanOrEqual">
      <formula>-1000000</formula>
    </cfRule>
    <cfRule type="cellIs" dxfId="2" priority="100" operator="greaterThanOrEqual">
      <formula>1000000</formula>
    </cfRule>
  </conditionalFormatting>
  <conditionalFormatting sqref="I370 I365 I350:I362 I347 I337:I344 I334 I304:I329 I257:I301 I254 I244:I251 I239 I201:I236 I148:I198 I131:I145 I128 I58:I125 I42:I55">
    <cfRule type="notContainsBlanks" dxfId="1" priority="97">
      <formula>LEN(TRIM(I42))&gt;0</formula>
    </cfRule>
    <cfRule type="expression" dxfId="0" priority="98">
      <formula>$H42 = "Yes"</formula>
    </cfRule>
  </conditionalFormatting>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16"/>
  <sheetViews>
    <sheetView showGridLines="0" showZeros="0" workbookViewId="0">
      <pane xSplit="1" ySplit="1" topLeftCell="C385" activePane="bottomRight" state="frozen"/>
      <selection pane="topRight"/>
      <selection pane="bottomLeft"/>
      <selection pane="bottomRight" activeCell="A417" sqref="A417"/>
    </sheetView>
  </sheetViews>
  <sheetFormatPr defaultColWidth="9.140625" defaultRowHeight="15" x14ac:dyDescent="0.25"/>
  <cols>
    <col min="1" max="1" width="39" style="6" customWidth="1"/>
    <col min="2" max="14" width="11.7109375" style="6" customWidth="1"/>
    <col min="15" max="16384" width="9.140625" style="6"/>
  </cols>
  <sheetData>
    <row r="1" spans="1:14" ht="15.75" thickBot="1" x14ac:dyDescent="0.3">
      <c r="A1" s="5" t="s">
        <v>1</v>
      </c>
      <c r="B1" s="5" t="s">
        <v>424</v>
      </c>
      <c r="C1" s="5" t="s">
        <v>425</v>
      </c>
      <c r="D1" s="5" t="s">
        <v>426</v>
      </c>
      <c r="E1" s="5" t="s">
        <v>427</v>
      </c>
      <c r="F1" s="5" t="s">
        <v>428</v>
      </c>
      <c r="G1" s="5" t="s">
        <v>429</v>
      </c>
      <c r="H1" s="5" t="s">
        <v>430</v>
      </c>
      <c r="I1" s="5" t="s">
        <v>431</v>
      </c>
      <c r="J1" s="5" t="s">
        <v>432</v>
      </c>
      <c r="K1" s="5" t="s">
        <v>433</v>
      </c>
      <c r="L1" s="5" t="s">
        <v>434</v>
      </c>
      <c r="M1" s="5" t="s">
        <v>435</v>
      </c>
      <c r="N1" s="5" t="s">
        <v>436</v>
      </c>
    </row>
    <row r="2" spans="1:14" x14ac:dyDescent="0.25">
      <c r="A2" s="7" t="s">
        <v>6</v>
      </c>
      <c r="B2" s="8"/>
      <c r="C2" s="8"/>
      <c r="D2" s="8"/>
      <c r="E2" s="8"/>
      <c r="F2" s="8"/>
      <c r="G2" s="8"/>
      <c r="H2" s="8"/>
      <c r="I2" s="8"/>
      <c r="J2" s="8"/>
      <c r="K2" s="8"/>
      <c r="L2" s="8"/>
      <c r="M2" s="8"/>
      <c r="N2" s="8"/>
    </row>
    <row r="3" spans="1:14" x14ac:dyDescent="0.25">
      <c r="A3" s="9" t="s">
        <v>7</v>
      </c>
      <c r="B3" s="8"/>
      <c r="C3" s="8"/>
      <c r="D3" s="8"/>
      <c r="E3" s="8"/>
      <c r="F3" s="8"/>
      <c r="G3" s="8"/>
      <c r="H3" s="8"/>
      <c r="I3" s="8"/>
      <c r="J3" s="8"/>
      <c r="K3" s="8"/>
      <c r="L3" s="8"/>
      <c r="M3" s="8"/>
      <c r="N3" s="8"/>
    </row>
    <row r="4" spans="1:14" x14ac:dyDescent="0.25">
      <c r="A4" s="10" t="s">
        <v>11</v>
      </c>
      <c r="B4" s="8">
        <v>0</v>
      </c>
      <c r="C4" s="8">
        <v>0</v>
      </c>
      <c r="D4" s="8">
        <v>0</v>
      </c>
      <c r="E4" s="8">
        <v>0</v>
      </c>
      <c r="F4" s="8">
        <v>0</v>
      </c>
      <c r="G4" s="8">
        <v>0</v>
      </c>
      <c r="H4" s="8">
        <v>0</v>
      </c>
      <c r="I4" s="8">
        <v>0</v>
      </c>
      <c r="J4" s="8">
        <v>0</v>
      </c>
      <c r="K4" s="8">
        <v>0</v>
      </c>
      <c r="L4" s="8">
        <v>0</v>
      </c>
      <c r="M4" s="8">
        <v>0</v>
      </c>
      <c r="N4" s="8">
        <v>0</v>
      </c>
    </row>
    <row r="5" spans="1:14" x14ac:dyDescent="0.25">
      <c r="A5" s="10" t="s">
        <v>12</v>
      </c>
      <c r="B5" s="8">
        <v>20000</v>
      </c>
      <c r="C5" s="8">
        <v>20000</v>
      </c>
      <c r="D5" s="8">
        <v>20000</v>
      </c>
      <c r="E5" s="8">
        <v>20000</v>
      </c>
      <c r="F5" s="8">
        <v>3538</v>
      </c>
      <c r="G5" s="8">
        <v>0</v>
      </c>
      <c r="H5" s="8">
        <v>0</v>
      </c>
      <c r="I5" s="8">
        <v>0</v>
      </c>
      <c r="J5" s="8">
        <v>0</v>
      </c>
      <c r="K5" s="8">
        <v>0</v>
      </c>
      <c r="L5" s="8">
        <v>0</v>
      </c>
      <c r="M5" s="8">
        <v>0</v>
      </c>
      <c r="N5" s="8">
        <v>83538</v>
      </c>
    </row>
    <row r="6" spans="1:14" x14ac:dyDescent="0.25">
      <c r="A6" s="10" t="s">
        <v>13</v>
      </c>
      <c r="B6" s="8">
        <v>116097</v>
      </c>
      <c r="C6" s="8">
        <v>116097</v>
      </c>
      <c r="D6" s="8">
        <v>116097</v>
      </c>
      <c r="E6" s="8">
        <v>116097</v>
      </c>
      <c r="F6" s="8">
        <v>116097</v>
      </c>
      <c r="G6" s="8">
        <v>102441</v>
      </c>
      <c r="H6" s="8">
        <v>0</v>
      </c>
      <c r="I6" s="8">
        <v>0</v>
      </c>
      <c r="J6" s="8">
        <v>0</v>
      </c>
      <c r="K6" s="8">
        <v>0</v>
      </c>
      <c r="L6" s="8">
        <v>0</v>
      </c>
      <c r="M6" s="8">
        <v>0</v>
      </c>
      <c r="N6" s="8">
        <v>682926</v>
      </c>
    </row>
    <row r="7" spans="1:14" x14ac:dyDescent="0.25">
      <c r="A7" s="10" t="s">
        <v>14</v>
      </c>
      <c r="B7" s="8">
        <v>26240</v>
      </c>
      <c r="C7" s="8">
        <v>26240</v>
      </c>
      <c r="D7" s="8">
        <v>26240</v>
      </c>
      <c r="E7" s="8">
        <v>26240</v>
      </c>
      <c r="F7" s="8">
        <v>26240</v>
      </c>
      <c r="G7" s="8">
        <v>26240</v>
      </c>
      <c r="H7" s="8">
        <v>26240</v>
      </c>
      <c r="I7" s="8">
        <v>26240</v>
      </c>
      <c r="J7" s="8">
        <v>26240</v>
      </c>
      <c r="K7" s="8">
        <v>26240</v>
      </c>
      <c r="L7" s="8">
        <v>26240</v>
      </c>
      <c r="M7" s="8">
        <v>26360</v>
      </c>
      <c r="N7" s="8">
        <v>315000</v>
      </c>
    </row>
    <row r="8" spans="1:14" x14ac:dyDescent="0.25">
      <c r="A8" s="10" t="s">
        <v>15</v>
      </c>
      <c r="B8" s="8">
        <v>2188</v>
      </c>
      <c r="C8" s="8">
        <v>2187</v>
      </c>
      <c r="D8" s="8">
        <v>2187</v>
      </c>
      <c r="E8" s="8">
        <v>2187</v>
      </c>
      <c r="F8" s="8">
        <v>2187</v>
      </c>
      <c r="G8" s="8">
        <v>2187</v>
      </c>
      <c r="H8" s="8">
        <v>2187</v>
      </c>
      <c r="I8" s="8">
        <v>2187</v>
      </c>
      <c r="J8" s="8">
        <v>2187</v>
      </c>
      <c r="K8" s="8">
        <v>2187</v>
      </c>
      <c r="L8" s="8">
        <v>2187</v>
      </c>
      <c r="M8" s="8">
        <v>2192</v>
      </c>
      <c r="N8" s="8">
        <v>26250</v>
      </c>
    </row>
    <row r="9" spans="1:14" x14ac:dyDescent="0.25">
      <c r="A9" s="10" t="s">
        <v>16</v>
      </c>
      <c r="B9" s="8">
        <v>4374</v>
      </c>
      <c r="C9" s="8">
        <v>4374</v>
      </c>
      <c r="D9" s="8">
        <v>4378</v>
      </c>
      <c r="E9" s="8">
        <v>4374</v>
      </c>
      <c r="F9" s="8">
        <v>4374</v>
      </c>
      <c r="G9" s="8">
        <v>4378</v>
      </c>
      <c r="H9" s="8">
        <v>4374</v>
      </c>
      <c r="I9" s="8">
        <v>4374</v>
      </c>
      <c r="J9" s="8">
        <v>4378</v>
      </c>
      <c r="K9" s="8">
        <v>4374</v>
      </c>
      <c r="L9" s="8">
        <v>4374</v>
      </c>
      <c r="M9" s="8">
        <v>4374</v>
      </c>
      <c r="N9" s="8">
        <v>52500</v>
      </c>
    </row>
    <row r="10" spans="1:14" x14ac:dyDescent="0.25">
      <c r="A10" s="10" t="s">
        <v>17</v>
      </c>
      <c r="B10" s="8">
        <v>78250</v>
      </c>
      <c r="C10" s="8">
        <v>78254</v>
      </c>
      <c r="D10" s="8">
        <v>78250</v>
      </c>
      <c r="E10" s="8">
        <v>78250</v>
      </c>
      <c r="F10" s="8">
        <v>0</v>
      </c>
      <c r="G10" s="8">
        <v>0</v>
      </c>
      <c r="H10" s="8">
        <v>0</v>
      </c>
      <c r="I10" s="8">
        <v>78250</v>
      </c>
      <c r="J10" s="8">
        <v>78250</v>
      </c>
      <c r="K10" s="8">
        <v>78250</v>
      </c>
      <c r="L10" s="8">
        <v>78246</v>
      </c>
      <c r="M10" s="8">
        <v>0</v>
      </c>
      <c r="N10" s="8">
        <v>626000</v>
      </c>
    </row>
    <row r="11" spans="1:14" x14ac:dyDescent="0.25">
      <c r="A11" s="10" t="s">
        <v>18</v>
      </c>
      <c r="B11" s="8">
        <v>25860</v>
      </c>
      <c r="C11" s="8">
        <v>25860</v>
      </c>
      <c r="D11" s="8">
        <v>25860</v>
      </c>
      <c r="E11" s="8">
        <v>25860</v>
      </c>
      <c r="F11" s="8">
        <v>25860</v>
      </c>
      <c r="G11" s="8">
        <v>25860</v>
      </c>
      <c r="H11" s="8">
        <v>25860</v>
      </c>
      <c r="I11" s="8">
        <v>25860</v>
      </c>
      <c r="J11" s="8">
        <v>25860</v>
      </c>
      <c r="K11" s="8">
        <v>16660</v>
      </c>
      <c r="L11" s="8">
        <v>16660</v>
      </c>
      <c r="M11" s="8">
        <v>16740</v>
      </c>
      <c r="N11" s="8">
        <v>282800</v>
      </c>
    </row>
    <row r="12" spans="1:14" x14ac:dyDescent="0.25">
      <c r="A12" s="10" t="s">
        <v>19</v>
      </c>
      <c r="B12" s="8">
        <v>11867</v>
      </c>
      <c r="C12" s="8">
        <v>11867</v>
      </c>
      <c r="D12" s="8">
        <v>11867</v>
      </c>
      <c r="E12" s="8">
        <v>11867</v>
      </c>
      <c r="F12" s="8">
        <v>11868</v>
      </c>
      <c r="G12" s="8">
        <v>11868</v>
      </c>
      <c r="H12" s="8">
        <v>11868</v>
      </c>
      <c r="I12" s="8">
        <v>11874</v>
      </c>
      <c r="J12" s="8">
        <v>0</v>
      </c>
      <c r="K12" s="8">
        <v>0</v>
      </c>
      <c r="L12" s="8">
        <v>0</v>
      </c>
      <c r="M12" s="8">
        <v>0</v>
      </c>
      <c r="N12" s="8">
        <v>94946</v>
      </c>
    </row>
    <row r="13" spans="1:14" x14ac:dyDescent="0.25">
      <c r="A13" s="10" t="s">
        <v>20</v>
      </c>
      <c r="B13" s="8">
        <v>41650</v>
      </c>
      <c r="C13" s="8">
        <v>41650</v>
      </c>
      <c r="D13" s="8">
        <v>41650</v>
      </c>
      <c r="E13" s="8">
        <v>41650</v>
      </c>
      <c r="F13" s="8">
        <v>41650</v>
      </c>
      <c r="G13" s="8">
        <v>41650</v>
      </c>
      <c r="H13" s="8">
        <v>41650</v>
      </c>
      <c r="I13" s="8">
        <v>41650</v>
      </c>
      <c r="J13" s="8">
        <v>41650</v>
      </c>
      <c r="K13" s="8">
        <v>41650</v>
      </c>
      <c r="L13" s="8">
        <v>41650</v>
      </c>
      <c r="M13" s="8">
        <v>41850</v>
      </c>
      <c r="N13" s="8">
        <v>500000</v>
      </c>
    </row>
    <row r="14" spans="1:14" x14ac:dyDescent="0.25">
      <c r="A14" s="10" t="s">
        <v>22</v>
      </c>
      <c r="B14" s="8">
        <v>14094</v>
      </c>
      <c r="C14" s="8">
        <v>14094</v>
      </c>
      <c r="D14" s="8">
        <v>14094</v>
      </c>
      <c r="E14" s="8">
        <v>14094</v>
      </c>
      <c r="F14" s="8">
        <v>14094</v>
      </c>
      <c r="G14" s="8">
        <v>14094</v>
      </c>
      <c r="H14" s="8">
        <v>14094</v>
      </c>
      <c r="I14" s="8">
        <v>14094</v>
      </c>
      <c r="J14" s="8">
        <v>14094</v>
      </c>
      <c r="K14" s="8">
        <v>14094</v>
      </c>
      <c r="L14" s="8">
        <v>14094</v>
      </c>
      <c r="M14" s="8">
        <v>14166</v>
      </c>
      <c r="N14" s="8">
        <v>169200</v>
      </c>
    </row>
    <row r="15" spans="1:14" x14ac:dyDescent="0.25">
      <c r="A15" s="10" t="s">
        <v>23</v>
      </c>
      <c r="B15" s="8">
        <v>26095</v>
      </c>
      <c r="C15" s="8">
        <v>26095</v>
      </c>
      <c r="D15" s="8">
        <v>191779</v>
      </c>
      <c r="E15" s="8">
        <v>191779</v>
      </c>
      <c r="F15" s="8">
        <v>26095</v>
      </c>
      <c r="G15" s="8">
        <v>26095</v>
      </c>
      <c r="H15" s="8">
        <v>26095</v>
      </c>
      <c r="I15" s="8">
        <v>26095</v>
      </c>
      <c r="J15" s="8">
        <v>26095</v>
      </c>
      <c r="K15" s="8">
        <v>26095</v>
      </c>
      <c r="L15" s="8">
        <v>26095</v>
      </c>
      <c r="M15" s="8">
        <v>26223</v>
      </c>
      <c r="N15" s="8">
        <v>644636</v>
      </c>
    </row>
    <row r="16" spans="1:14" x14ac:dyDescent="0.25">
      <c r="A16" s="10" t="s">
        <v>437</v>
      </c>
      <c r="B16" s="8">
        <v>0</v>
      </c>
      <c r="C16" s="8">
        <v>0</v>
      </c>
      <c r="D16" s="8">
        <v>0</v>
      </c>
      <c r="E16" s="8">
        <v>0</v>
      </c>
      <c r="F16" s="8">
        <v>0</v>
      </c>
      <c r="G16" s="8">
        <v>0</v>
      </c>
      <c r="H16" s="8">
        <v>0</v>
      </c>
      <c r="I16" s="8">
        <v>0</v>
      </c>
      <c r="J16" s="8">
        <v>0</v>
      </c>
      <c r="K16" s="8">
        <v>0</v>
      </c>
      <c r="L16" s="8">
        <v>0</v>
      </c>
      <c r="M16" s="8">
        <v>0</v>
      </c>
      <c r="N16" s="8">
        <v>0</v>
      </c>
    </row>
    <row r="17" spans="1:14" x14ac:dyDescent="0.25">
      <c r="A17" s="10" t="s">
        <v>24</v>
      </c>
      <c r="B17" s="8">
        <v>100000</v>
      </c>
      <c r="C17" s="8">
        <v>50000</v>
      </c>
      <c r="D17" s="8">
        <v>20289</v>
      </c>
      <c r="E17" s="8">
        <v>0</v>
      </c>
      <c r="F17" s="8">
        <v>0</v>
      </c>
      <c r="G17" s="8">
        <v>0</v>
      </c>
      <c r="H17" s="8">
        <v>0</v>
      </c>
      <c r="I17" s="8">
        <v>0</v>
      </c>
      <c r="J17" s="8">
        <v>0</v>
      </c>
      <c r="K17" s="8">
        <v>0</v>
      </c>
      <c r="L17" s="8">
        <v>0</v>
      </c>
      <c r="M17" s="8">
        <v>0</v>
      </c>
      <c r="N17" s="8">
        <v>170289</v>
      </c>
    </row>
    <row r="18" spans="1:14" x14ac:dyDescent="0.25">
      <c r="A18" s="10" t="s">
        <v>26</v>
      </c>
      <c r="B18" s="8">
        <v>441907</v>
      </c>
      <c r="C18" s="8">
        <v>441907</v>
      </c>
      <c r="D18" s="8">
        <v>441907</v>
      </c>
      <c r="E18" s="8">
        <v>441907</v>
      </c>
      <c r="F18" s="8">
        <v>441907</v>
      </c>
      <c r="G18" s="8">
        <v>441907</v>
      </c>
      <c r="H18" s="8">
        <v>441907</v>
      </c>
      <c r="I18" s="8">
        <v>441907</v>
      </c>
      <c r="J18" s="8">
        <v>441907</v>
      </c>
      <c r="K18" s="8">
        <v>441907</v>
      </c>
      <c r="L18" s="8">
        <v>441907</v>
      </c>
      <c r="M18" s="8">
        <v>444023</v>
      </c>
      <c r="N18" s="8">
        <v>5305000</v>
      </c>
    </row>
    <row r="19" spans="1:14" x14ac:dyDescent="0.25">
      <c r="A19" s="10" t="s">
        <v>438</v>
      </c>
      <c r="B19" s="8">
        <v>0</v>
      </c>
      <c r="C19" s="8">
        <v>0</v>
      </c>
      <c r="D19" s="8">
        <v>0</v>
      </c>
      <c r="E19" s="8">
        <v>0</v>
      </c>
      <c r="F19" s="8">
        <v>0</v>
      </c>
      <c r="G19" s="8">
        <v>0</v>
      </c>
      <c r="H19" s="8">
        <v>0</v>
      </c>
      <c r="I19" s="8">
        <v>0</v>
      </c>
      <c r="J19" s="8">
        <v>0</v>
      </c>
      <c r="K19" s="8">
        <v>0</v>
      </c>
      <c r="L19" s="8">
        <v>0</v>
      </c>
      <c r="M19" s="8">
        <v>0</v>
      </c>
      <c r="N19" s="8">
        <v>0</v>
      </c>
    </row>
    <row r="20" spans="1:14" x14ac:dyDescent="0.25">
      <c r="A20" s="10" t="s">
        <v>439</v>
      </c>
      <c r="B20" s="8">
        <v>0</v>
      </c>
      <c r="C20" s="8">
        <v>0</v>
      </c>
      <c r="D20" s="8">
        <v>0</v>
      </c>
      <c r="E20" s="8">
        <v>0</v>
      </c>
      <c r="F20" s="8">
        <v>0</v>
      </c>
      <c r="G20" s="8">
        <v>0</v>
      </c>
      <c r="H20" s="8">
        <v>0</v>
      </c>
      <c r="I20" s="8">
        <v>0</v>
      </c>
      <c r="J20" s="8">
        <v>0</v>
      </c>
      <c r="K20" s="8">
        <v>0</v>
      </c>
      <c r="L20" s="8">
        <v>0</v>
      </c>
      <c r="M20" s="8">
        <v>0</v>
      </c>
      <c r="N20" s="8">
        <v>0</v>
      </c>
    </row>
    <row r="21" spans="1:14" x14ac:dyDescent="0.25">
      <c r="A21" s="10" t="s">
        <v>27</v>
      </c>
      <c r="B21" s="8">
        <v>1207956.388704</v>
      </c>
      <c r="C21" s="8">
        <v>1213578.2177370284</v>
      </c>
      <c r="D21" s="8">
        <v>1219226.2107623764</v>
      </c>
      <c r="E21" s="8">
        <v>1224900.4895472645</v>
      </c>
      <c r="F21" s="8">
        <v>1230601.1764256177</v>
      </c>
      <c r="G21" s="8">
        <v>1236328.3943007025</v>
      </c>
      <c r="H21" s="8">
        <v>1242082.266647778</v>
      </c>
      <c r="I21" s="8">
        <v>1247862.9175167566</v>
      </c>
      <c r="J21" s="8">
        <v>1253670.4715348796</v>
      </c>
      <c r="K21" s="8">
        <v>1259505.0539094028</v>
      </c>
      <c r="L21" s="8">
        <v>1265366.7904302974</v>
      </c>
      <c r="M21" s="8">
        <v>1271261.8214349598</v>
      </c>
      <c r="N21" s="8">
        <v>14872340.198951066</v>
      </c>
    </row>
    <row r="22" spans="1:14" x14ac:dyDescent="0.25">
      <c r="A22" s="10" t="s">
        <v>28</v>
      </c>
      <c r="B22" s="8">
        <v>138641</v>
      </c>
      <c r="C22" s="8">
        <v>194572</v>
      </c>
      <c r="D22" s="8">
        <v>199452</v>
      </c>
      <c r="E22" s="8">
        <v>156483</v>
      </c>
      <c r="F22" s="8">
        <v>145990</v>
      </c>
      <c r="G22" s="8">
        <v>174342</v>
      </c>
      <c r="H22" s="8">
        <v>145220</v>
      </c>
      <c r="I22" s="8">
        <v>136119</v>
      </c>
      <c r="J22" s="8">
        <v>116899</v>
      </c>
      <c r="K22" s="8">
        <v>771899</v>
      </c>
      <c r="L22" s="8">
        <v>88195</v>
      </c>
      <c r="M22" s="8">
        <v>90750</v>
      </c>
      <c r="N22" s="8">
        <v>2358562</v>
      </c>
    </row>
    <row r="23" spans="1:14" x14ac:dyDescent="0.25">
      <c r="A23" s="10" t="s">
        <v>29</v>
      </c>
      <c r="B23" s="8">
        <v>10330685.37780256</v>
      </c>
      <c r="C23" s="8">
        <v>9621033.2407068536</v>
      </c>
      <c r="D23" s="8">
        <v>8815127.5882201027</v>
      </c>
      <c r="E23" s="8">
        <v>6588679.0293456791</v>
      </c>
      <c r="F23" s="8">
        <v>6456757.2835322544</v>
      </c>
      <c r="G23" s="8">
        <v>5141541.8674958125</v>
      </c>
      <c r="H23" s="8">
        <v>5046747.9771781387</v>
      </c>
      <c r="I23" s="8">
        <v>4955304.7191359252</v>
      </c>
      <c r="J23" s="8">
        <v>4894688.4400307843</v>
      </c>
      <c r="K23" s="8">
        <v>4259973.0407465948</v>
      </c>
      <c r="L23" s="8">
        <v>3117052.5350829321</v>
      </c>
      <c r="M23" s="8">
        <v>3172621</v>
      </c>
      <c r="N23" s="8">
        <v>72400212.099277645</v>
      </c>
    </row>
    <row r="24" spans="1:14" x14ac:dyDescent="0.25">
      <c r="A24" s="10" t="s">
        <v>30</v>
      </c>
      <c r="B24" s="8">
        <v>358333</v>
      </c>
      <c r="C24" s="8">
        <v>358333</v>
      </c>
      <c r="D24" s="8">
        <v>358333</v>
      </c>
      <c r="E24" s="8">
        <v>358333</v>
      </c>
      <c r="F24" s="8">
        <v>358333</v>
      </c>
      <c r="G24" s="8">
        <v>358333</v>
      </c>
      <c r="H24" s="8">
        <v>358333</v>
      </c>
      <c r="I24" s="8">
        <v>358333</v>
      </c>
      <c r="J24" s="8">
        <v>358333</v>
      </c>
      <c r="K24" s="8">
        <v>358333</v>
      </c>
      <c r="L24" s="8">
        <v>358333</v>
      </c>
      <c r="M24" s="8">
        <v>358337</v>
      </c>
      <c r="N24" s="8">
        <v>4300000</v>
      </c>
    </row>
    <row r="25" spans="1:14" x14ac:dyDescent="0.25">
      <c r="A25" s="10" t="s">
        <v>31</v>
      </c>
      <c r="B25" s="8">
        <v>145998</v>
      </c>
      <c r="C25" s="8">
        <v>145998</v>
      </c>
      <c r="D25" s="8">
        <v>145998</v>
      </c>
      <c r="E25" s="8">
        <v>145998</v>
      </c>
      <c r="F25" s="8">
        <v>145998</v>
      </c>
      <c r="G25" s="8">
        <v>145998</v>
      </c>
      <c r="H25" s="8">
        <v>145998</v>
      </c>
      <c r="I25" s="8">
        <v>145998</v>
      </c>
      <c r="J25" s="8">
        <v>145998</v>
      </c>
      <c r="K25" s="8">
        <v>145998</v>
      </c>
      <c r="L25" s="8">
        <v>145998</v>
      </c>
      <c r="M25" s="8">
        <v>146022</v>
      </c>
      <c r="N25" s="8">
        <v>1752000</v>
      </c>
    </row>
    <row r="26" spans="1:14" x14ac:dyDescent="0.25">
      <c r="A26" s="10" t="s">
        <v>32</v>
      </c>
      <c r="B26" s="8">
        <v>1095667.699548</v>
      </c>
      <c r="C26" s="8">
        <v>1100766.9370216962</v>
      </c>
      <c r="D26" s="8">
        <v>1105889.9063465954</v>
      </c>
      <c r="E26" s="8">
        <v>1111036.7179707324</v>
      </c>
      <c r="F26" s="8">
        <v>1116207.4828561682</v>
      </c>
      <c r="G26" s="8">
        <v>1121402.3124813808</v>
      </c>
      <c r="H26" s="8">
        <v>1126621.3188436693</v>
      </c>
      <c r="I26" s="8">
        <v>1131864.6144615675</v>
      </c>
      <c r="J26" s="8">
        <v>1137132.3123772717</v>
      </c>
      <c r="K26" s="8">
        <v>1142424.5261590756</v>
      </c>
      <c r="L26" s="8">
        <v>1147741.3699038201</v>
      </c>
      <c r="M26" s="8">
        <v>1153094.9861633522</v>
      </c>
      <c r="N26" s="8">
        <v>13489850.18413333</v>
      </c>
    </row>
    <row r="27" spans="1:14" x14ac:dyDescent="0.25">
      <c r="A27" s="10" t="s">
        <v>33</v>
      </c>
      <c r="B27" s="8">
        <v>394286</v>
      </c>
      <c r="C27" s="8">
        <v>394286</v>
      </c>
      <c r="D27" s="8">
        <v>394286</v>
      </c>
      <c r="E27" s="8">
        <v>394286</v>
      </c>
      <c r="F27" s="8">
        <v>394286</v>
      </c>
      <c r="G27" s="8">
        <v>394286</v>
      </c>
      <c r="H27" s="8">
        <v>394286</v>
      </c>
      <c r="I27" s="8">
        <v>394286</v>
      </c>
      <c r="J27" s="8">
        <v>394286</v>
      </c>
      <c r="K27" s="8">
        <v>394286</v>
      </c>
      <c r="L27" s="8">
        <v>394286</v>
      </c>
      <c r="M27" s="8">
        <v>394296</v>
      </c>
      <c r="N27" s="8">
        <v>4731442</v>
      </c>
    </row>
    <row r="28" spans="1:14" x14ac:dyDescent="0.25">
      <c r="A28" s="10" t="s">
        <v>34</v>
      </c>
      <c r="B28" s="8">
        <v>437536</v>
      </c>
      <c r="C28" s="8">
        <v>437536</v>
      </c>
      <c r="D28" s="8">
        <v>437536</v>
      </c>
      <c r="E28" s="8">
        <v>437536</v>
      </c>
      <c r="F28" s="8">
        <v>437536</v>
      </c>
      <c r="G28" s="8">
        <v>437536</v>
      </c>
      <c r="H28" s="8">
        <v>437536</v>
      </c>
      <c r="I28" s="8">
        <v>437536</v>
      </c>
      <c r="J28" s="8">
        <v>437536</v>
      </c>
      <c r="K28" s="8">
        <v>437536</v>
      </c>
      <c r="L28" s="8">
        <v>437536</v>
      </c>
      <c r="M28" s="8">
        <v>437539</v>
      </c>
      <c r="N28" s="8">
        <v>5250435</v>
      </c>
    </row>
    <row r="29" spans="1:14" x14ac:dyDescent="0.25">
      <c r="A29" s="10" t="s">
        <v>35</v>
      </c>
      <c r="B29" s="8">
        <v>472089</v>
      </c>
      <c r="C29" s="8">
        <v>527907</v>
      </c>
      <c r="D29" s="8">
        <v>550033</v>
      </c>
      <c r="E29" s="8">
        <v>318662</v>
      </c>
      <c r="F29" s="8">
        <v>380544</v>
      </c>
      <c r="G29" s="8">
        <v>339830</v>
      </c>
      <c r="H29" s="8">
        <v>270804</v>
      </c>
      <c r="I29" s="8">
        <v>168025</v>
      </c>
      <c r="J29" s="8">
        <v>166335</v>
      </c>
      <c r="K29" s="8">
        <v>186333</v>
      </c>
      <c r="L29" s="8">
        <v>104400</v>
      </c>
      <c r="M29" s="8">
        <v>101700</v>
      </c>
      <c r="N29" s="8">
        <v>3586662</v>
      </c>
    </row>
    <row r="30" spans="1:14" x14ac:dyDescent="0.25">
      <c r="A30" s="10" t="s">
        <v>36</v>
      </c>
      <c r="B30" s="8">
        <v>0</v>
      </c>
      <c r="C30" s="8">
        <v>0</v>
      </c>
      <c r="D30" s="8">
        <v>0</v>
      </c>
      <c r="E30" s="8">
        <v>0</v>
      </c>
      <c r="F30" s="8">
        <v>0</v>
      </c>
      <c r="G30" s="8">
        <v>0</v>
      </c>
      <c r="H30" s="8">
        <v>0</v>
      </c>
      <c r="I30" s="8">
        <v>0</v>
      </c>
      <c r="J30" s="8">
        <v>0</v>
      </c>
      <c r="K30" s="8">
        <v>0</v>
      </c>
      <c r="L30" s="8">
        <v>0</v>
      </c>
      <c r="M30" s="8">
        <v>0</v>
      </c>
      <c r="N30" s="8">
        <v>0</v>
      </c>
    </row>
    <row r="31" spans="1:14" x14ac:dyDescent="0.25">
      <c r="A31" s="10" t="s">
        <v>37</v>
      </c>
      <c r="B31" s="8">
        <v>0</v>
      </c>
      <c r="C31" s="8">
        <v>0</v>
      </c>
      <c r="D31" s="8">
        <v>0</v>
      </c>
      <c r="E31" s="8">
        <v>0</v>
      </c>
      <c r="F31" s="8">
        <v>0</v>
      </c>
      <c r="G31" s="8">
        <v>0</v>
      </c>
      <c r="H31" s="8">
        <v>0</v>
      </c>
      <c r="I31" s="8">
        <v>0</v>
      </c>
      <c r="J31" s="8">
        <v>0</v>
      </c>
      <c r="K31" s="8">
        <v>0</v>
      </c>
      <c r="L31" s="8">
        <v>0</v>
      </c>
      <c r="M31" s="8">
        <v>0</v>
      </c>
      <c r="N31" s="8">
        <v>0</v>
      </c>
    </row>
    <row r="32" spans="1:14" x14ac:dyDescent="0.25">
      <c r="A32" s="10" t="s">
        <v>38</v>
      </c>
      <c r="B32" s="8">
        <v>0</v>
      </c>
      <c r="C32" s="8">
        <v>0</v>
      </c>
      <c r="D32" s="8">
        <v>154000</v>
      </c>
      <c r="E32" s="8">
        <v>4000</v>
      </c>
      <c r="F32" s="8">
        <v>5000</v>
      </c>
      <c r="G32" s="8">
        <v>0</v>
      </c>
      <c r="H32" s="8">
        <v>0</v>
      </c>
      <c r="I32" s="8">
        <v>0</v>
      </c>
      <c r="J32" s="8">
        <v>0</v>
      </c>
      <c r="K32" s="8">
        <v>100000</v>
      </c>
      <c r="L32" s="8">
        <v>54000</v>
      </c>
      <c r="M32" s="8">
        <v>42625</v>
      </c>
      <c r="N32" s="8">
        <v>359625</v>
      </c>
    </row>
    <row r="33" spans="1:14" x14ac:dyDescent="0.25">
      <c r="A33" s="10" t="s">
        <v>440</v>
      </c>
      <c r="B33" s="8">
        <v>0</v>
      </c>
      <c r="C33" s="8">
        <v>0</v>
      </c>
      <c r="D33" s="8">
        <v>0</v>
      </c>
      <c r="E33" s="8">
        <v>0</v>
      </c>
      <c r="F33" s="8">
        <v>0</v>
      </c>
      <c r="G33" s="8">
        <v>0</v>
      </c>
      <c r="H33" s="8">
        <v>0</v>
      </c>
      <c r="I33" s="8">
        <v>0</v>
      </c>
      <c r="J33" s="8">
        <v>0</v>
      </c>
      <c r="K33" s="8">
        <v>0</v>
      </c>
      <c r="L33" s="8">
        <v>0</v>
      </c>
      <c r="M33" s="8">
        <v>0</v>
      </c>
      <c r="N33" s="8">
        <v>0</v>
      </c>
    </row>
    <row r="34" spans="1:14" x14ac:dyDescent="0.25">
      <c r="A34" s="10" t="s">
        <v>39</v>
      </c>
      <c r="B34" s="8">
        <v>0</v>
      </c>
      <c r="C34" s="8">
        <v>0</v>
      </c>
      <c r="D34" s="8">
        <v>0</v>
      </c>
      <c r="E34" s="8">
        <v>0</v>
      </c>
      <c r="F34" s="8">
        <v>0</v>
      </c>
      <c r="G34" s="8">
        <v>0</v>
      </c>
      <c r="H34" s="8">
        <v>0</v>
      </c>
      <c r="I34" s="8">
        <v>0</v>
      </c>
      <c r="J34" s="8">
        <v>36750</v>
      </c>
      <c r="K34" s="8">
        <v>36750</v>
      </c>
      <c r="L34" s="8">
        <v>36750</v>
      </c>
      <c r="M34" s="8">
        <v>36750</v>
      </c>
      <c r="N34" s="8">
        <v>147000</v>
      </c>
    </row>
    <row r="35" spans="1:14" x14ac:dyDescent="0.25">
      <c r="A35" s="10" t="s">
        <v>40</v>
      </c>
      <c r="B35" s="8">
        <v>0</v>
      </c>
      <c r="C35" s="8">
        <v>0</v>
      </c>
      <c r="D35" s="8">
        <v>0</v>
      </c>
      <c r="E35" s="8">
        <v>0</v>
      </c>
      <c r="F35" s="8">
        <v>0</v>
      </c>
      <c r="G35" s="8">
        <v>0</v>
      </c>
      <c r="H35" s="8">
        <v>0</v>
      </c>
      <c r="I35" s="8">
        <v>0</v>
      </c>
      <c r="J35" s="8">
        <v>144375</v>
      </c>
      <c r="K35" s="8">
        <v>144375</v>
      </c>
      <c r="L35" s="8">
        <v>144375</v>
      </c>
      <c r="M35" s="8">
        <v>144375</v>
      </c>
      <c r="N35" s="8">
        <v>577500</v>
      </c>
    </row>
    <row r="36" spans="1:14" x14ac:dyDescent="0.25">
      <c r="A36" s="10" t="s">
        <v>42</v>
      </c>
      <c r="B36" s="8">
        <v>0</v>
      </c>
      <c r="C36" s="8">
        <v>0</v>
      </c>
      <c r="D36" s="8">
        <v>0</v>
      </c>
      <c r="E36" s="8">
        <v>0</v>
      </c>
      <c r="F36" s="8">
        <v>0</v>
      </c>
      <c r="G36" s="8">
        <v>0</v>
      </c>
      <c r="H36" s="8">
        <v>0</v>
      </c>
      <c r="I36" s="8">
        <v>0</v>
      </c>
      <c r="J36" s="8">
        <v>0</v>
      </c>
      <c r="K36" s="8">
        <v>0</v>
      </c>
      <c r="L36" s="8">
        <v>0</v>
      </c>
      <c r="M36" s="8">
        <v>0</v>
      </c>
      <c r="N36" s="8">
        <v>0</v>
      </c>
    </row>
    <row r="37" spans="1:14" ht="15.75" thickBot="1" x14ac:dyDescent="0.3">
      <c r="A37" s="10" t="s">
        <v>441</v>
      </c>
      <c r="B37" s="8">
        <v>0</v>
      </c>
      <c r="C37" s="8">
        <v>0</v>
      </c>
      <c r="D37" s="8">
        <v>0</v>
      </c>
      <c r="E37" s="8">
        <v>0</v>
      </c>
      <c r="F37" s="8">
        <v>0</v>
      </c>
      <c r="G37" s="8">
        <v>0</v>
      </c>
      <c r="H37" s="8">
        <v>0</v>
      </c>
      <c r="I37" s="8">
        <v>0</v>
      </c>
      <c r="J37" s="8">
        <v>0</v>
      </c>
      <c r="K37" s="8">
        <v>0</v>
      </c>
      <c r="L37" s="8">
        <v>0</v>
      </c>
      <c r="M37" s="8">
        <v>0</v>
      </c>
      <c r="N37" s="8">
        <v>0</v>
      </c>
    </row>
    <row r="38" spans="1:14" x14ac:dyDescent="0.25">
      <c r="A38" s="11" t="s">
        <v>44</v>
      </c>
      <c r="B38" s="12">
        <v>15489814.466054561</v>
      </c>
      <c r="C38" s="12">
        <v>14852635.395465579</v>
      </c>
      <c r="D38" s="12">
        <v>14374479.705329074</v>
      </c>
      <c r="E38" s="12">
        <v>11714219.236863676</v>
      </c>
      <c r="F38" s="12">
        <v>11385162.942814039</v>
      </c>
      <c r="G38" s="12">
        <v>10046317.574277896</v>
      </c>
      <c r="H38" s="12">
        <v>9761903.5626695864</v>
      </c>
      <c r="I38" s="12">
        <v>9647860.2511142492</v>
      </c>
      <c r="J38" s="12">
        <v>9746664.2239429355</v>
      </c>
      <c r="K38" s="12">
        <v>9888869.6208150741</v>
      </c>
      <c r="L38" s="12">
        <v>7945486.6954170503</v>
      </c>
      <c r="M38" s="12">
        <v>7925299.8075983115</v>
      </c>
      <c r="N38" s="12">
        <v>132778713.48236205</v>
      </c>
    </row>
    <row r="39" spans="1:14" x14ac:dyDescent="0.25">
      <c r="A39" s="9" t="s">
        <v>46</v>
      </c>
      <c r="B39" s="8"/>
      <c r="C39" s="8"/>
      <c r="D39" s="8"/>
      <c r="E39" s="8"/>
      <c r="F39" s="8"/>
      <c r="G39" s="8"/>
      <c r="H39" s="8"/>
      <c r="I39" s="8"/>
      <c r="J39" s="8"/>
      <c r="K39" s="8"/>
      <c r="L39" s="8"/>
      <c r="M39" s="8"/>
      <c r="N39" s="8"/>
    </row>
    <row r="40" spans="1:14" x14ac:dyDescent="0.25">
      <c r="A40" s="10" t="s">
        <v>47</v>
      </c>
      <c r="B40" s="8">
        <v>0</v>
      </c>
      <c r="C40" s="8">
        <v>83333</v>
      </c>
      <c r="D40" s="8">
        <v>83333</v>
      </c>
      <c r="E40" s="8">
        <v>83334</v>
      </c>
      <c r="F40" s="8">
        <v>0</v>
      </c>
      <c r="G40" s="8">
        <v>0</v>
      </c>
      <c r="H40" s="8">
        <v>0</v>
      </c>
      <c r="I40" s="8">
        <v>0</v>
      </c>
      <c r="J40" s="8">
        <v>0</v>
      </c>
      <c r="K40" s="8">
        <v>0</v>
      </c>
      <c r="L40" s="8">
        <v>0</v>
      </c>
      <c r="M40" s="8">
        <v>0</v>
      </c>
      <c r="N40" s="8">
        <v>250000</v>
      </c>
    </row>
    <row r="41" spans="1:14" x14ac:dyDescent="0.25">
      <c r="A41" s="10" t="s">
        <v>48</v>
      </c>
      <c r="B41" s="8">
        <v>166600</v>
      </c>
      <c r="C41" s="8">
        <v>166600</v>
      </c>
      <c r="D41" s="8">
        <v>166600</v>
      </c>
      <c r="E41" s="8">
        <v>166600</v>
      </c>
      <c r="F41" s="8">
        <v>166600</v>
      </c>
      <c r="G41" s="8">
        <v>166600</v>
      </c>
      <c r="H41" s="8">
        <v>166600</v>
      </c>
      <c r="I41" s="8">
        <v>166600</v>
      </c>
      <c r="J41" s="8">
        <v>166600</v>
      </c>
      <c r="K41" s="8">
        <v>166600</v>
      </c>
      <c r="L41" s="8">
        <v>166600</v>
      </c>
      <c r="M41" s="8">
        <v>167400</v>
      </c>
      <c r="N41" s="8">
        <v>2000000</v>
      </c>
    </row>
    <row r="42" spans="1:14" x14ac:dyDescent="0.25">
      <c r="A42" s="10" t="s">
        <v>49</v>
      </c>
      <c r="B42" s="8">
        <v>0</v>
      </c>
      <c r="C42" s="8">
        <v>0</v>
      </c>
      <c r="D42" s="8">
        <v>0</v>
      </c>
      <c r="E42" s="8">
        <v>0</v>
      </c>
      <c r="F42" s="8">
        <v>0</v>
      </c>
      <c r="G42" s="8">
        <v>0</v>
      </c>
      <c r="H42" s="8">
        <v>0</v>
      </c>
      <c r="I42" s="8">
        <v>0</v>
      </c>
      <c r="J42" s="8">
        <v>0</v>
      </c>
      <c r="K42" s="8">
        <v>58824</v>
      </c>
      <c r="L42" s="8">
        <v>58824</v>
      </c>
      <c r="M42" s="8">
        <v>82352</v>
      </c>
      <c r="N42" s="8">
        <v>200000</v>
      </c>
    </row>
    <row r="43" spans="1:14" x14ac:dyDescent="0.25">
      <c r="A43" s="10" t="s">
        <v>50</v>
      </c>
      <c r="B43" s="8">
        <v>0</v>
      </c>
      <c r="C43" s="8">
        <v>46772</v>
      </c>
      <c r="D43" s="8">
        <v>58994</v>
      </c>
      <c r="E43" s="8">
        <v>46767</v>
      </c>
      <c r="F43" s="8">
        <v>46767</v>
      </c>
      <c r="G43" s="8">
        <v>12226</v>
      </c>
      <c r="H43" s="8">
        <v>0</v>
      </c>
      <c r="I43" s="8">
        <v>0</v>
      </c>
      <c r="J43" s="8">
        <v>0</v>
      </c>
      <c r="K43" s="8">
        <v>12224</v>
      </c>
      <c r="L43" s="8">
        <v>0</v>
      </c>
      <c r="M43" s="8">
        <v>0</v>
      </c>
      <c r="N43" s="8">
        <v>223750</v>
      </c>
    </row>
    <row r="44" spans="1:14" x14ac:dyDescent="0.25">
      <c r="A44" s="10" t="s">
        <v>51</v>
      </c>
      <c r="B44" s="8">
        <v>0</v>
      </c>
      <c r="C44" s="8">
        <v>0</v>
      </c>
      <c r="D44" s="8">
        <v>0</v>
      </c>
      <c r="E44" s="8">
        <v>0</v>
      </c>
      <c r="F44" s="8">
        <v>0</v>
      </c>
      <c r="G44" s="8">
        <v>0</v>
      </c>
      <c r="H44" s="8">
        <v>0</v>
      </c>
      <c r="I44" s="8">
        <v>0</v>
      </c>
      <c r="J44" s="8">
        <v>0</v>
      </c>
      <c r="K44" s="8">
        <v>0</v>
      </c>
      <c r="L44" s="8">
        <v>0</v>
      </c>
      <c r="M44" s="8">
        <v>0</v>
      </c>
      <c r="N44" s="8">
        <v>0</v>
      </c>
    </row>
    <row r="45" spans="1:14" x14ac:dyDescent="0.25">
      <c r="A45" s="10" t="s">
        <v>52</v>
      </c>
      <c r="B45" s="8">
        <v>0</v>
      </c>
      <c r="C45" s="8">
        <v>0</v>
      </c>
      <c r="D45" s="8">
        <v>0</v>
      </c>
      <c r="E45" s="8">
        <v>0</v>
      </c>
      <c r="F45" s="8">
        <v>0</v>
      </c>
      <c r="G45" s="8">
        <v>0</v>
      </c>
      <c r="H45" s="8">
        <v>0</v>
      </c>
      <c r="I45" s="8">
        <v>0</v>
      </c>
      <c r="J45" s="8">
        <v>0</v>
      </c>
      <c r="K45" s="8">
        <v>0</v>
      </c>
      <c r="L45" s="8">
        <v>0</v>
      </c>
      <c r="M45" s="8">
        <v>0</v>
      </c>
      <c r="N45" s="8">
        <v>0</v>
      </c>
    </row>
    <row r="46" spans="1:14" x14ac:dyDescent="0.25">
      <c r="A46" s="10" t="s">
        <v>53</v>
      </c>
      <c r="B46" s="8">
        <v>0</v>
      </c>
      <c r="C46" s="8">
        <v>0</v>
      </c>
      <c r="D46" s="8">
        <v>0</v>
      </c>
      <c r="E46" s="8">
        <v>0</v>
      </c>
      <c r="F46" s="8">
        <v>0</v>
      </c>
      <c r="G46" s="8">
        <v>0</v>
      </c>
      <c r="H46" s="8">
        <v>0</v>
      </c>
      <c r="I46" s="8">
        <v>0</v>
      </c>
      <c r="J46" s="8">
        <v>0</v>
      </c>
      <c r="K46" s="8">
        <v>0</v>
      </c>
      <c r="L46" s="8">
        <v>0</v>
      </c>
      <c r="M46" s="8">
        <v>0</v>
      </c>
      <c r="N46" s="8">
        <v>0</v>
      </c>
    </row>
    <row r="47" spans="1:14" x14ac:dyDescent="0.25">
      <c r="A47" s="10" t="s">
        <v>54</v>
      </c>
      <c r="B47" s="8">
        <v>0</v>
      </c>
      <c r="C47" s="8">
        <v>0</v>
      </c>
      <c r="D47" s="8">
        <v>0</v>
      </c>
      <c r="E47" s="8">
        <v>0</v>
      </c>
      <c r="F47" s="8">
        <v>0</v>
      </c>
      <c r="G47" s="8">
        <v>0</v>
      </c>
      <c r="H47" s="8">
        <v>0</v>
      </c>
      <c r="I47" s="8">
        <v>0</v>
      </c>
      <c r="J47" s="8">
        <v>0</v>
      </c>
      <c r="K47" s="8">
        <v>0</v>
      </c>
      <c r="L47" s="8">
        <v>0</v>
      </c>
      <c r="M47" s="8">
        <v>0</v>
      </c>
      <c r="N47" s="8">
        <v>0</v>
      </c>
    </row>
    <row r="48" spans="1:14" x14ac:dyDescent="0.25">
      <c r="A48" s="10" t="s">
        <v>55</v>
      </c>
      <c r="B48" s="8">
        <v>23829</v>
      </c>
      <c r="C48" s="8">
        <v>23829</v>
      </c>
      <c r="D48" s="8">
        <v>23829</v>
      </c>
      <c r="E48" s="8">
        <v>23829</v>
      </c>
      <c r="F48" s="8">
        <v>23829</v>
      </c>
      <c r="G48" s="8">
        <v>23829</v>
      </c>
      <c r="H48" s="8">
        <v>23829</v>
      </c>
      <c r="I48" s="8">
        <v>23829</v>
      </c>
      <c r="J48" s="8">
        <v>23829</v>
      </c>
      <c r="K48" s="8">
        <v>23829</v>
      </c>
      <c r="L48" s="8">
        <v>23829</v>
      </c>
      <c r="M48" s="8">
        <v>23829</v>
      </c>
      <c r="N48" s="8">
        <v>285948</v>
      </c>
    </row>
    <row r="49" spans="1:14" x14ac:dyDescent="0.25">
      <c r="A49" s="10" t="s">
        <v>442</v>
      </c>
      <c r="B49" s="8">
        <v>0</v>
      </c>
      <c r="C49" s="8">
        <v>0</v>
      </c>
      <c r="D49" s="8">
        <v>0</v>
      </c>
      <c r="E49" s="8">
        <v>0</v>
      </c>
      <c r="F49" s="8">
        <v>0</v>
      </c>
      <c r="G49" s="8">
        <v>0</v>
      </c>
      <c r="H49" s="8">
        <v>0</v>
      </c>
      <c r="I49" s="8">
        <v>0</v>
      </c>
      <c r="J49" s="8">
        <v>0</v>
      </c>
      <c r="K49" s="8">
        <v>0</v>
      </c>
      <c r="L49" s="8">
        <v>0</v>
      </c>
      <c r="M49" s="8">
        <v>0</v>
      </c>
      <c r="N49" s="8">
        <v>0</v>
      </c>
    </row>
    <row r="50" spans="1:14" x14ac:dyDescent="0.25">
      <c r="A50" s="10" t="s">
        <v>56</v>
      </c>
      <c r="B50" s="8">
        <v>0</v>
      </c>
      <c r="C50" s="8">
        <v>0</v>
      </c>
      <c r="D50" s="8">
        <v>0</v>
      </c>
      <c r="E50" s="8">
        <v>0</v>
      </c>
      <c r="F50" s="8">
        <v>0</v>
      </c>
      <c r="G50" s="8">
        <v>0</v>
      </c>
      <c r="H50" s="8">
        <v>0</v>
      </c>
      <c r="I50" s="8">
        <v>0</v>
      </c>
      <c r="J50" s="8">
        <v>0</v>
      </c>
      <c r="K50" s="8">
        <v>0</v>
      </c>
      <c r="L50" s="8">
        <v>0</v>
      </c>
      <c r="M50" s="8">
        <v>0</v>
      </c>
      <c r="N50" s="8">
        <v>0</v>
      </c>
    </row>
    <row r="51" spans="1:14" x14ac:dyDescent="0.25">
      <c r="A51" s="10" t="s">
        <v>58</v>
      </c>
      <c r="B51" s="8">
        <v>765</v>
      </c>
      <c r="C51" s="8">
        <v>765</v>
      </c>
      <c r="D51" s="8">
        <v>765</v>
      </c>
      <c r="E51" s="8">
        <v>765</v>
      </c>
      <c r="F51" s="8">
        <v>765</v>
      </c>
      <c r="G51" s="8">
        <v>765</v>
      </c>
      <c r="H51" s="8">
        <v>2295</v>
      </c>
      <c r="I51" s="8">
        <v>2296</v>
      </c>
      <c r="J51" s="8">
        <v>2296</v>
      </c>
      <c r="K51" s="8">
        <v>2296</v>
      </c>
      <c r="L51" s="8">
        <v>2296</v>
      </c>
      <c r="M51" s="8">
        <v>2296</v>
      </c>
      <c r="N51" s="8">
        <v>18365</v>
      </c>
    </row>
    <row r="52" spans="1:14" x14ac:dyDescent="0.25">
      <c r="A52" s="10" t="s">
        <v>59</v>
      </c>
      <c r="B52" s="8">
        <v>975</v>
      </c>
      <c r="C52" s="8">
        <v>975</v>
      </c>
      <c r="D52" s="8">
        <v>975</v>
      </c>
      <c r="E52" s="8">
        <v>975</v>
      </c>
      <c r="F52" s="8">
        <v>975</v>
      </c>
      <c r="G52" s="8">
        <v>975</v>
      </c>
      <c r="H52" s="8">
        <v>975</v>
      </c>
      <c r="I52" s="8">
        <v>975</v>
      </c>
      <c r="J52" s="8">
        <v>975</v>
      </c>
      <c r="K52" s="8">
        <v>975</v>
      </c>
      <c r="L52" s="8">
        <v>974</v>
      </c>
      <c r="M52" s="8">
        <v>981</v>
      </c>
      <c r="N52" s="8">
        <v>11705</v>
      </c>
    </row>
    <row r="53" spans="1:14" ht="15.75" thickBot="1" x14ac:dyDescent="0.3">
      <c r="A53" s="10" t="s">
        <v>60</v>
      </c>
      <c r="B53" s="8">
        <v>4546</v>
      </c>
      <c r="C53" s="8">
        <v>4546</v>
      </c>
      <c r="D53" s="8">
        <v>4544</v>
      </c>
      <c r="E53" s="8">
        <v>4544</v>
      </c>
      <c r="F53" s="8">
        <v>4544</v>
      </c>
      <c r="G53" s="8">
        <v>4544</v>
      </c>
      <c r="H53" s="8">
        <v>4544</v>
      </c>
      <c r="I53" s="8">
        <v>4544</v>
      </c>
      <c r="J53" s="8">
        <v>4544</v>
      </c>
      <c r="K53" s="8">
        <v>4544</v>
      </c>
      <c r="L53" s="8">
        <v>4544</v>
      </c>
      <c r="M53" s="8">
        <v>4570</v>
      </c>
      <c r="N53" s="8">
        <v>54558</v>
      </c>
    </row>
    <row r="54" spans="1:14" x14ac:dyDescent="0.25">
      <c r="A54" s="11" t="s">
        <v>61</v>
      </c>
      <c r="B54" s="12">
        <v>196715</v>
      </c>
      <c r="C54" s="12">
        <v>326820</v>
      </c>
      <c r="D54" s="12">
        <v>339040</v>
      </c>
      <c r="E54" s="12">
        <v>326814</v>
      </c>
      <c r="F54" s="12">
        <v>243480</v>
      </c>
      <c r="G54" s="12">
        <v>208939</v>
      </c>
      <c r="H54" s="12">
        <v>198243</v>
      </c>
      <c r="I54" s="12">
        <v>198244</v>
      </c>
      <c r="J54" s="12">
        <v>198244</v>
      </c>
      <c r="K54" s="12">
        <v>269292</v>
      </c>
      <c r="L54" s="12">
        <v>257067</v>
      </c>
      <c r="M54" s="12">
        <v>281428</v>
      </c>
      <c r="N54" s="12">
        <v>3044326</v>
      </c>
    </row>
    <row r="55" spans="1:14" x14ac:dyDescent="0.25">
      <c r="A55" s="9" t="s">
        <v>62</v>
      </c>
      <c r="B55" s="8"/>
      <c r="C55" s="8"/>
      <c r="D55" s="8"/>
      <c r="E55" s="8"/>
      <c r="F55" s="8"/>
      <c r="G55" s="8"/>
      <c r="H55" s="8"/>
      <c r="I55" s="8"/>
      <c r="J55" s="8"/>
      <c r="K55" s="8"/>
      <c r="L55" s="8"/>
      <c r="M55" s="8"/>
      <c r="N55" s="8"/>
    </row>
    <row r="56" spans="1:14" x14ac:dyDescent="0.25">
      <c r="A56" s="10" t="s">
        <v>64</v>
      </c>
      <c r="B56" s="8">
        <v>0</v>
      </c>
      <c r="C56" s="8">
        <v>0</v>
      </c>
      <c r="D56" s="8">
        <v>0</v>
      </c>
      <c r="E56" s="8">
        <v>0</v>
      </c>
      <c r="F56" s="8">
        <v>0</v>
      </c>
      <c r="G56" s="8">
        <v>0</v>
      </c>
      <c r="H56" s="8">
        <v>0</v>
      </c>
      <c r="I56" s="8">
        <v>0</v>
      </c>
      <c r="J56" s="8">
        <v>0</v>
      </c>
      <c r="K56" s="8">
        <v>0</v>
      </c>
      <c r="L56" s="8">
        <v>0</v>
      </c>
      <c r="M56" s="8">
        <v>0</v>
      </c>
      <c r="N56" s="8">
        <v>0</v>
      </c>
    </row>
    <row r="57" spans="1:14" x14ac:dyDescent="0.25">
      <c r="A57" s="10" t="s">
        <v>65</v>
      </c>
      <c r="B57" s="8">
        <v>268000</v>
      </c>
      <c r="C57" s="8">
        <v>352000</v>
      </c>
      <c r="D57" s="8">
        <v>520000</v>
      </c>
      <c r="E57" s="8">
        <v>200000</v>
      </c>
      <c r="F57" s="8">
        <v>200000</v>
      </c>
      <c r="G57" s="8">
        <v>35000</v>
      </c>
      <c r="H57" s="8">
        <v>0</v>
      </c>
      <c r="I57" s="8">
        <v>0</v>
      </c>
      <c r="J57" s="8">
        <v>0</v>
      </c>
      <c r="K57" s="8">
        <v>0</v>
      </c>
      <c r="L57" s="8">
        <v>0</v>
      </c>
      <c r="M57" s="8">
        <v>0</v>
      </c>
      <c r="N57" s="8">
        <v>1575000</v>
      </c>
    </row>
    <row r="58" spans="1:14" x14ac:dyDescent="0.25">
      <c r="A58" s="10" t="s">
        <v>66</v>
      </c>
      <c r="B58" s="8">
        <v>140000</v>
      </c>
      <c r="C58" s="8">
        <v>210000</v>
      </c>
      <c r="D58" s="8">
        <v>350000</v>
      </c>
      <c r="E58" s="8">
        <v>0</v>
      </c>
      <c r="F58" s="8">
        <v>0</v>
      </c>
      <c r="G58" s="8">
        <v>0</v>
      </c>
      <c r="H58" s="8">
        <v>0</v>
      </c>
      <c r="I58" s="8">
        <v>0</v>
      </c>
      <c r="J58" s="8">
        <v>0</v>
      </c>
      <c r="K58" s="8">
        <v>0</v>
      </c>
      <c r="L58" s="8">
        <v>0</v>
      </c>
      <c r="M58" s="8">
        <v>0</v>
      </c>
      <c r="N58" s="8">
        <v>700000</v>
      </c>
    </row>
    <row r="59" spans="1:14" x14ac:dyDescent="0.25">
      <c r="A59" s="10" t="s">
        <v>67</v>
      </c>
      <c r="B59" s="8">
        <v>0</v>
      </c>
      <c r="C59" s="8">
        <v>0</v>
      </c>
      <c r="D59" s="8">
        <v>0</v>
      </c>
      <c r="E59" s="8">
        <v>0</v>
      </c>
      <c r="F59" s="8">
        <v>0</v>
      </c>
      <c r="G59" s="8">
        <v>0</v>
      </c>
      <c r="H59" s="8">
        <v>0</v>
      </c>
      <c r="I59" s="8">
        <v>0</v>
      </c>
      <c r="J59" s="8">
        <v>0</v>
      </c>
      <c r="K59" s="8">
        <v>0</v>
      </c>
      <c r="L59" s="8">
        <v>0</v>
      </c>
      <c r="M59" s="8">
        <v>0</v>
      </c>
      <c r="N59" s="8">
        <v>0</v>
      </c>
    </row>
    <row r="60" spans="1:14" x14ac:dyDescent="0.25">
      <c r="A60" s="10" t="s">
        <v>68</v>
      </c>
      <c r="B60" s="8">
        <v>0</v>
      </c>
      <c r="C60" s="8">
        <v>0</v>
      </c>
      <c r="D60" s="8">
        <v>0</v>
      </c>
      <c r="E60" s="8">
        <v>0</v>
      </c>
      <c r="F60" s="8">
        <v>0</v>
      </c>
      <c r="G60" s="8">
        <v>0</v>
      </c>
      <c r="H60" s="8">
        <v>0</v>
      </c>
      <c r="I60" s="8">
        <v>0</v>
      </c>
      <c r="J60" s="8">
        <v>0</v>
      </c>
      <c r="K60" s="8">
        <v>0</v>
      </c>
      <c r="L60" s="8">
        <v>0</v>
      </c>
      <c r="M60" s="8">
        <v>0</v>
      </c>
      <c r="N60" s="8">
        <v>0</v>
      </c>
    </row>
    <row r="61" spans="1:14" x14ac:dyDescent="0.25">
      <c r="A61" s="10" t="s">
        <v>69</v>
      </c>
      <c r="B61" s="8">
        <v>0</v>
      </c>
      <c r="C61" s="8">
        <v>0</v>
      </c>
      <c r="D61" s="8">
        <v>0</v>
      </c>
      <c r="E61" s="8">
        <v>0</v>
      </c>
      <c r="F61" s="8">
        <v>0</v>
      </c>
      <c r="G61" s="8">
        <v>0</v>
      </c>
      <c r="H61" s="8">
        <v>0</v>
      </c>
      <c r="I61" s="8">
        <v>0</v>
      </c>
      <c r="J61" s="8">
        <v>0</v>
      </c>
      <c r="K61" s="8">
        <v>0</v>
      </c>
      <c r="L61" s="8">
        <v>0</v>
      </c>
      <c r="M61" s="8">
        <v>0</v>
      </c>
      <c r="N61" s="8">
        <v>0</v>
      </c>
    </row>
    <row r="62" spans="1:14" x14ac:dyDescent="0.25">
      <c r="A62" s="10" t="s">
        <v>70</v>
      </c>
      <c r="B62" s="8">
        <v>0</v>
      </c>
      <c r="C62" s="8">
        <v>0</v>
      </c>
      <c r="D62" s="8">
        <v>0</v>
      </c>
      <c r="E62" s="8">
        <v>0</v>
      </c>
      <c r="F62" s="8">
        <v>0</v>
      </c>
      <c r="G62" s="8">
        <v>0</v>
      </c>
      <c r="H62" s="8">
        <v>0</v>
      </c>
      <c r="I62" s="8">
        <v>0</v>
      </c>
      <c r="J62" s="8">
        <v>0</v>
      </c>
      <c r="K62" s="8">
        <v>0</v>
      </c>
      <c r="L62" s="8">
        <v>0</v>
      </c>
      <c r="M62" s="8">
        <v>0</v>
      </c>
      <c r="N62" s="8">
        <v>0</v>
      </c>
    </row>
    <row r="63" spans="1:14" x14ac:dyDescent="0.25">
      <c r="A63" s="10" t="s">
        <v>71</v>
      </c>
      <c r="B63" s="8">
        <v>166879</v>
      </c>
      <c r="C63" s="8">
        <v>166879</v>
      </c>
      <c r="D63" s="8">
        <v>167079</v>
      </c>
      <c r="E63" s="8">
        <v>166879</v>
      </c>
      <c r="F63" s="8">
        <v>166879</v>
      </c>
      <c r="G63" s="8">
        <v>167079</v>
      </c>
      <c r="H63" s="8">
        <v>166879</v>
      </c>
      <c r="I63" s="8">
        <v>166879</v>
      </c>
      <c r="J63" s="8">
        <v>167079</v>
      </c>
      <c r="K63" s="8">
        <v>166879</v>
      </c>
      <c r="L63" s="8">
        <v>166879</v>
      </c>
      <c r="M63" s="8">
        <v>167081</v>
      </c>
      <c r="N63" s="8">
        <v>2003350</v>
      </c>
    </row>
    <row r="64" spans="1:14" x14ac:dyDescent="0.25">
      <c r="A64" s="10" t="s">
        <v>72</v>
      </c>
      <c r="B64" s="8">
        <v>267707</v>
      </c>
      <c r="C64" s="8">
        <v>267707</v>
      </c>
      <c r="D64" s="8">
        <v>185333</v>
      </c>
      <c r="E64" s="8">
        <v>117379</v>
      </c>
      <c r="F64" s="8">
        <v>58069</v>
      </c>
      <c r="G64" s="8">
        <v>58069</v>
      </c>
      <c r="H64" s="8">
        <v>35830</v>
      </c>
      <c r="I64" s="8">
        <v>9906</v>
      </c>
      <c r="J64" s="8">
        <v>0</v>
      </c>
      <c r="K64" s="8">
        <v>0</v>
      </c>
      <c r="L64" s="8">
        <v>0</v>
      </c>
      <c r="M64" s="8">
        <v>0</v>
      </c>
      <c r="N64" s="8">
        <v>1000000</v>
      </c>
    </row>
    <row r="65" spans="1:14" x14ac:dyDescent="0.25">
      <c r="A65" s="10" t="s">
        <v>73</v>
      </c>
      <c r="B65" s="8">
        <v>10500</v>
      </c>
      <c r="C65" s="8">
        <v>10500</v>
      </c>
      <c r="D65" s="8">
        <v>10500</v>
      </c>
      <c r="E65" s="8">
        <v>10500</v>
      </c>
      <c r="F65" s="8">
        <v>10500</v>
      </c>
      <c r="G65" s="8">
        <v>10500</v>
      </c>
      <c r="H65" s="8">
        <v>10500</v>
      </c>
      <c r="I65" s="8">
        <v>78700</v>
      </c>
      <c r="J65" s="8">
        <v>17800</v>
      </c>
      <c r="K65" s="8">
        <v>0</v>
      </c>
      <c r="L65" s="8">
        <v>0</v>
      </c>
      <c r="M65" s="8">
        <v>0</v>
      </c>
      <c r="N65" s="8">
        <v>170000</v>
      </c>
    </row>
    <row r="66" spans="1:14" x14ac:dyDescent="0.25">
      <c r="A66" s="10" t="s">
        <v>74</v>
      </c>
      <c r="B66" s="8">
        <v>0</v>
      </c>
      <c r="C66" s="8">
        <v>0</v>
      </c>
      <c r="D66" s="8">
        <v>0</v>
      </c>
      <c r="E66" s="8">
        <v>0</v>
      </c>
      <c r="F66" s="8">
        <v>0</v>
      </c>
      <c r="G66" s="8">
        <v>0</v>
      </c>
      <c r="H66" s="8">
        <v>0</v>
      </c>
      <c r="I66" s="8">
        <v>0</v>
      </c>
      <c r="J66" s="8">
        <v>0</v>
      </c>
      <c r="K66" s="8">
        <v>0</v>
      </c>
      <c r="L66" s="8">
        <v>0</v>
      </c>
      <c r="M66" s="8">
        <v>0</v>
      </c>
      <c r="N66" s="8">
        <v>0</v>
      </c>
    </row>
    <row r="67" spans="1:14" x14ac:dyDescent="0.25">
      <c r="A67" s="10" t="s">
        <v>75</v>
      </c>
      <c r="B67" s="8">
        <v>0</v>
      </c>
      <c r="C67" s="8">
        <v>50610</v>
      </c>
      <c r="D67" s="8">
        <v>10500</v>
      </c>
      <c r="E67" s="8">
        <v>21000</v>
      </c>
      <c r="F67" s="8">
        <v>31500</v>
      </c>
      <c r="G67" s="8">
        <v>0</v>
      </c>
      <c r="H67" s="8">
        <v>0</v>
      </c>
      <c r="I67" s="8">
        <v>0</v>
      </c>
      <c r="J67" s="8">
        <v>0</v>
      </c>
      <c r="K67" s="8">
        <v>0</v>
      </c>
      <c r="L67" s="8">
        <v>0</v>
      </c>
      <c r="M67" s="8">
        <v>0</v>
      </c>
      <c r="N67" s="8">
        <v>113610</v>
      </c>
    </row>
    <row r="68" spans="1:14" x14ac:dyDescent="0.25">
      <c r="A68" s="10" t="s">
        <v>76</v>
      </c>
      <c r="B68" s="8">
        <v>0</v>
      </c>
      <c r="C68" s="8">
        <v>0</v>
      </c>
      <c r="D68" s="8">
        <v>0</v>
      </c>
      <c r="E68" s="8">
        <v>0</v>
      </c>
      <c r="F68" s="8">
        <v>0</v>
      </c>
      <c r="G68" s="8">
        <v>0</v>
      </c>
      <c r="H68" s="8">
        <v>0</v>
      </c>
      <c r="I68" s="8">
        <v>0</v>
      </c>
      <c r="J68" s="8">
        <v>0</v>
      </c>
      <c r="K68" s="8">
        <v>10045</v>
      </c>
      <c r="L68" s="8">
        <v>10045</v>
      </c>
      <c r="M68" s="8">
        <v>10045</v>
      </c>
      <c r="N68" s="8">
        <v>30135</v>
      </c>
    </row>
    <row r="69" spans="1:14" x14ac:dyDescent="0.25">
      <c r="A69" s="10" t="s">
        <v>77</v>
      </c>
      <c r="B69" s="8">
        <v>0</v>
      </c>
      <c r="C69" s="8">
        <v>0</v>
      </c>
      <c r="D69" s="8">
        <v>0</v>
      </c>
      <c r="E69" s="8">
        <v>0</v>
      </c>
      <c r="F69" s="8">
        <v>0</v>
      </c>
      <c r="G69" s="8">
        <v>0</v>
      </c>
      <c r="H69" s="8">
        <v>0</v>
      </c>
      <c r="I69" s="8">
        <v>0</v>
      </c>
      <c r="J69" s="8">
        <v>0</v>
      </c>
      <c r="K69" s="8">
        <v>0</v>
      </c>
      <c r="L69" s="8">
        <v>0</v>
      </c>
      <c r="M69" s="8">
        <v>0</v>
      </c>
      <c r="N69" s="8">
        <v>0</v>
      </c>
    </row>
    <row r="70" spans="1:14" x14ac:dyDescent="0.25">
      <c r="A70" s="10" t="s">
        <v>78</v>
      </c>
      <c r="B70" s="8">
        <v>0</v>
      </c>
      <c r="C70" s="8">
        <v>68250</v>
      </c>
      <c r="D70" s="8">
        <v>10500</v>
      </c>
      <c r="E70" s="8">
        <v>10500</v>
      </c>
      <c r="F70" s="8">
        <v>15750</v>
      </c>
      <c r="G70" s="8">
        <v>21000</v>
      </c>
      <c r="H70" s="8">
        <v>0</v>
      </c>
      <c r="I70" s="8">
        <v>0</v>
      </c>
      <c r="J70" s="8">
        <v>0</v>
      </c>
      <c r="K70" s="8">
        <v>0</v>
      </c>
      <c r="L70" s="8">
        <v>0</v>
      </c>
      <c r="M70" s="8">
        <v>0</v>
      </c>
      <c r="N70" s="8">
        <v>126000</v>
      </c>
    </row>
    <row r="71" spans="1:14" x14ac:dyDescent="0.25">
      <c r="A71" s="10" t="s">
        <v>79</v>
      </c>
      <c r="B71" s="8">
        <v>0</v>
      </c>
      <c r="C71" s="8">
        <v>0</v>
      </c>
      <c r="D71" s="8">
        <v>0</v>
      </c>
      <c r="E71" s="8">
        <v>0</v>
      </c>
      <c r="F71" s="8">
        <v>0</v>
      </c>
      <c r="G71" s="8">
        <v>0</v>
      </c>
      <c r="H71" s="8">
        <v>0</v>
      </c>
      <c r="I71" s="8">
        <v>0</v>
      </c>
      <c r="J71" s="8">
        <v>29400</v>
      </c>
      <c r="K71" s="8">
        <v>29400</v>
      </c>
      <c r="L71" s="8">
        <v>29400</v>
      </c>
      <c r="M71" s="8">
        <v>29400</v>
      </c>
      <c r="N71" s="8">
        <v>117600</v>
      </c>
    </row>
    <row r="72" spans="1:14" x14ac:dyDescent="0.25">
      <c r="A72" s="10" t="s">
        <v>80</v>
      </c>
      <c r="B72" s="8">
        <v>0</v>
      </c>
      <c r="C72" s="8">
        <v>0</v>
      </c>
      <c r="D72" s="8">
        <v>0</v>
      </c>
      <c r="E72" s="8">
        <v>0</v>
      </c>
      <c r="F72" s="8">
        <v>0</v>
      </c>
      <c r="G72" s="8">
        <v>0</v>
      </c>
      <c r="H72" s="8">
        <v>0</v>
      </c>
      <c r="I72" s="8">
        <v>0</v>
      </c>
      <c r="J72" s="8">
        <v>0</v>
      </c>
      <c r="K72" s="8">
        <v>0</v>
      </c>
      <c r="L72" s="8">
        <v>0</v>
      </c>
      <c r="M72" s="8">
        <v>0</v>
      </c>
      <c r="N72" s="8">
        <v>0</v>
      </c>
    </row>
    <row r="73" spans="1:14" x14ac:dyDescent="0.25">
      <c r="A73" s="10" t="s">
        <v>81</v>
      </c>
      <c r="B73" s="8">
        <v>0</v>
      </c>
      <c r="C73" s="8">
        <v>0</v>
      </c>
      <c r="D73" s="8">
        <v>0</v>
      </c>
      <c r="E73" s="8">
        <v>0</v>
      </c>
      <c r="F73" s="8">
        <v>100000</v>
      </c>
      <c r="G73" s="8">
        <v>72000</v>
      </c>
      <c r="H73" s="8">
        <v>38000</v>
      </c>
      <c r="I73" s="8">
        <v>0</v>
      </c>
      <c r="J73" s="8">
        <v>0</v>
      </c>
      <c r="K73" s="8">
        <v>0</v>
      </c>
      <c r="L73" s="8">
        <v>0</v>
      </c>
      <c r="M73" s="8">
        <v>0</v>
      </c>
      <c r="N73" s="8">
        <v>210000</v>
      </c>
    </row>
    <row r="74" spans="1:14" x14ac:dyDescent="0.25">
      <c r="A74" s="10" t="s">
        <v>82</v>
      </c>
      <c r="B74" s="8">
        <v>0</v>
      </c>
      <c r="C74" s="8">
        <v>0</v>
      </c>
      <c r="D74" s="8">
        <v>0</v>
      </c>
      <c r="E74" s="8">
        <v>0</v>
      </c>
      <c r="F74" s="8">
        <v>0</v>
      </c>
      <c r="G74" s="8">
        <v>0</v>
      </c>
      <c r="H74" s="8">
        <v>0</v>
      </c>
      <c r="I74" s="8">
        <v>0</v>
      </c>
      <c r="J74" s="8">
        <v>0</v>
      </c>
      <c r="K74" s="8">
        <v>0</v>
      </c>
      <c r="L74" s="8">
        <v>0</v>
      </c>
      <c r="M74" s="8">
        <v>0</v>
      </c>
      <c r="N74" s="8">
        <v>0</v>
      </c>
    </row>
    <row r="75" spans="1:14" x14ac:dyDescent="0.25">
      <c r="A75" s="10" t="s">
        <v>83</v>
      </c>
      <c r="B75" s="8">
        <v>0</v>
      </c>
      <c r="C75" s="8">
        <v>0</v>
      </c>
      <c r="D75" s="8">
        <v>0</v>
      </c>
      <c r="E75" s="8">
        <v>0</v>
      </c>
      <c r="F75" s="8">
        <v>0</v>
      </c>
      <c r="G75" s="8">
        <v>0</v>
      </c>
      <c r="H75" s="8">
        <v>0</v>
      </c>
      <c r="I75" s="8">
        <v>0</v>
      </c>
      <c r="J75" s="8">
        <v>0</v>
      </c>
      <c r="K75" s="8">
        <v>0</v>
      </c>
      <c r="L75" s="8">
        <v>0</v>
      </c>
      <c r="M75" s="8">
        <v>50000</v>
      </c>
      <c r="N75" s="8">
        <v>50000</v>
      </c>
    </row>
    <row r="76" spans="1:14" x14ac:dyDescent="0.25">
      <c r="A76" s="10" t="s">
        <v>84</v>
      </c>
      <c r="B76" s="8">
        <v>776194</v>
      </c>
      <c r="C76" s="8">
        <v>782852</v>
      </c>
      <c r="D76" s="8">
        <v>423738</v>
      </c>
      <c r="E76" s="8">
        <v>229000</v>
      </c>
      <c r="F76" s="8">
        <v>423738</v>
      </c>
      <c r="G76" s="8">
        <v>239226</v>
      </c>
      <c r="H76" s="8">
        <v>3000</v>
      </c>
      <c r="I76" s="8">
        <v>22252</v>
      </c>
      <c r="J76" s="8">
        <v>0</v>
      </c>
      <c r="K76" s="8">
        <v>0</v>
      </c>
      <c r="L76" s="8">
        <v>0</v>
      </c>
      <c r="M76" s="8">
        <v>0</v>
      </c>
      <c r="N76" s="8">
        <v>2900000</v>
      </c>
    </row>
    <row r="77" spans="1:14" x14ac:dyDescent="0.25">
      <c r="A77" s="10" t="s">
        <v>86</v>
      </c>
      <c r="B77" s="8">
        <v>0</v>
      </c>
      <c r="C77" s="8">
        <v>0</v>
      </c>
      <c r="D77" s="8">
        <v>0</v>
      </c>
      <c r="E77" s="8">
        <v>0</v>
      </c>
      <c r="F77" s="8">
        <v>0</v>
      </c>
      <c r="G77" s="8">
        <v>0</v>
      </c>
      <c r="H77" s="8">
        <v>0</v>
      </c>
      <c r="I77" s="8">
        <v>0</v>
      </c>
      <c r="J77" s="8">
        <v>0</v>
      </c>
      <c r="K77" s="8">
        <v>0</v>
      </c>
      <c r="L77" s="8">
        <v>0</v>
      </c>
      <c r="M77" s="8">
        <v>50000</v>
      </c>
      <c r="N77" s="8">
        <v>50000</v>
      </c>
    </row>
    <row r="78" spans="1:14" x14ac:dyDescent="0.25">
      <c r="A78" s="10" t="s">
        <v>87</v>
      </c>
      <c r="B78" s="8">
        <v>0</v>
      </c>
      <c r="C78" s="8">
        <v>0</v>
      </c>
      <c r="D78" s="8">
        <v>0</v>
      </c>
      <c r="E78" s="8">
        <v>0</v>
      </c>
      <c r="F78" s="8">
        <v>0</v>
      </c>
      <c r="G78" s="8">
        <v>0</v>
      </c>
      <c r="H78" s="8">
        <v>0</v>
      </c>
      <c r="I78" s="8">
        <v>0</v>
      </c>
      <c r="J78" s="8">
        <v>0</v>
      </c>
      <c r="K78" s="8">
        <v>0</v>
      </c>
      <c r="L78" s="8">
        <v>0</v>
      </c>
      <c r="M78" s="8">
        <v>50000</v>
      </c>
      <c r="N78" s="8">
        <v>50000</v>
      </c>
    </row>
    <row r="79" spans="1:14" x14ac:dyDescent="0.25">
      <c r="A79" s="10" t="s">
        <v>88</v>
      </c>
      <c r="B79" s="8">
        <v>0</v>
      </c>
      <c r="C79" s="8">
        <v>0</v>
      </c>
      <c r="D79" s="8">
        <v>0</v>
      </c>
      <c r="E79" s="8">
        <v>0</v>
      </c>
      <c r="F79" s="8">
        <v>0</v>
      </c>
      <c r="G79" s="8">
        <v>0</v>
      </c>
      <c r="H79" s="8">
        <v>0</v>
      </c>
      <c r="I79" s="8">
        <v>0</v>
      </c>
      <c r="J79" s="8">
        <v>0</v>
      </c>
      <c r="K79" s="8">
        <v>0</v>
      </c>
      <c r="L79" s="8">
        <v>0</v>
      </c>
      <c r="M79" s="8">
        <v>50000</v>
      </c>
      <c r="N79" s="8">
        <v>50000</v>
      </c>
    </row>
    <row r="80" spans="1:14" x14ac:dyDescent="0.25">
      <c r="A80" s="10" t="s">
        <v>89</v>
      </c>
      <c r="B80" s="8">
        <v>41650</v>
      </c>
      <c r="C80" s="8">
        <v>41650</v>
      </c>
      <c r="D80" s="8">
        <v>41650</v>
      </c>
      <c r="E80" s="8">
        <v>41650</v>
      </c>
      <c r="F80" s="8">
        <v>41650</v>
      </c>
      <c r="G80" s="8">
        <v>41650</v>
      </c>
      <c r="H80" s="8">
        <v>41650</v>
      </c>
      <c r="I80" s="8">
        <v>41650</v>
      </c>
      <c r="J80" s="8">
        <v>41650</v>
      </c>
      <c r="K80" s="8">
        <v>41650</v>
      </c>
      <c r="L80" s="8">
        <v>41650</v>
      </c>
      <c r="M80" s="8">
        <v>41850</v>
      </c>
      <c r="N80" s="8">
        <v>500000</v>
      </c>
    </row>
    <row r="81" spans="1:14" x14ac:dyDescent="0.25">
      <c r="A81" s="10" t="s">
        <v>90</v>
      </c>
      <c r="B81" s="8">
        <v>0</v>
      </c>
      <c r="C81" s="8">
        <v>0</v>
      </c>
      <c r="D81" s="8">
        <v>0</v>
      </c>
      <c r="E81" s="8">
        <v>0</v>
      </c>
      <c r="F81" s="8">
        <v>0</v>
      </c>
      <c r="G81" s="8">
        <v>0</v>
      </c>
      <c r="H81" s="8">
        <v>0</v>
      </c>
      <c r="I81" s="8">
        <v>0</v>
      </c>
      <c r="J81" s="8">
        <v>0</v>
      </c>
      <c r="K81" s="8">
        <v>0</v>
      </c>
      <c r="L81" s="8">
        <v>0</v>
      </c>
      <c r="M81" s="8">
        <v>0</v>
      </c>
      <c r="N81" s="8">
        <v>0</v>
      </c>
    </row>
    <row r="82" spans="1:14" x14ac:dyDescent="0.25">
      <c r="A82" s="10" t="s">
        <v>91</v>
      </c>
      <c r="B82" s="8">
        <v>0</v>
      </c>
      <c r="C82" s="8">
        <v>0</v>
      </c>
      <c r="D82" s="8">
        <v>0</v>
      </c>
      <c r="E82" s="8">
        <v>0</v>
      </c>
      <c r="F82" s="8">
        <v>0</v>
      </c>
      <c r="G82" s="8">
        <v>0</v>
      </c>
      <c r="H82" s="8">
        <v>0</v>
      </c>
      <c r="I82" s="8">
        <v>0</v>
      </c>
      <c r="J82" s="8">
        <v>0</v>
      </c>
      <c r="K82" s="8">
        <v>0</v>
      </c>
      <c r="L82" s="8">
        <v>0</v>
      </c>
      <c r="M82" s="8">
        <v>0</v>
      </c>
      <c r="N82" s="8">
        <v>0</v>
      </c>
    </row>
    <row r="83" spans="1:14" x14ac:dyDescent="0.25">
      <c r="A83" s="10" t="s">
        <v>92</v>
      </c>
      <c r="B83" s="8">
        <v>0</v>
      </c>
      <c r="C83" s="8">
        <v>0</v>
      </c>
      <c r="D83" s="8">
        <v>0</v>
      </c>
      <c r="E83" s="8">
        <v>0</v>
      </c>
      <c r="F83" s="8">
        <v>0</v>
      </c>
      <c r="G83" s="8">
        <v>0</v>
      </c>
      <c r="H83" s="8">
        <v>0</v>
      </c>
      <c r="I83" s="8">
        <v>0</v>
      </c>
      <c r="J83" s="8">
        <v>0</v>
      </c>
      <c r="K83" s="8">
        <v>0</v>
      </c>
      <c r="L83" s="8">
        <v>0</v>
      </c>
      <c r="M83" s="8">
        <v>157500</v>
      </c>
      <c r="N83" s="8">
        <v>157500</v>
      </c>
    </row>
    <row r="84" spans="1:14" x14ac:dyDescent="0.25">
      <c r="A84" s="10" t="s">
        <v>443</v>
      </c>
      <c r="B84" s="8">
        <v>0</v>
      </c>
      <c r="C84" s="8">
        <v>0</v>
      </c>
      <c r="D84" s="8">
        <v>0</v>
      </c>
      <c r="E84" s="8">
        <v>0</v>
      </c>
      <c r="F84" s="8">
        <v>0</v>
      </c>
      <c r="G84" s="8">
        <v>0</v>
      </c>
      <c r="H84" s="8">
        <v>0</v>
      </c>
      <c r="I84" s="8">
        <v>0</v>
      </c>
      <c r="J84" s="8">
        <v>0</v>
      </c>
      <c r="K84" s="8">
        <v>0</v>
      </c>
      <c r="L84" s="8">
        <v>0</v>
      </c>
      <c r="M84" s="8">
        <v>0</v>
      </c>
      <c r="N84" s="8">
        <v>0</v>
      </c>
    </row>
    <row r="85" spans="1:14" x14ac:dyDescent="0.25">
      <c r="A85" s="10" t="s">
        <v>93</v>
      </c>
      <c r="B85" s="8">
        <v>257040</v>
      </c>
      <c r="C85" s="8">
        <v>514080</v>
      </c>
      <c r="D85" s="8">
        <v>257040</v>
      </c>
      <c r="E85" s="8">
        <v>0</v>
      </c>
      <c r="F85" s="8">
        <v>0</v>
      </c>
      <c r="G85" s="8">
        <v>0</v>
      </c>
      <c r="H85" s="8">
        <v>0</v>
      </c>
      <c r="I85" s="8">
        <v>0</v>
      </c>
      <c r="J85" s="8">
        <v>0</v>
      </c>
      <c r="K85" s="8">
        <v>0</v>
      </c>
      <c r="L85" s="8">
        <v>0</v>
      </c>
      <c r="M85" s="8">
        <v>0</v>
      </c>
      <c r="N85" s="8">
        <v>1028160</v>
      </c>
    </row>
    <row r="86" spans="1:14" x14ac:dyDescent="0.25">
      <c r="A86" s="10" t="s">
        <v>94</v>
      </c>
      <c r="B86" s="8">
        <v>0</v>
      </c>
      <c r="C86" s="8">
        <v>0</v>
      </c>
      <c r="D86" s="8">
        <v>0</v>
      </c>
      <c r="E86" s="8">
        <v>0</v>
      </c>
      <c r="F86" s="8">
        <v>0</v>
      </c>
      <c r="G86" s="8">
        <v>0</v>
      </c>
      <c r="H86" s="8">
        <v>0</v>
      </c>
      <c r="I86" s="8">
        <v>0</v>
      </c>
      <c r="J86" s="8">
        <v>0</v>
      </c>
      <c r="K86" s="8">
        <v>0</v>
      </c>
      <c r="L86" s="8">
        <v>0</v>
      </c>
      <c r="M86" s="8">
        <v>0</v>
      </c>
      <c r="N86" s="8">
        <v>0</v>
      </c>
    </row>
    <row r="87" spans="1:14" x14ac:dyDescent="0.25">
      <c r="A87" s="10" t="s">
        <v>95</v>
      </c>
      <c r="B87" s="8">
        <v>0</v>
      </c>
      <c r="C87" s="8">
        <v>0</v>
      </c>
      <c r="D87" s="8">
        <v>0</v>
      </c>
      <c r="E87" s="8">
        <v>0</v>
      </c>
      <c r="F87" s="8">
        <v>0</v>
      </c>
      <c r="G87" s="8">
        <v>0</v>
      </c>
      <c r="H87" s="8">
        <v>0</v>
      </c>
      <c r="I87" s="8">
        <v>0</v>
      </c>
      <c r="J87" s="8">
        <v>0</v>
      </c>
      <c r="K87" s="8">
        <v>0</v>
      </c>
      <c r="L87" s="8">
        <v>0</v>
      </c>
      <c r="M87" s="8">
        <v>0</v>
      </c>
      <c r="N87" s="8">
        <v>0</v>
      </c>
    </row>
    <row r="88" spans="1:14" x14ac:dyDescent="0.25">
      <c r="A88" s="10" t="s">
        <v>96</v>
      </c>
      <c r="B88" s="8">
        <v>0</v>
      </c>
      <c r="C88" s="8">
        <v>0</v>
      </c>
      <c r="D88" s="8">
        <v>0</v>
      </c>
      <c r="E88" s="8">
        <v>0</v>
      </c>
      <c r="F88" s="8">
        <v>0</v>
      </c>
      <c r="G88" s="8">
        <v>0</v>
      </c>
      <c r="H88" s="8">
        <v>0</v>
      </c>
      <c r="I88" s="8">
        <v>0</v>
      </c>
      <c r="J88" s="8">
        <v>0</v>
      </c>
      <c r="K88" s="8">
        <v>0</v>
      </c>
      <c r="L88" s="8">
        <v>0</v>
      </c>
      <c r="M88" s="8">
        <v>0</v>
      </c>
      <c r="N88" s="8">
        <v>0</v>
      </c>
    </row>
    <row r="89" spans="1:14" x14ac:dyDescent="0.25">
      <c r="A89" s="10" t="s">
        <v>97</v>
      </c>
      <c r="B89" s="8">
        <v>0</v>
      </c>
      <c r="C89" s="8">
        <v>0</v>
      </c>
      <c r="D89" s="8">
        <v>0</v>
      </c>
      <c r="E89" s="8">
        <v>0</v>
      </c>
      <c r="F89" s="8">
        <v>0</v>
      </c>
      <c r="G89" s="8">
        <v>0</v>
      </c>
      <c r="H89" s="8">
        <v>0</v>
      </c>
      <c r="I89" s="8">
        <v>0</v>
      </c>
      <c r="J89" s="8">
        <v>0</v>
      </c>
      <c r="K89" s="8">
        <v>0</v>
      </c>
      <c r="L89" s="8">
        <v>0</v>
      </c>
      <c r="M89" s="8">
        <v>0</v>
      </c>
      <c r="N89" s="8">
        <v>0</v>
      </c>
    </row>
    <row r="90" spans="1:14" x14ac:dyDescent="0.25">
      <c r="A90" s="10" t="s">
        <v>98</v>
      </c>
      <c r="B90" s="8">
        <v>95931</v>
      </c>
      <c r="C90" s="8">
        <v>95931</v>
      </c>
      <c r="D90" s="8">
        <v>95931</v>
      </c>
      <c r="E90" s="8">
        <v>95931</v>
      </c>
      <c r="F90" s="8">
        <v>95931</v>
      </c>
      <c r="G90" s="8">
        <v>84645</v>
      </c>
      <c r="H90" s="8">
        <v>0</v>
      </c>
      <c r="I90" s="8">
        <v>0</v>
      </c>
      <c r="J90" s="8">
        <v>0</v>
      </c>
      <c r="K90" s="8">
        <v>0</v>
      </c>
      <c r="L90" s="8">
        <v>0</v>
      </c>
      <c r="M90" s="8">
        <v>0</v>
      </c>
      <c r="N90" s="8">
        <v>564300</v>
      </c>
    </row>
    <row r="91" spans="1:14" x14ac:dyDescent="0.25">
      <c r="A91" s="10" t="s">
        <v>444</v>
      </c>
      <c r="B91" s="8">
        <v>0</v>
      </c>
      <c r="C91" s="8">
        <v>0</v>
      </c>
      <c r="D91" s="8">
        <v>0</v>
      </c>
      <c r="E91" s="8">
        <v>0</v>
      </c>
      <c r="F91" s="8">
        <v>0</v>
      </c>
      <c r="G91" s="8">
        <v>0</v>
      </c>
      <c r="H91" s="8">
        <v>0</v>
      </c>
      <c r="I91" s="8">
        <v>0</v>
      </c>
      <c r="J91" s="8">
        <v>0</v>
      </c>
      <c r="K91" s="8">
        <v>0</v>
      </c>
      <c r="L91" s="8">
        <v>0</v>
      </c>
      <c r="M91" s="8">
        <v>0</v>
      </c>
      <c r="N91" s="8">
        <v>0</v>
      </c>
    </row>
    <row r="92" spans="1:14" x14ac:dyDescent="0.25">
      <c r="A92" s="10" t="s">
        <v>99</v>
      </c>
      <c r="B92" s="8">
        <v>62475</v>
      </c>
      <c r="C92" s="8">
        <v>62475</v>
      </c>
      <c r="D92" s="8">
        <v>62475</v>
      </c>
      <c r="E92" s="8">
        <v>62475</v>
      </c>
      <c r="F92" s="8">
        <v>62475</v>
      </c>
      <c r="G92" s="8">
        <v>62475</v>
      </c>
      <c r="H92" s="8">
        <v>62475</v>
      </c>
      <c r="I92" s="8">
        <v>62475</v>
      </c>
      <c r="J92" s="8">
        <v>62475</v>
      </c>
      <c r="K92" s="8">
        <v>62475</v>
      </c>
      <c r="L92" s="8">
        <v>62475</v>
      </c>
      <c r="M92" s="8">
        <v>62775</v>
      </c>
      <c r="N92" s="8">
        <v>750000</v>
      </c>
    </row>
    <row r="93" spans="1:14" x14ac:dyDescent="0.25">
      <c r="A93" s="10" t="s">
        <v>100</v>
      </c>
      <c r="B93" s="8">
        <v>59850</v>
      </c>
      <c r="C93" s="8">
        <v>89775</v>
      </c>
      <c r="D93" s="8">
        <v>149625</v>
      </c>
      <c r="E93" s="8">
        <v>0</v>
      </c>
      <c r="F93" s="8">
        <v>0</v>
      </c>
      <c r="G93" s="8">
        <v>0</v>
      </c>
      <c r="H93" s="8">
        <v>0</v>
      </c>
      <c r="I93" s="8">
        <v>0</v>
      </c>
      <c r="J93" s="8">
        <v>0</v>
      </c>
      <c r="K93" s="8">
        <v>0</v>
      </c>
      <c r="L93" s="8">
        <v>0</v>
      </c>
      <c r="M93" s="8">
        <v>0</v>
      </c>
      <c r="N93" s="8">
        <v>299250</v>
      </c>
    </row>
    <row r="94" spans="1:14" x14ac:dyDescent="0.25">
      <c r="A94" s="10" t="s">
        <v>445</v>
      </c>
      <c r="B94" s="8">
        <v>0</v>
      </c>
      <c r="C94" s="8">
        <v>0</v>
      </c>
      <c r="D94" s="8">
        <v>0</v>
      </c>
      <c r="E94" s="8">
        <v>0</v>
      </c>
      <c r="F94" s="8">
        <v>0</v>
      </c>
      <c r="G94" s="8">
        <v>0</v>
      </c>
      <c r="H94" s="8">
        <v>0</v>
      </c>
      <c r="I94" s="8">
        <v>0</v>
      </c>
      <c r="J94" s="8">
        <v>0</v>
      </c>
      <c r="K94" s="8">
        <v>0</v>
      </c>
      <c r="L94" s="8">
        <v>0</v>
      </c>
      <c r="M94" s="8">
        <v>0</v>
      </c>
      <c r="N94" s="8">
        <v>0</v>
      </c>
    </row>
    <row r="95" spans="1:14" x14ac:dyDescent="0.25">
      <c r="A95" s="10" t="s">
        <v>101</v>
      </c>
      <c r="B95" s="8">
        <v>8330</v>
      </c>
      <c r="C95" s="8">
        <v>8330</v>
      </c>
      <c r="D95" s="8">
        <v>8330</v>
      </c>
      <c r="E95" s="8">
        <v>8330</v>
      </c>
      <c r="F95" s="8">
        <v>8330</v>
      </c>
      <c r="G95" s="8">
        <v>8330</v>
      </c>
      <c r="H95" s="8">
        <v>8330</v>
      </c>
      <c r="I95" s="8">
        <v>8330</v>
      </c>
      <c r="J95" s="8">
        <v>8330</v>
      </c>
      <c r="K95" s="8">
        <v>8330</v>
      </c>
      <c r="L95" s="8">
        <v>8330</v>
      </c>
      <c r="M95" s="8">
        <v>8370</v>
      </c>
      <c r="N95" s="8">
        <v>100000</v>
      </c>
    </row>
    <row r="96" spans="1:14" x14ac:dyDescent="0.25">
      <c r="A96" s="10" t="s">
        <v>102</v>
      </c>
      <c r="B96" s="8">
        <v>0</v>
      </c>
      <c r="C96" s="8">
        <v>0</v>
      </c>
      <c r="D96" s="8">
        <v>0</v>
      </c>
      <c r="E96" s="8">
        <v>0</v>
      </c>
      <c r="F96" s="8">
        <v>0</v>
      </c>
      <c r="G96" s="8">
        <v>0</v>
      </c>
      <c r="H96" s="8">
        <v>0</v>
      </c>
      <c r="I96" s="8">
        <v>0</v>
      </c>
      <c r="J96" s="8">
        <v>0</v>
      </c>
      <c r="K96" s="8">
        <v>0</v>
      </c>
      <c r="L96" s="8">
        <v>0</v>
      </c>
      <c r="M96" s="8">
        <v>0</v>
      </c>
      <c r="N96" s="8">
        <v>0</v>
      </c>
    </row>
    <row r="97" spans="1:14" x14ac:dyDescent="0.25">
      <c r="A97" s="10" t="s">
        <v>446</v>
      </c>
      <c r="B97" s="8">
        <v>0</v>
      </c>
      <c r="C97" s="8">
        <v>0</v>
      </c>
      <c r="D97" s="8">
        <v>0</v>
      </c>
      <c r="E97" s="8">
        <v>0</v>
      </c>
      <c r="F97" s="8">
        <v>0</v>
      </c>
      <c r="G97" s="8">
        <v>0</v>
      </c>
      <c r="H97" s="8">
        <v>0</v>
      </c>
      <c r="I97" s="8">
        <v>0</v>
      </c>
      <c r="J97" s="8">
        <v>0</v>
      </c>
      <c r="K97" s="8">
        <v>0</v>
      </c>
      <c r="L97" s="8">
        <v>0</v>
      </c>
      <c r="M97" s="8">
        <v>0</v>
      </c>
      <c r="N97" s="8">
        <v>0</v>
      </c>
    </row>
    <row r="98" spans="1:14" x14ac:dyDescent="0.25">
      <c r="A98" s="10" t="s">
        <v>103</v>
      </c>
      <c r="B98" s="8">
        <v>7602</v>
      </c>
      <c r="C98" s="8">
        <v>32877</v>
      </c>
      <c r="D98" s="8">
        <v>143597</v>
      </c>
      <c r="E98" s="8">
        <v>39156</v>
      </c>
      <c r="F98" s="8">
        <v>34422</v>
      </c>
      <c r="G98" s="8">
        <v>31032</v>
      </c>
      <c r="H98" s="8">
        <v>31032</v>
      </c>
      <c r="I98" s="8">
        <v>31032</v>
      </c>
      <c r="J98" s="8">
        <v>21403</v>
      </c>
      <c r="K98" s="8">
        <v>11774</v>
      </c>
      <c r="L98" s="8">
        <v>11774</v>
      </c>
      <c r="M98" s="8">
        <v>104299</v>
      </c>
      <c r="N98" s="8">
        <v>500000</v>
      </c>
    </row>
    <row r="99" spans="1:14" x14ac:dyDescent="0.25">
      <c r="A99" s="10" t="s">
        <v>104</v>
      </c>
      <c r="B99" s="8">
        <v>0</v>
      </c>
      <c r="C99" s="8">
        <v>0</v>
      </c>
      <c r="D99" s="8">
        <v>0</v>
      </c>
      <c r="E99" s="8">
        <v>0</v>
      </c>
      <c r="F99" s="8">
        <v>0</v>
      </c>
      <c r="G99" s="8">
        <v>0</v>
      </c>
      <c r="H99" s="8">
        <v>0</v>
      </c>
      <c r="I99" s="8">
        <v>0</v>
      </c>
      <c r="J99" s="8">
        <v>0</v>
      </c>
      <c r="K99" s="8">
        <v>0</v>
      </c>
      <c r="L99" s="8">
        <v>0</v>
      </c>
      <c r="M99" s="8">
        <v>0</v>
      </c>
      <c r="N99" s="8">
        <v>0</v>
      </c>
    </row>
    <row r="100" spans="1:14" x14ac:dyDescent="0.25">
      <c r="A100" s="10" t="s">
        <v>105</v>
      </c>
      <c r="B100" s="8">
        <v>0</v>
      </c>
      <c r="C100" s="8">
        <v>0</v>
      </c>
      <c r="D100" s="8">
        <v>0</v>
      </c>
      <c r="E100" s="8">
        <v>0</v>
      </c>
      <c r="F100" s="8">
        <v>0</v>
      </c>
      <c r="G100" s="8">
        <v>0</v>
      </c>
      <c r="H100" s="8">
        <v>0</v>
      </c>
      <c r="I100" s="8">
        <v>0</v>
      </c>
      <c r="J100" s="8">
        <v>0</v>
      </c>
      <c r="K100" s="8">
        <v>0</v>
      </c>
      <c r="L100" s="8">
        <v>0</v>
      </c>
      <c r="M100" s="8">
        <v>105000</v>
      </c>
      <c r="N100" s="8">
        <v>105000</v>
      </c>
    </row>
    <row r="101" spans="1:14" x14ac:dyDescent="0.25">
      <c r="A101" s="10" t="s">
        <v>106</v>
      </c>
      <c r="B101" s="8">
        <v>0</v>
      </c>
      <c r="C101" s="8">
        <v>0</v>
      </c>
      <c r="D101" s="8">
        <v>0</v>
      </c>
      <c r="E101" s="8">
        <v>0</v>
      </c>
      <c r="F101" s="8">
        <v>0</v>
      </c>
      <c r="G101" s="8">
        <v>0</v>
      </c>
      <c r="H101" s="8">
        <v>0</v>
      </c>
      <c r="I101" s="8">
        <v>0</v>
      </c>
      <c r="J101" s="8">
        <v>0</v>
      </c>
      <c r="K101" s="8">
        <v>0</v>
      </c>
      <c r="L101" s="8">
        <v>0</v>
      </c>
      <c r="M101" s="8">
        <v>241500</v>
      </c>
      <c r="N101" s="8">
        <v>241500</v>
      </c>
    </row>
    <row r="102" spans="1:14" x14ac:dyDescent="0.25">
      <c r="A102" s="10" t="s">
        <v>107</v>
      </c>
      <c r="B102" s="8">
        <v>0</v>
      </c>
      <c r="C102" s="8">
        <v>0</v>
      </c>
      <c r="D102" s="8">
        <v>0</v>
      </c>
      <c r="E102" s="8">
        <v>0</v>
      </c>
      <c r="F102" s="8">
        <v>0</v>
      </c>
      <c r="G102" s="8">
        <v>0</v>
      </c>
      <c r="H102" s="8">
        <v>0</v>
      </c>
      <c r="I102" s="8">
        <v>0</v>
      </c>
      <c r="J102" s="8">
        <v>0</v>
      </c>
      <c r="K102" s="8">
        <v>0</v>
      </c>
      <c r="L102" s="8">
        <v>0</v>
      </c>
      <c r="M102" s="8">
        <v>0</v>
      </c>
      <c r="N102" s="8">
        <v>0</v>
      </c>
    </row>
    <row r="103" spans="1:14" x14ac:dyDescent="0.25">
      <c r="A103" s="10" t="s">
        <v>447</v>
      </c>
      <c r="B103" s="8">
        <v>0</v>
      </c>
      <c r="C103" s="8">
        <v>0</v>
      </c>
      <c r="D103" s="8">
        <v>0</v>
      </c>
      <c r="E103" s="8">
        <v>0</v>
      </c>
      <c r="F103" s="8">
        <v>0</v>
      </c>
      <c r="G103" s="8">
        <v>0</v>
      </c>
      <c r="H103" s="8">
        <v>0</v>
      </c>
      <c r="I103" s="8">
        <v>0</v>
      </c>
      <c r="J103" s="8">
        <v>0</v>
      </c>
      <c r="K103" s="8">
        <v>0</v>
      </c>
      <c r="L103" s="8">
        <v>0</v>
      </c>
      <c r="M103" s="8">
        <v>0</v>
      </c>
      <c r="N103" s="8">
        <v>0</v>
      </c>
    </row>
    <row r="104" spans="1:14" x14ac:dyDescent="0.25">
      <c r="A104" s="10" t="s">
        <v>448</v>
      </c>
      <c r="B104" s="8">
        <v>0</v>
      </c>
      <c r="C104" s="8">
        <v>0</v>
      </c>
      <c r="D104" s="8">
        <v>0</v>
      </c>
      <c r="E104" s="8">
        <v>0</v>
      </c>
      <c r="F104" s="8">
        <v>0</v>
      </c>
      <c r="G104" s="8">
        <v>0</v>
      </c>
      <c r="H104" s="8">
        <v>0</v>
      </c>
      <c r="I104" s="8">
        <v>0</v>
      </c>
      <c r="J104" s="8">
        <v>0</v>
      </c>
      <c r="K104" s="8">
        <v>0</v>
      </c>
      <c r="L104" s="8">
        <v>0</v>
      </c>
      <c r="M104" s="8">
        <v>0</v>
      </c>
      <c r="N104" s="8">
        <v>0</v>
      </c>
    </row>
    <row r="105" spans="1:14" x14ac:dyDescent="0.25">
      <c r="A105" s="10" t="s">
        <v>108</v>
      </c>
      <c r="B105" s="8">
        <v>0</v>
      </c>
      <c r="C105" s="8">
        <v>0</v>
      </c>
      <c r="D105" s="8">
        <v>0</v>
      </c>
      <c r="E105" s="8">
        <v>0</v>
      </c>
      <c r="F105" s="8">
        <v>0</v>
      </c>
      <c r="G105" s="8">
        <v>0</v>
      </c>
      <c r="H105" s="8">
        <v>0</v>
      </c>
      <c r="I105" s="8">
        <v>0</v>
      </c>
      <c r="J105" s="8">
        <v>0</v>
      </c>
      <c r="K105" s="8">
        <v>0</v>
      </c>
      <c r="L105" s="8">
        <v>0</v>
      </c>
      <c r="M105" s="8">
        <v>0</v>
      </c>
      <c r="N105" s="8">
        <v>0</v>
      </c>
    </row>
    <row r="106" spans="1:14" x14ac:dyDescent="0.25">
      <c r="A106" s="10" t="s">
        <v>109</v>
      </c>
      <c r="B106" s="8">
        <v>0</v>
      </c>
      <c r="C106" s="8">
        <v>0</v>
      </c>
      <c r="D106" s="8">
        <v>0</v>
      </c>
      <c r="E106" s="8">
        <v>0</v>
      </c>
      <c r="F106" s="8">
        <v>0</v>
      </c>
      <c r="G106" s="8">
        <v>0</v>
      </c>
      <c r="H106" s="8">
        <v>0</v>
      </c>
      <c r="I106" s="8">
        <v>0</v>
      </c>
      <c r="J106" s="8">
        <v>0</v>
      </c>
      <c r="K106" s="8">
        <v>0</v>
      </c>
      <c r="L106" s="8">
        <v>0</v>
      </c>
      <c r="M106" s="8">
        <v>0</v>
      </c>
      <c r="N106" s="8">
        <v>0</v>
      </c>
    </row>
    <row r="107" spans="1:14" x14ac:dyDescent="0.25">
      <c r="A107" s="10" t="s">
        <v>449</v>
      </c>
      <c r="B107" s="8">
        <v>0</v>
      </c>
      <c r="C107" s="8">
        <v>0</v>
      </c>
      <c r="D107" s="8">
        <v>0</v>
      </c>
      <c r="E107" s="8">
        <v>0</v>
      </c>
      <c r="F107" s="8">
        <v>0</v>
      </c>
      <c r="G107" s="8">
        <v>0</v>
      </c>
      <c r="H107" s="8">
        <v>0</v>
      </c>
      <c r="I107" s="8">
        <v>0</v>
      </c>
      <c r="J107" s="8">
        <v>0</v>
      </c>
      <c r="K107" s="8">
        <v>0</v>
      </c>
      <c r="L107" s="8">
        <v>0</v>
      </c>
      <c r="M107" s="8">
        <v>0</v>
      </c>
      <c r="N107" s="8">
        <v>0</v>
      </c>
    </row>
    <row r="108" spans="1:14" x14ac:dyDescent="0.25">
      <c r="A108" s="10" t="s">
        <v>110</v>
      </c>
      <c r="B108" s="8">
        <v>139650</v>
      </c>
      <c r="C108" s="8">
        <v>209475</v>
      </c>
      <c r="D108" s="8">
        <v>349125</v>
      </c>
      <c r="E108" s="8">
        <v>0</v>
      </c>
      <c r="F108" s="8">
        <v>0</v>
      </c>
      <c r="G108" s="8">
        <v>0</v>
      </c>
      <c r="H108" s="8">
        <v>0</v>
      </c>
      <c r="I108" s="8">
        <v>0</v>
      </c>
      <c r="J108" s="8">
        <v>0</v>
      </c>
      <c r="K108" s="8">
        <v>0</v>
      </c>
      <c r="L108" s="8">
        <v>0</v>
      </c>
      <c r="M108" s="8">
        <v>0</v>
      </c>
      <c r="N108" s="8">
        <v>698250</v>
      </c>
    </row>
    <row r="109" spans="1:14" x14ac:dyDescent="0.25">
      <c r="A109" s="10" t="s">
        <v>111</v>
      </c>
      <c r="B109" s="8">
        <v>0</v>
      </c>
      <c r="C109" s="8">
        <v>0</v>
      </c>
      <c r="D109" s="8">
        <v>0</v>
      </c>
      <c r="E109" s="8">
        <v>0</v>
      </c>
      <c r="F109" s="8">
        <v>0</v>
      </c>
      <c r="G109" s="8">
        <v>0</v>
      </c>
      <c r="H109" s="8">
        <v>0</v>
      </c>
      <c r="I109" s="8">
        <v>0</v>
      </c>
      <c r="J109" s="8">
        <v>0</v>
      </c>
      <c r="K109" s="8">
        <v>0</v>
      </c>
      <c r="L109" s="8">
        <v>0</v>
      </c>
      <c r="M109" s="8">
        <v>525000</v>
      </c>
      <c r="N109" s="8">
        <v>525000</v>
      </c>
    </row>
    <row r="110" spans="1:14" x14ac:dyDescent="0.25">
      <c r="A110" s="10" t="s">
        <v>450</v>
      </c>
      <c r="B110" s="8">
        <v>0</v>
      </c>
      <c r="C110" s="8">
        <v>0</v>
      </c>
      <c r="D110" s="8">
        <v>0</v>
      </c>
      <c r="E110" s="8">
        <v>0</v>
      </c>
      <c r="F110" s="8">
        <v>0</v>
      </c>
      <c r="G110" s="8">
        <v>0</v>
      </c>
      <c r="H110" s="8">
        <v>0</v>
      </c>
      <c r="I110" s="8">
        <v>0</v>
      </c>
      <c r="J110" s="8">
        <v>0</v>
      </c>
      <c r="K110" s="8">
        <v>0</v>
      </c>
      <c r="L110" s="8">
        <v>0</v>
      </c>
      <c r="M110" s="8">
        <v>0</v>
      </c>
      <c r="N110" s="8">
        <v>0</v>
      </c>
    </row>
    <row r="111" spans="1:14" x14ac:dyDescent="0.25">
      <c r="A111" s="10" t="s">
        <v>112</v>
      </c>
      <c r="B111" s="8">
        <v>0</v>
      </c>
      <c r="C111" s="8">
        <v>0</v>
      </c>
      <c r="D111" s="8">
        <v>0</v>
      </c>
      <c r="E111" s="8">
        <v>26250</v>
      </c>
      <c r="F111" s="8">
        <v>26250</v>
      </c>
      <c r="G111" s="8">
        <v>246750</v>
      </c>
      <c r="H111" s="8">
        <v>31500</v>
      </c>
      <c r="I111" s="8">
        <v>36750</v>
      </c>
      <c r="J111" s="8">
        <v>0</v>
      </c>
      <c r="K111" s="8">
        <v>0</v>
      </c>
      <c r="L111" s="8">
        <v>0</v>
      </c>
      <c r="M111" s="8">
        <v>0</v>
      </c>
      <c r="N111" s="8">
        <v>367500</v>
      </c>
    </row>
    <row r="112" spans="1:14" x14ac:dyDescent="0.25">
      <c r="A112" s="10" t="s">
        <v>113</v>
      </c>
      <c r="B112" s="8">
        <v>0</v>
      </c>
      <c r="C112" s="8">
        <v>0</v>
      </c>
      <c r="D112" s="8">
        <v>0</v>
      </c>
      <c r="E112" s="8">
        <v>125134</v>
      </c>
      <c r="F112" s="8">
        <v>0</v>
      </c>
      <c r="G112" s="8">
        <v>0</v>
      </c>
      <c r="H112" s="8">
        <v>0</v>
      </c>
      <c r="I112" s="8">
        <v>0</v>
      </c>
      <c r="J112" s="8">
        <v>0</v>
      </c>
      <c r="K112" s="8">
        <v>0</v>
      </c>
      <c r="L112" s="8">
        <v>0</v>
      </c>
      <c r="M112" s="8">
        <v>0</v>
      </c>
      <c r="N112" s="8">
        <v>125134</v>
      </c>
    </row>
    <row r="113" spans="1:14" x14ac:dyDescent="0.25">
      <c r="A113" s="10" t="s">
        <v>114</v>
      </c>
      <c r="B113" s="8">
        <v>0</v>
      </c>
      <c r="C113" s="8">
        <v>0</v>
      </c>
      <c r="D113" s="8">
        <v>26250</v>
      </c>
      <c r="E113" s="8">
        <v>0</v>
      </c>
      <c r="F113" s="8">
        <v>0</v>
      </c>
      <c r="G113" s="8">
        <v>0</v>
      </c>
      <c r="H113" s="8">
        <v>0</v>
      </c>
      <c r="I113" s="8">
        <v>42000</v>
      </c>
      <c r="J113" s="8">
        <v>63000</v>
      </c>
      <c r="K113" s="8">
        <v>0</v>
      </c>
      <c r="L113" s="8">
        <v>0</v>
      </c>
      <c r="M113" s="8">
        <v>0</v>
      </c>
      <c r="N113" s="8">
        <v>131250</v>
      </c>
    </row>
    <row r="114" spans="1:14" x14ac:dyDescent="0.25">
      <c r="A114" s="10" t="s">
        <v>115</v>
      </c>
      <c r="B114" s="8">
        <v>0</v>
      </c>
      <c r="C114" s="8">
        <v>0</v>
      </c>
      <c r="D114" s="8">
        <v>0</v>
      </c>
      <c r="E114" s="8">
        <v>0</v>
      </c>
      <c r="F114" s="8">
        <v>0</v>
      </c>
      <c r="G114" s="8">
        <v>0</v>
      </c>
      <c r="H114" s="8">
        <v>0</v>
      </c>
      <c r="I114" s="8">
        <v>0</v>
      </c>
      <c r="J114" s="8">
        <v>0</v>
      </c>
      <c r="K114" s="8">
        <v>0</v>
      </c>
      <c r="L114" s="8">
        <v>0</v>
      </c>
      <c r="M114" s="8">
        <v>0</v>
      </c>
      <c r="N114" s="8">
        <v>0</v>
      </c>
    </row>
    <row r="115" spans="1:14" x14ac:dyDescent="0.25">
      <c r="A115" s="10" t="s">
        <v>116</v>
      </c>
      <c r="B115" s="8">
        <v>21000</v>
      </c>
      <c r="C115" s="8">
        <v>21000</v>
      </c>
      <c r="D115" s="8">
        <v>126000</v>
      </c>
      <c r="E115" s="8">
        <v>110250</v>
      </c>
      <c r="F115" s="8">
        <v>320250</v>
      </c>
      <c r="G115" s="8">
        <v>84000</v>
      </c>
      <c r="H115" s="8">
        <v>89250</v>
      </c>
      <c r="I115" s="8">
        <v>94500</v>
      </c>
      <c r="J115" s="8">
        <v>94500</v>
      </c>
      <c r="K115" s="8">
        <v>94500</v>
      </c>
      <c r="L115" s="8">
        <v>94500</v>
      </c>
      <c r="M115" s="8">
        <v>5250</v>
      </c>
      <c r="N115" s="8">
        <v>1155000</v>
      </c>
    </row>
    <row r="116" spans="1:14" x14ac:dyDescent="0.25">
      <c r="A116" s="10" t="s">
        <v>117</v>
      </c>
      <c r="B116" s="8">
        <v>20000</v>
      </c>
      <c r="C116" s="8">
        <v>20000</v>
      </c>
      <c r="D116" s="8">
        <v>0</v>
      </c>
      <c r="E116" s="8">
        <v>0</v>
      </c>
      <c r="F116" s="8">
        <v>0</v>
      </c>
      <c r="G116" s="8">
        <v>0</v>
      </c>
      <c r="H116" s="8">
        <v>0</v>
      </c>
      <c r="I116" s="8">
        <v>0</v>
      </c>
      <c r="J116" s="8">
        <v>0</v>
      </c>
      <c r="K116" s="8">
        <v>0</v>
      </c>
      <c r="L116" s="8">
        <v>0</v>
      </c>
      <c r="M116" s="8">
        <v>0</v>
      </c>
      <c r="N116" s="8">
        <v>40000</v>
      </c>
    </row>
    <row r="117" spans="1:14" x14ac:dyDescent="0.25">
      <c r="A117" s="10" t="s">
        <v>118</v>
      </c>
      <c r="B117" s="8">
        <v>0</v>
      </c>
      <c r="C117" s="8">
        <v>0</v>
      </c>
      <c r="D117" s="8">
        <v>0</v>
      </c>
      <c r="E117" s="8">
        <v>0</v>
      </c>
      <c r="F117" s="8">
        <v>0</v>
      </c>
      <c r="G117" s="8">
        <v>0</v>
      </c>
      <c r="H117" s="8">
        <v>0</v>
      </c>
      <c r="I117" s="8">
        <v>0</v>
      </c>
      <c r="J117" s="8">
        <v>0</v>
      </c>
      <c r="K117" s="8">
        <v>0</v>
      </c>
      <c r="L117" s="8">
        <v>0</v>
      </c>
      <c r="M117" s="8">
        <v>0</v>
      </c>
      <c r="N117" s="8">
        <v>0</v>
      </c>
    </row>
    <row r="118" spans="1:14" x14ac:dyDescent="0.25">
      <c r="A118" s="10" t="s">
        <v>119</v>
      </c>
      <c r="B118" s="8">
        <v>0</v>
      </c>
      <c r="C118" s="8">
        <v>0</v>
      </c>
      <c r="D118" s="8">
        <v>0</v>
      </c>
      <c r="E118" s="8">
        <v>0</v>
      </c>
      <c r="F118" s="8">
        <v>0</v>
      </c>
      <c r="G118" s="8">
        <v>0</v>
      </c>
      <c r="H118" s="8">
        <v>0</v>
      </c>
      <c r="I118" s="8">
        <v>0</v>
      </c>
      <c r="J118" s="8">
        <v>500000</v>
      </c>
      <c r="K118" s="8">
        <v>0</v>
      </c>
      <c r="L118" s="8">
        <v>0</v>
      </c>
      <c r="M118" s="8">
        <v>0</v>
      </c>
      <c r="N118" s="8">
        <v>500000</v>
      </c>
    </row>
    <row r="119" spans="1:14" x14ac:dyDescent="0.25">
      <c r="A119" s="10" t="s">
        <v>120</v>
      </c>
      <c r="B119" s="8">
        <v>0</v>
      </c>
      <c r="C119" s="8">
        <v>0</v>
      </c>
      <c r="D119" s="8">
        <v>0</v>
      </c>
      <c r="E119" s="8">
        <v>0</v>
      </c>
      <c r="F119" s="8">
        <v>0</v>
      </c>
      <c r="G119" s="8">
        <v>42000</v>
      </c>
      <c r="H119" s="8">
        <v>173250</v>
      </c>
      <c r="I119" s="8">
        <v>126000</v>
      </c>
      <c r="J119" s="8">
        <v>0</v>
      </c>
      <c r="K119" s="8">
        <v>0</v>
      </c>
      <c r="L119" s="8">
        <v>0</v>
      </c>
      <c r="M119" s="8">
        <v>0</v>
      </c>
      <c r="N119" s="8">
        <v>341250</v>
      </c>
    </row>
    <row r="120" spans="1:14" x14ac:dyDescent="0.25">
      <c r="A120" s="10" t="s">
        <v>121</v>
      </c>
      <c r="B120" s="8">
        <v>17056</v>
      </c>
      <c r="C120" s="8">
        <v>17056</v>
      </c>
      <c r="D120" s="8">
        <v>17056</v>
      </c>
      <c r="E120" s="8">
        <v>17056</v>
      </c>
      <c r="F120" s="8">
        <v>17056</v>
      </c>
      <c r="G120" s="8">
        <v>17056</v>
      </c>
      <c r="H120" s="8">
        <v>17056</v>
      </c>
      <c r="I120" s="8">
        <v>17056</v>
      </c>
      <c r="J120" s="8">
        <v>17056</v>
      </c>
      <c r="K120" s="8">
        <v>17056</v>
      </c>
      <c r="L120" s="8">
        <v>17056</v>
      </c>
      <c r="M120" s="8">
        <v>17134</v>
      </c>
      <c r="N120" s="8">
        <v>204750</v>
      </c>
    </row>
    <row r="121" spans="1:14" x14ac:dyDescent="0.25">
      <c r="A121" s="10" t="s">
        <v>122</v>
      </c>
      <c r="B121" s="8">
        <v>10230</v>
      </c>
      <c r="C121" s="8">
        <v>10230</v>
      </c>
      <c r="D121" s="8">
        <v>10230</v>
      </c>
      <c r="E121" s="8">
        <v>10230</v>
      </c>
      <c r="F121" s="8">
        <v>10230</v>
      </c>
      <c r="G121" s="8">
        <v>9026</v>
      </c>
      <c r="H121" s="8">
        <v>0</v>
      </c>
      <c r="I121" s="8">
        <v>0</v>
      </c>
      <c r="J121" s="8">
        <v>0</v>
      </c>
      <c r="K121" s="8">
        <v>0</v>
      </c>
      <c r="L121" s="8">
        <v>0</v>
      </c>
      <c r="M121" s="8">
        <v>0</v>
      </c>
      <c r="N121" s="8">
        <v>60176</v>
      </c>
    </row>
    <row r="122" spans="1:14" x14ac:dyDescent="0.25">
      <c r="A122" s="10" t="s">
        <v>123</v>
      </c>
      <c r="B122" s="8">
        <v>21630</v>
      </c>
      <c r="C122" s="8">
        <v>0</v>
      </c>
      <c r="D122" s="8">
        <v>127520</v>
      </c>
      <c r="E122" s="8">
        <v>0</v>
      </c>
      <c r="F122" s="8">
        <v>0</v>
      </c>
      <c r="G122" s="8">
        <v>0</v>
      </c>
      <c r="H122" s="8">
        <v>0</v>
      </c>
      <c r="I122" s="8">
        <v>0</v>
      </c>
      <c r="J122" s="8">
        <v>0</v>
      </c>
      <c r="K122" s="8">
        <v>0</v>
      </c>
      <c r="L122" s="8">
        <v>0</v>
      </c>
      <c r="M122" s="8">
        <v>0</v>
      </c>
      <c r="N122" s="8">
        <v>149150</v>
      </c>
    </row>
    <row r="123" spans="1:14" x14ac:dyDescent="0.25">
      <c r="A123" s="10" t="s">
        <v>124</v>
      </c>
      <c r="B123" s="8">
        <v>0</v>
      </c>
      <c r="C123" s="8">
        <v>0</v>
      </c>
      <c r="D123" s="8">
        <v>0</v>
      </c>
      <c r="E123" s="8">
        <v>0</v>
      </c>
      <c r="F123" s="8">
        <v>0</v>
      </c>
      <c r="G123" s="8">
        <v>0</v>
      </c>
      <c r="H123" s="8">
        <v>114233</v>
      </c>
      <c r="I123" s="8">
        <v>399814</v>
      </c>
      <c r="J123" s="8">
        <v>57118</v>
      </c>
      <c r="K123" s="8">
        <v>0</v>
      </c>
      <c r="L123" s="8">
        <v>0</v>
      </c>
      <c r="M123" s="8">
        <v>0</v>
      </c>
      <c r="N123" s="8">
        <v>571165</v>
      </c>
    </row>
    <row r="124" spans="1:14" x14ac:dyDescent="0.25">
      <c r="A124" s="10" t="s">
        <v>125</v>
      </c>
      <c r="B124" s="8">
        <v>0</v>
      </c>
      <c r="C124" s="8">
        <v>0</v>
      </c>
      <c r="D124" s="8">
        <v>0</v>
      </c>
      <c r="E124" s="8">
        <v>0</v>
      </c>
      <c r="F124" s="8">
        <v>0</v>
      </c>
      <c r="G124" s="8">
        <v>330750</v>
      </c>
      <c r="H124" s="8">
        <v>0</v>
      </c>
      <c r="I124" s="8">
        <v>0</v>
      </c>
      <c r="J124" s="8">
        <v>0</v>
      </c>
      <c r="K124" s="8">
        <v>0</v>
      </c>
      <c r="L124" s="8">
        <v>0</v>
      </c>
      <c r="M124" s="8">
        <v>0</v>
      </c>
      <c r="N124" s="8">
        <v>330750</v>
      </c>
    </row>
    <row r="125" spans="1:14" x14ac:dyDescent="0.25">
      <c r="A125" s="10" t="s">
        <v>126</v>
      </c>
      <c r="B125" s="8">
        <v>0</v>
      </c>
      <c r="C125" s="8">
        <v>0</v>
      </c>
      <c r="D125" s="8">
        <v>0</v>
      </c>
      <c r="E125" s="8">
        <v>0</v>
      </c>
      <c r="F125" s="8">
        <v>0</v>
      </c>
      <c r="G125" s="8">
        <v>0</v>
      </c>
      <c r="H125" s="8">
        <v>0</v>
      </c>
      <c r="I125" s="8">
        <v>0</v>
      </c>
      <c r="J125" s="8">
        <v>10500</v>
      </c>
      <c r="K125" s="8">
        <v>10500</v>
      </c>
      <c r="L125" s="8">
        <v>9083</v>
      </c>
      <c r="M125" s="8">
        <v>0</v>
      </c>
      <c r="N125" s="8">
        <v>30083</v>
      </c>
    </row>
    <row r="126" spans="1:14" x14ac:dyDescent="0.25">
      <c r="A126" s="10" t="s">
        <v>127</v>
      </c>
      <c r="B126" s="8">
        <v>0</v>
      </c>
      <c r="C126" s="8">
        <v>0</v>
      </c>
      <c r="D126" s="8">
        <v>0</v>
      </c>
      <c r="E126" s="8">
        <v>0</v>
      </c>
      <c r="F126" s="8">
        <v>0</v>
      </c>
      <c r="G126" s="8">
        <v>0</v>
      </c>
      <c r="H126" s="8">
        <v>0</v>
      </c>
      <c r="I126" s="8">
        <v>0</v>
      </c>
      <c r="J126" s="8">
        <v>0</v>
      </c>
      <c r="K126" s="8">
        <v>142800</v>
      </c>
      <c r="L126" s="8">
        <v>0</v>
      </c>
      <c r="M126" s="8">
        <v>0</v>
      </c>
      <c r="N126" s="8">
        <v>142800</v>
      </c>
    </row>
    <row r="127" spans="1:14" x14ac:dyDescent="0.25">
      <c r="A127" s="10" t="s">
        <v>128</v>
      </c>
      <c r="B127" s="8">
        <v>0</v>
      </c>
      <c r="C127" s="8">
        <v>0</v>
      </c>
      <c r="D127" s="8">
        <v>0</v>
      </c>
      <c r="E127" s="8">
        <v>0</v>
      </c>
      <c r="F127" s="8">
        <v>0</v>
      </c>
      <c r="G127" s="8">
        <v>333333</v>
      </c>
      <c r="H127" s="8">
        <v>333333</v>
      </c>
      <c r="I127" s="8">
        <v>333334</v>
      </c>
      <c r="J127" s="8">
        <v>0</v>
      </c>
      <c r="K127" s="8">
        <v>0</v>
      </c>
      <c r="L127" s="8">
        <v>0</v>
      </c>
      <c r="M127" s="8">
        <v>0</v>
      </c>
      <c r="N127" s="8">
        <v>1000000</v>
      </c>
    </row>
    <row r="128" spans="1:14" x14ac:dyDescent="0.25">
      <c r="A128" s="10" t="s">
        <v>129</v>
      </c>
      <c r="B128" s="8">
        <v>0</v>
      </c>
      <c r="C128" s="8">
        <v>0</v>
      </c>
      <c r="D128" s="8">
        <v>0</v>
      </c>
      <c r="E128" s="8">
        <v>0</v>
      </c>
      <c r="F128" s="8">
        <v>0</v>
      </c>
      <c r="G128" s="8">
        <v>50000</v>
      </c>
      <c r="H128" s="8">
        <v>50000</v>
      </c>
      <c r="I128" s="8">
        <v>20000</v>
      </c>
      <c r="J128" s="8">
        <v>22000</v>
      </c>
      <c r="K128" s="8">
        <v>0</v>
      </c>
      <c r="L128" s="8">
        <v>0</v>
      </c>
      <c r="M128" s="8">
        <v>0</v>
      </c>
      <c r="N128" s="8">
        <v>142000</v>
      </c>
    </row>
    <row r="129" spans="1:14" ht="15.75" thickBot="1" x14ac:dyDescent="0.3">
      <c r="A129" s="10" t="s">
        <v>130</v>
      </c>
      <c r="B129" s="8">
        <v>0</v>
      </c>
      <c r="C129" s="8">
        <v>0</v>
      </c>
      <c r="D129" s="8">
        <v>149150</v>
      </c>
      <c r="E129" s="8">
        <v>0</v>
      </c>
      <c r="F129" s="8">
        <v>0</v>
      </c>
      <c r="G129" s="8">
        <v>0</v>
      </c>
      <c r="H129" s="8">
        <v>0</v>
      </c>
      <c r="I129" s="8">
        <v>0</v>
      </c>
      <c r="J129" s="8">
        <v>0</v>
      </c>
      <c r="K129" s="8">
        <v>0</v>
      </c>
      <c r="L129" s="8">
        <v>0</v>
      </c>
      <c r="M129" s="8">
        <v>0</v>
      </c>
      <c r="N129" s="8">
        <v>149150</v>
      </c>
    </row>
    <row r="130" spans="1:14" x14ac:dyDescent="0.25">
      <c r="A130" s="11" t="s">
        <v>131</v>
      </c>
      <c r="B130" s="12">
        <v>2391724</v>
      </c>
      <c r="C130" s="12">
        <v>3031677</v>
      </c>
      <c r="D130" s="12">
        <v>3241629</v>
      </c>
      <c r="E130" s="12">
        <v>1291720</v>
      </c>
      <c r="F130" s="12">
        <v>1623030</v>
      </c>
      <c r="G130" s="12">
        <v>1943921</v>
      </c>
      <c r="H130" s="12">
        <v>1206318</v>
      </c>
      <c r="I130" s="12">
        <v>1490678</v>
      </c>
      <c r="J130" s="12">
        <v>1112311</v>
      </c>
      <c r="K130" s="12">
        <v>595409</v>
      </c>
      <c r="L130" s="12">
        <v>451192</v>
      </c>
      <c r="M130" s="12">
        <v>1675204</v>
      </c>
      <c r="N130" s="12">
        <v>20054813</v>
      </c>
    </row>
    <row r="131" spans="1:14" x14ac:dyDescent="0.25">
      <c r="A131" s="9" t="s">
        <v>132</v>
      </c>
      <c r="B131" s="8"/>
      <c r="C131" s="8"/>
      <c r="D131" s="8"/>
      <c r="E131" s="8"/>
      <c r="F131" s="8"/>
      <c r="G131" s="8"/>
      <c r="H131" s="8"/>
      <c r="I131" s="8"/>
      <c r="J131" s="8"/>
      <c r="K131" s="8"/>
      <c r="L131" s="8"/>
      <c r="M131" s="8"/>
      <c r="N131" s="8"/>
    </row>
    <row r="132" spans="1:14" ht="15.75" thickBot="1" x14ac:dyDescent="0.3">
      <c r="A132" s="10" t="s">
        <v>133</v>
      </c>
      <c r="B132" s="8">
        <v>9796</v>
      </c>
      <c r="C132" s="8">
        <v>9760</v>
      </c>
      <c r="D132" s="8">
        <v>9796</v>
      </c>
      <c r="E132" s="8">
        <v>9796</v>
      </c>
      <c r="F132" s="8">
        <v>9796</v>
      </c>
      <c r="G132" s="8">
        <v>9796</v>
      </c>
      <c r="H132" s="8">
        <v>9796</v>
      </c>
      <c r="I132" s="8">
        <v>9796</v>
      </c>
      <c r="J132" s="8">
        <v>9796</v>
      </c>
      <c r="K132" s="8">
        <v>9796</v>
      </c>
      <c r="L132" s="8">
        <v>9796</v>
      </c>
      <c r="M132" s="8">
        <v>9880</v>
      </c>
      <c r="N132" s="8">
        <v>117600</v>
      </c>
    </row>
    <row r="133" spans="1:14" x14ac:dyDescent="0.25">
      <c r="A133" s="11" t="s">
        <v>134</v>
      </c>
      <c r="B133" s="12">
        <v>9796</v>
      </c>
      <c r="C133" s="12">
        <v>9760</v>
      </c>
      <c r="D133" s="12">
        <v>9796</v>
      </c>
      <c r="E133" s="12">
        <v>9796</v>
      </c>
      <c r="F133" s="12">
        <v>9796</v>
      </c>
      <c r="G133" s="12">
        <v>9796</v>
      </c>
      <c r="H133" s="12">
        <v>9796</v>
      </c>
      <c r="I133" s="12">
        <v>9796</v>
      </c>
      <c r="J133" s="12">
        <v>9796</v>
      </c>
      <c r="K133" s="12">
        <v>9796</v>
      </c>
      <c r="L133" s="12">
        <v>9796</v>
      </c>
      <c r="M133" s="12">
        <v>9880</v>
      </c>
      <c r="N133" s="12">
        <v>117600</v>
      </c>
    </row>
    <row r="134" spans="1:14" x14ac:dyDescent="0.25">
      <c r="A134" s="9" t="s">
        <v>135</v>
      </c>
      <c r="B134" s="8"/>
      <c r="C134" s="8"/>
      <c r="D134" s="8"/>
      <c r="E134" s="8"/>
      <c r="F134" s="8"/>
      <c r="G134" s="8"/>
      <c r="H134" s="8"/>
      <c r="I134" s="8"/>
      <c r="J134" s="8"/>
      <c r="K134" s="8"/>
      <c r="L134" s="8"/>
      <c r="M134" s="8"/>
      <c r="N134" s="8"/>
    </row>
    <row r="135" spans="1:14" x14ac:dyDescent="0.25">
      <c r="A135" s="10" t="s">
        <v>136</v>
      </c>
      <c r="B135" s="8">
        <v>0</v>
      </c>
      <c r="C135" s="8">
        <v>0</v>
      </c>
      <c r="D135" s="8">
        <v>0</v>
      </c>
      <c r="E135" s="8">
        <v>0</v>
      </c>
      <c r="F135" s="8">
        <v>0</v>
      </c>
      <c r="G135" s="8">
        <v>0</v>
      </c>
      <c r="H135" s="8">
        <v>0</v>
      </c>
      <c r="I135" s="8">
        <v>0</v>
      </c>
      <c r="J135" s="8">
        <v>0</v>
      </c>
      <c r="K135" s="8">
        <v>0</v>
      </c>
      <c r="L135" s="8">
        <v>0</v>
      </c>
      <c r="M135" s="8">
        <v>0</v>
      </c>
      <c r="N135" s="8">
        <v>0</v>
      </c>
    </row>
    <row r="136" spans="1:14" x14ac:dyDescent="0.25">
      <c r="A136" s="10" t="s">
        <v>137</v>
      </c>
      <c r="B136" s="8">
        <v>0</v>
      </c>
      <c r="C136" s="8">
        <v>0</v>
      </c>
      <c r="D136" s="8">
        <v>0</v>
      </c>
      <c r="E136" s="8">
        <v>0</v>
      </c>
      <c r="F136" s="8">
        <v>0</v>
      </c>
      <c r="G136" s="8">
        <v>0</v>
      </c>
      <c r="H136" s="8">
        <v>0</v>
      </c>
      <c r="I136" s="8">
        <v>0</v>
      </c>
      <c r="J136" s="8">
        <v>0</v>
      </c>
      <c r="K136" s="8">
        <v>0</v>
      </c>
      <c r="L136" s="8">
        <v>0</v>
      </c>
      <c r="M136" s="8">
        <v>0</v>
      </c>
      <c r="N136" s="8">
        <v>0</v>
      </c>
    </row>
    <row r="137" spans="1:14" x14ac:dyDescent="0.25">
      <c r="A137" s="10" t="s">
        <v>139</v>
      </c>
      <c r="B137" s="8">
        <v>43733</v>
      </c>
      <c r="C137" s="8">
        <v>43733</v>
      </c>
      <c r="D137" s="8">
        <v>43733</v>
      </c>
      <c r="E137" s="8">
        <v>43733</v>
      </c>
      <c r="F137" s="8">
        <v>43733</v>
      </c>
      <c r="G137" s="8">
        <v>43733</v>
      </c>
      <c r="H137" s="8">
        <v>43733</v>
      </c>
      <c r="I137" s="8">
        <v>43733</v>
      </c>
      <c r="J137" s="8">
        <v>43733</v>
      </c>
      <c r="K137" s="8">
        <v>43733</v>
      </c>
      <c r="L137" s="8">
        <v>43733</v>
      </c>
      <c r="M137" s="8">
        <v>43937</v>
      </c>
      <c r="N137" s="8">
        <v>525000</v>
      </c>
    </row>
    <row r="138" spans="1:14" x14ac:dyDescent="0.25">
      <c r="A138" s="10" t="s">
        <v>140</v>
      </c>
      <c r="B138" s="8">
        <v>0</v>
      </c>
      <c r="C138" s="8">
        <v>0</v>
      </c>
      <c r="D138" s="8">
        <v>0</v>
      </c>
      <c r="E138" s="8">
        <v>0</v>
      </c>
      <c r="F138" s="8">
        <v>0</v>
      </c>
      <c r="G138" s="8">
        <v>0</v>
      </c>
      <c r="H138" s="8">
        <v>0</v>
      </c>
      <c r="I138" s="8">
        <v>0</v>
      </c>
      <c r="J138" s="8">
        <v>0</v>
      </c>
      <c r="K138" s="8">
        <v>0</v>
      </c>
      <c r="L138" s="8">
        <v>0</v>
      </c>
      <c r="M138" s="8">
        <v>0</v>
      </c>
      <c r="N138" s="8">
        <v>0</v>
      </c>
    </row>
    <row r="139" spans="1:14" x14ac:dyDescent="0.25">
      <c r="A139" s="10" t="s">
        <v>141</v>
      </c>
      <c r="B139" s="8">
        <v>0</v>
      </c>
      <c r="C139" s="8">
        <v>0</v>
      </c>
      <c r="D139" s="8">
        <v>0</v>
      </c>
      <c r="E139" s="8">
        <v>0</v>
      </c>
      <c r="F139" s="8">
        <v>0</v>
      </c>
      <c r="G139" s="8">
        <v>0</v>
      </c>
      <c r="H139" s="8">
        <v>0</v>
      </c>
      <c r="I139" s="8">
        <v>0</v>
      </c>
      <c r="J139" s="8">
        <v>0</v>
      </c>
      <c r="K139" s="8">
        <v>0</v>
      </c>
      <c r="L139" s="8">
        <v>0</v>
      </c>
      <c r="M139" s="8">
        <v>0</v>
      </c>
      <c r="N139" s="8">
        <v>0</v>
      </c>
    </row>
    <row r="140" spans="1:14" x14ac:dyDescent="0.25">
      <c r="A140" s="10" t="s">
        <v>142</v>
      </c>
      <c r="B140" s="8">
        <v>0</v>
      </c>
      <c r="C140" s="8">
        <v>0</v>
      </c>
      <c r="D140" s="8">
        <v>0</v>
      </c>
      <c r="E140" s="8">
        <v>0</v>
      </c>
      <c r="F140" s="8">
        <v>0</v>
      </c>
      <c r="G140" s="8">
        <v>0</v>
      </c>
      <c r="H140" s="8">
        <v>41500</v>
      </c>
      <c r="I140" s="8">
        <v>41500</v>
      </c>
      <c r="J140" s="8">
        <v>41500</v>
      </c>
      <c r="K140" s="8">
        <v>41500</v>
      </c>
      <c r="L140" s="8">
        <v>41500</v>
      </c>
      <c r="M140" s="8">
        <v>42500</v>
      </c>
      <c r="N140" s="8">
        <v>250000</v>
      </c>
    </row>
    <row r="141" spans="1:14" x14ac:dyDescent="0.25">
      <c r="A141" s="10" t="s">
        <v>451</v>
      </c>
      <c r="B141" s="8">
        <v>0</v>
      </c>
      <c r="C141" s="8">
        <v>0</v>
      </c>
      <c r="D141" s="8">
        <v>0</v>
      </c>
      <c r="E141" s="8">
        <v>0</v>
      </c>
      <c r="F141" s="8">
        <v>0</v>
      </c>
      <c r="G141" s="8">
        <v>0</v>
      </c>
      <c r="H141" s="8">
        <v>0</v>
      </c>
      <c r="I141" s="8">
        <v>0</v>
      </c>
      <c r="J141" s="8">
        <v>0</v>
      </c>
      <c r="K141" s="8">
        <v>0</v>
      </c>
      <c r="L141" s="8">
        <v>0</v>
      </c>
      <c r="M141" s="8">
        <v>0</v>
      </c>
      <c r="N141" s="8">
        <v>0</v>
      </c>
    </row>
    <row r="142" spans="1:14" x14ac:dyDescent="0.25">
      <c r="A142" s="10" t="s">
        <v>452</v>
      </c>
      <c r="B142" s="8">
        <v>0</v>
      </c>
      <c r="C142" s="8">
        <v>0</v>
      </c>
      <c r="D142" s="8">
        <v>0</v>
      </c>
      <c r="E142" s="8">
        <v>0</v>
      </c>
      <c r="F142" s="8">
        <v>0</v>
      </c>
      <c r="G142" s="8">
        <v>0</v>
      </c>
      <c r="H142" s="8">
        <v>0</v>
      </c>
      <c r="I142" s="8">
        <v>0</v>
      </c>
      <c r="J142" s="8">
        <v>0</v>
      </c>
      <c r="K142" s="8">
        <v>0</v>
      </c>
      <c r="L142" s="8">
        <v>0</v>
      </c>
      <c r="M142" s="8">
        <v>0</v>
      </c>
      <c r="N142" s="8">
        <v>0</v>
      </c>
    </row>
    <row r="143" spans="1:14" x14ac:dyDescent="0.25">
      <c r="A143" s="10" t="s">
        <v>143</v>
      </c>
      <c r="B143" s="8">
        <v>0</v>
      </c>
      <c r="C143" s="8">
        <v>0</v>
      </c>
      <c r="D143" s="8">
        <v>0</v>
      </c>
      <c r="E143" s="8">
        <v>0</v>
      </c>
      <c r="F143" s="8">
        <v>0</v>
      </c>
      <c r="G143" s="8">
        <v>0</v>
      </c>
      <c r="H143" s="8">
        <v>0</v>
      </c>
      <c r="I143" s="8">
        <v>0</v>
      </c>
      <c r="J143" s="8">
        <v>0</v>
      </c>
      <c r="K143" s="8">
        <v>0</v>
      </c>
      <c r="L143" s="8">
        <v>0</v>
      </c>
      <c r="M143" s="8">
        <v>0</v>
      </c>
      <c r="N143" s="8">
        <v>0</v>
      </c>
    </row>
    <row r="144" spans="1:14" x14ac:dyDescent="0.25">
      <c r="A144" s="10" t="s">
        <v>144</v>
      </c>
      <c r="B144" s="8">
        <v>46688</v>
      </c>
      <c r="C144" s="8">
        <v>46688</v>
      </c>
      <c r="D144" s="8">
        <v>46688</v>
      </c>
      <c r="E144" s="8">
        <v>46688</v>
      </c>
      <c r="F144" s="8">
        <v>46688</v>
      </c>
      <c r="G144" s="8">
        <v>46688</v>
      </c>
      <c r="H144" s="8">
        <v>46688</v>
      </c>
      <c r="I144" s="8">
        <v>46688</v>
      </c>
      <c r="J144" s="8">
        <v>46688</v>
      </c>
      <c r="K144" s="8">
        <v>46688</v>
      </c>
      <c r="L144" s="8">
        <v>46688</v>
      </c>
      <c r="M144" s="8">
        <v>48932</v>
      </c>
      <c r="N144" s="8">
        <v>562500</v>
      </c>
    </row>
    <row r="145" spans="1:14" x14ac:dyDescent="0.25">
      <c r="A145" s="10" t="s">
        <v>145</v>
      </c>
      <c r="B145" s="8">
        <v>0</v>
      </c>
      <c r="C145" s="8">
        <v>0</v>
      </c>
      <c r="D145" s="8">
        <v>0</v>
      </c>
      <c r="E145" s="8">
        <v>0</v>
      </c>
      <c r="F145" s="8">
        <v>0</v>
      </c>
      <c r="G145" s="8">
        <v>0</v>
      </c>
      <c r="H145" s="8">
        <v>0</v>
      </c>
      <c r="I145" s="8">
        <v>50000</v>
      </c>
      <c r="J145" s="8">
        <v>50000</v>
      </c>
      <c r="K145" s="8">
        <v>0</v>
      </c>
      <c r="L145" s="8">
        <v>0</v>
      </c>
      <c r="M145" s="8">
        <v>0</v>
      </c>
      <c r="N145" s="8">
        <v>100000</v>
      </c>
    </row>
    <row r="146" spans="1:14" x14ac:dyDescent="0.25">
      <c r="A146" s="10" t="s">
        <v>146</v>
      </c>
      <c r="B146" s="8">
        <v>16600</v>
      </c>
      <c r="C146" s="8">
        <v>16600</v>
      </c>
      <c r="D146" s="8">
        <v>16600</v>
      </c>
      <c r="E146" s="8">
        <v>16600</v>
      </c>
      <c r="F146" s="8">
        <v>16600</v>
      </c>
      <c r="G146" s="8">
        <v>16600</v>
      </c>
      <c r="H146" s="8">
        <v>16600</v>
      </c>
      <c r="I146" s="8">
        <v>16600</v>
      </c>
      <c r="J146" s="8">
        <v>16600</v>
      </c>
      <c r="K146" s="8">
        <v>16600</v>
      </c>
      <c r="L146" s="8">
        <v>16600</v>
      </c>
      <c r="M146" s="8">
        <v>17400</v>
      </c>
      <c r="N146" s="8">
        <v>200000</v>
      </c>
    </row>
    <row r="147" spans="1:14" x14ac:dyDescent="0.25">
      <c r="A147" s="10" t="s">
        <v>147</v>
      </c>
      <c r="B147" s="8">
        <v>41650</v>
      </c>
      <c r="C147" s="8">
        <v>41500</v>
      </c>
      <c r="D147" s="8">
        <v>41650</v>
      </c>
      <c r="E147" s="8">
        <v>41650</v>
      </c>
      <c r="F147" s="8">
        <v>41650</v>
      </c>
      <c r="G147" s="8">
        <v>41650</v>
      </c>
      <c r="H147" s="8">
        <v>41650</v>
      </c>
      <c r="I147" s="8">
        <v>41650</v>
      </c>
      <c r="J147" s="8">
        <v>41650</v>
      </c>
      <c r="K147" s="8">
        <v>41650</v>
      </c>
      <c r="L147" s="8">
        <v>41650</v>
      </c>
      <c r="M147" s="8">
        <v>42000</v>
      </c>
      <c r="N147" s="8">
        <v>500000</v>
      </c>
    </row>
    <row r="148" spans="1:14" x14ac:dyDescent="0.25">
      <c r="A148" s="10" t="s">
        <v>453</v>
      </c>
      <c r="B148" s="8">
        <v>0</v>
      </c>
      <c r="C148" s="8">
        <v>0</v>
      </c>
      <c r="D148" s="8">
        <v>0</v>
      </c>
      <c r="E148" s="8">
        <v>0</v>
      </c>
      <c r="F148" s="8">
        <v>0</v>
      </c>
      <c r="G148" s="8">
        <v>0</v>
      </c>
      <c r="H148" s="8">
        <v>0</v>
      </c>
      <c r="I148" s="8">
        <v>0</v>
      </c>
      <c r="J148" s="8">
        <v>0</v>
      </c>
      <c r="K148" s="8">
        <v>0</v>
      </c>
      <c r="L148" s="8">
        <v>0</v>
      </c>
      <c r="M148" s="8">
        <v>0</v>
      </c>
      <c r="N148" s="8">
        <v>0</v>
      </c>
    </row>
    <row r="149" spans="1:14" x14ac:dyDescent="0.25">
      <c r="A149" s="10" t="s">
        <v>148</v>
      </c>
      <c r="B149" s="8">
        <v>0</v>
      </c>
      <c r="C149" s="8">
        <v>0</v>
      </c>
      <c r="D149" s="8">
        <v>0</v>
      </c>
      <c r="E149" s="8">
        <v>0</v>
      </c>
      <c r="F149" s="8">
        <v>0</v>
      </c>
      <c r="G149" s="8">
        <v>0</v>
      </c>
      <c r="H149" s="8">
        <v>0</v>
      </c>
      <c r="I149" s="8">
        <v>0</v>
      </c>
      <c r="J149" s="8">
        <v>0</v>
      </c>
      <c r="K149" s="8">
        <v>0</v>
      </c>
      <c r="L149" s="8">
        <v>0</v>
      </c>
      <c r="M149" s="8">
        <v>0</v>
      </c>
      <c r="N149" s="8">
        <v>0</v>
      </c>
    </row>
    <row r="150" spans="1:14" x14ac:dyDescent="0.25">
      <c r="A150" s="10" t="s">
        <v>454</v>
      </c>
      <c r="B150" s="8">
        <v>0</v>
      </c>
      <c r="C150" s="8">
        <v>0</v>
      </c>
      <c r="D150" s="8">
        <v>0</v>
      </c>
      <c r="E150" s="8">
        <v>0</v>
      </c>
      <c r="F150" s="8">
        <v>0</v>
      </c>
      <c r="G150" s="8">
        <v>0</v>
      </c>
      <c r="H150" s="8">
        <v>0</v>
      </c>
      <c r="I150" s="8">
        <v>0</v>
      </c>
      <c r="J150" s="8">
        <v>0</v>
      </c>
      <c r="K150" s="8">
        <v>0</v>
      </c>
      <c r="L150" s="8">
        <v>0</v>
      </c>
      <c r="M150" s="8">
        <v>0</v>
      </c>
      <c r="N150" s="8">
        <v>0</v>
      </c>
    </row>
    <row r="151" spans="1:14" x14ac:dyDescent="0.25">
      <c r="A151" s="10" t="s">
        <v>149</v>
      </c>
      <c r="B151" s="8">
        <v>0</v>
      </c>
      <c r="C151" s="8">
        <v>0</v>
      </c>
      <c r="D151" s="8">
        <v>0</v>
      </c>
      <c r="E151" s="8">
        <v>0</v>
      </c>
      <c r="F151" s="8">
        <v>0</v>
      </c>
      <c r="G151" s="8">
        <v>0</v>
      </c>
      <c r="H151" s="8">
        <v>0</v>
      </c>
      <c r="I151" s="8">
        <v>0</v>
      </c>
      <c r="J151" s="8">
        <v>0</v>
      </c>
      <c r="K151" s="8">
        <v>0</v>
      </c>
      <c r="L151" s="8">
        <v>0</v>
      </c>
      <c r="M151" s="8">
        <v>0</v>
      </c>
      <c r="N151" s="8">
        <v>0</v>
      </c>
    </row>
    <row r="152" spans="1:14" x14ac:dyDescent="0.25">
      <c r="A152" s="10" t="s">
        <v>455</v>
      </c>
      <c r="B152" s="8">
        <v>0</v>
      </c>
      <c r="C152" s="8">
        <v>0</v>
      </c>
      <c r="D152" s="8">
        <v>0</v>
      </c>
      <c r="E152" s="8">
        <v>0</v>
      </c>
      <c r="F152" s="8">
        <v>0</v>
      </c>
      <c r="G152" s="8">
        <v>0</v>
      </c>
      <c r="H152" s="8">
        <v>0</v>
      </c>
      <c r="I152" s="8">
        <v>0</v>
      </c>
      <c r="J152" s="8">
        <v>0</v>
      </c>
      <c r="K152" s="8">
        <v>0</v>
      </c>
      <c r="L152" s="8">
        <v>0</v>
      </c>
      <c r="M152" s="8">
        <v>0</v>
      </c>
      <c r="N152" s="8">
        <v>0</v>
      </c>
    </row>
    <row r="153" spans="1:14" x14ac:dyDescent="0.25">
      <c r="A153" s="10" t="s">
        <v>456</v>
      </c>
      <c r="B153" s="8">
        <v>0</v>
      </c>
      <c r="C153" s="8">
        <v>0</v>
      </c>
      <c r="D153" s="8">
        <v>0</v>
      </c>
      <c r="E153" s="8">
        <v>0</v>
      </c>
      <c r="F153" s="8">
        <v>0</v>
      </c>
      <c r="G153" s="8">
        <v>0</v>
      </c>
      <c r="H153" s="8">
        <v>0</v>
      </c>
      <c r="I153" s="8">
        <v>0</v>
      </c>
      <c r="J153" s="8">
        <v>0</v>
      </c>
      <c r="K153" s="8">
        <v>0</v>
      </c>
      <c r="L153" s="8">
        <v>0</v>
      </c>
      <c r="M153" s="8">
        <v>0</v>
      </c>
      <c r="N153" s="8">
        <v>0</v>
      </c>
    </row>
    <row r="154" spans="1:14" x14ac:dyDescent="0.25">
      <c r="A154" s="10" t="s">
        <v>457</v>
      </c>
      <c r="B154" s="8">
        <v>0</v>
      </c>
      <c r="C154" s="8">
        <v>0</v>
      </c>
      <c r="D154" s="8">
        <v>0</v>
      </c>
      <c r="E154" s="8">
        <v>0</v>
      </c>
      <c r="F154" s="8">
        <v>0</v>
      </c>
      <c r="G154" s="8">
        <v>0</v>
      </c>
      <c r="H154" s="8">
        <v>0</v>
      </c>
      <c r="I154" s="8">
        <v>0</v>
      </c>
      <c r="J154" s="8">
        <v>0</v>
      </c>
      <c r="K154" s="8">
        <v>0</v>
      </c>
      <c r="L154" s="8">
        <v>0</v>
      </c>
      <c r="M154" s="8">
        <v>0</v>
      </c>
      <c r="N154" s="8">
        <v>0</v>
      </c>
    </row>
    <row r="155" spans="1:14" x14ac:dyDescent="0.25">
      <c r="A155" s="10" t="s">
        <v>458</v>
      </c>
      <c r="B155" s="8">
        <v>0</v>
      </c>
      <c r="C155" s="8">
        <v>0</v>
      </c>
      <c r="D155" s="8">
        <v>0</v>
      </c>
      <c r="E155" s="8">
        <v>0</v>
      </c>
      <c r="F155" s="8">
        <v>0</v>
      </c>
      <c r="G155" s="8">
        <v>0</v>
      </c>
      <c r="H155" s="8">
        <v>0</v>
      </c>
      <c r="I155" s="8">
        <v>0</v>
      </c>
      <c r="J155" s="8">
        <v>0</v>
      </c>
      <c r="K155" s="8">
        <v>0</v>
      </c>
      <c r="L155" s="8">
        <v>0</v>
      </c>
      <c r="M155" s="8">
        <v>0</v>
      </c>
      <c r="N155" s="8">
        <v>0</v>
      </c>
    </row>
    <row r="156" spans="1:14" ht="15.75" thickBot="1" x14ac:dyDescent="0.3">
      <c r="A156" s="10" t="s">
        <v>150</v>
      </c>
      <c r="B156" s="8">
        <v>83000</v>
      </c>
      <c r="C156" s="8">
        <v>83000</v>
      </c>
      <c r="D156" s="8">
        <v>83000</v>
      </c>
      <c r="E156" s="8">
        <v>83000</v>
      </c>
      <c r="F156" s="8">
        <v>83000</v>
      </c>
      <c r="G156" s="8">
        <v>83000</v>
      </c>
      <c r="H156" s="8">
        <v>83000</v>
      </c>
      <c r="I156" s="8">
        <v>83000</v>
      </c>
      <c r="J156" s="8">
        <v>83000</v>
      </c>
      <c r="K156" s="8">
        <v>83000</v>
      </c>
      <c r="L156" s="8">
        <v>83000</v>
      </c>
      <c r="M156" s="8">
        <v>87000</v>
      </c>
      <c r="N156" s="8">
        <v>1000000</v>
      </c>
    </row>
    <row r="157" spans="1:14" x14ac:dyDescent="0.25">
      <c r="A157" s="11" t="s">
        <v>151</v>
      </c>
      <c r="B157" s="12">
        <v>231671</v>
      </c>
      <c r="C157" s="12">
        <v>231521</v>
      </c>
      <c r="D157" s="12">
        <v>231671</v>
      </c>
      <c r="E157" s="12">
        <v>231671</v>
      </c>
      <c r="F157" s="12">
        <v>231671</v>
      </c>
      <c r="G157" s="12">
        <v>231671</v>
      </c>
      <c r="H157" s="12">
        <v>273171</v>
      </c>
      <c r="I157" s="12">
        <v>323171</v>
      </c>
      <c r="J157" s="12">
        <v>323171</v>
      </c>
      <c r="K157" s="12">
        <v>273171</v>
      </c>
      <c r="L157" s="12">
        <v>273171</v>
      </c>
      <c r="M157" s="12">
        <v>281769</v>
      </c>
      <c r="N157" s="12">
        <v>3137500</v>
      </c>
    </row>
    <row r="158" spans="1:14" x14ac:dyDescent="0.25">
      <c r="A158" s="9" t="s">
        <v>152</v>
      </c>
      <c r="B158" s="8"/>
      <c r="C158" s="8"/>
      <c r="D158" s="8"/>
      <c r="E158" s="8"/>
      <c r="F158" s="8"/>
      <c r="G158" s="8"/>
      <c r="H158" s="8"/>
      <c r="I158" s="8"/>
      <c r="J158" s="8"/>
      <c r="K158" s="8"/>
      <c r="L158" s="8"/>
      <c r="M158" s="8"/>
      <c r="N158" s="8"/>
    </row>
    <row r="159" spans="1:14" x14ac:dyDescent="0.25">
      <c r="A159" s="10" t="s">
        <v>153</v>
      </c>
      <c r="B159" s="8">
        <v>400000</v>
      </c>
      <c r="C159" s="8">
        <v>400000</v>
      </c>
      <c r="D159" s="8">
        <v>400000</v>
      </c>
      <c r="E159" s="8">
        <v>400000</v>
      </c>
      <c r="F159" s="8">
        <v>400000</v>
      </c>
      <c r="G159" s="8">
        <v>0</v>
      </c>
      <c r="H159" s="8">
        <v>0</v>
      </c>
      <c r="I159" s="8">
        <v>0</v>
      </c>
      <c r="J159" s="8">
        <v>0</v>
      </c>
      <c r="K159" s="8">
        <v>0</v>
      </c>
      <c r="L159" s="8">
        <v>0</v>
      </c>
      <c r="M159" s="8">
        <v>0</v>
      </c>
      <c r="N159" s="8">
        <v>2000000</v>
      </c>
    </row>
    <row r="160" spans="1:14" x14ac:dyDescent="0.25">
      <c r="A160" s="10" t="s">
        <v>154</v>
      </c>
      <c r="B160" s="8">
        <v>0</v>
      </c>
      <c r="C160" s="8">
        <v>0</v>
      </c>
      <c r="D160" s="8">
        <v>95000</v>
      </c>
      <c r="E160" s="8">
        <v>17500</v>
      </c>
      <c r="F160" s="8">
        <v>0</v>
      </c>
      <c r="G160" s="8">
        <v>0</v>
      </c>
      <c r="H160" s="8">
        <v>0</v>
      </c>
      <c r="I160" s="8">
        <v>0</v>
      </c>
      <c r="J160" s="8">
        <v>0</v>
      </c>
      <c r="K160" s="8">
        <v>0</v>
      </c>
      <c r="L160" s="8">
        <v>0</v>
      </c>
      <c r="M160" s="8">
        <v>0</v>
      </c>
      <c r="N160" s="8">
        <v>112500</v>
      </c>
    </row>
    <row r="161" spans="1:14" x14ac:dyDescent="0.25">
      <c r="A161" s="10" t="s">
        <v>155</v>
      </c>
      <c r="B161" s="8">
        <v>0</v>
      </c>
      <c r="C161" s="8">
        <v>0</v>
      </c>
      <c r="D161" s="8">
        <v>0</v>
      </c>
      <c r="E161" s="8">
        <v>0</v>
      </c>
      <c r="F161" s="8">
        <v>0</v>
      </c>
      <c r="G161" s="8">
        <v>0</v>
      </c>
      <c r="H161" s="8">
        <v>0</v>
      </c>
      <c r="I161" s="8">
        <v>0</v>
      </c>
      <c r="J161" s="8">
        <v>40838</v>
      </c>
      <c r="K161" s="8">
        <v>40838</v>
      </c>
      <c r="L161" s="8">
        <v>42075</v>
      </c>
      <c r="M161" s="8">
        <v>-1</v>
      </c>
      <c r="N161" s="8">
        <v>123750</v>
      </c>
    </row>
    <row r="162" spans="1:14" x14ac:dyDescent="0.25">
      <c r="A162" s="10" t="s">
        <v>156</v>
      </c>
      <c r="B162" s="8">
        <v>0</v>
      </c>
      <c r="C162" s="8">
        <v>0</v>
      </c>
      <c r="D162" s="8">
        <v>0</v>
      </c>
      <c r="E162" s="8">
        <v>0</v>
      </c>
      <c r="F162" s="8">
        <v>0</v>
      </c>
      <c r="G162" s="8">
        <v>0</v>
      </c>
      <c r="H162" s="8">
        <v>0</v>
      </c>
      <c r="I162" s="8">
        <v>0</v>
      </c>
      <c r="J162" s="8">
        <v>0</v>
      </c>
      <c r="K162" s="8">
        <v>0</v>
      </c>
      <c r="L162" s="8">
        <v>0</v>
      </c>
      <c r="M162" s="8">
        <v>0</v>
      </c>
      <c r="N162" s="8">
        <v>0</v>
      </c>
    </row>
    <row r="163" spans="1:14" x14ac:dyDescent="0.25">
      <c r="A163" s="10" t="s">
        <v>157</v>
      </c>
      <c r="B163" s="8">
        <v>67500</v>
      </c>
      <c r="C163" s="8">
        <v>60000</v>
      </c>
      <c r="D163" s="8">
        <v>7500</v>
      </c>
      <c r="E163" s="8">
        <v>0</v>
      </c>
      <c r="F163" s="8">
        <v>0</v>
      </c>
      <c r="G163" s="8">
        <v>0</v>
      </c>
      <c r="H163" s="8">
        <v>0</v>
      </c>
      <c r="I163" s="8">
        <v>0</v>
      </c>
      <c r="J163" s="8">
        <v>0</v>
      </c>
      <c r="K163" s="8">
        <v>0</v>
      </c>
      <c r="L163" s="8">
        <v>0</v>
      </c>
      <c r="M163" s="8">
        <v>0</v>
      </c>
      <c r="N163" s="8">
        <v>135000</v>
      </c>
    </row>
    <row r="164" spans="1:14" x14ac:dyDescent="0.25">
      <c r="A164" s="10" t="s">
        <v>158</v>
      </c>
      <c r="B164" s="8">
        <v>0</v>
      </c>
      <c r="C164" s="8">
        <v>0</v>
      </c>
      <c r="D164" s="8">
        <v>0</v>
      </c>
      <c r="E164" s="8">
        <v>0</v>
      </c>
      <c r="F164" s="8">
        <v>0</v>
      </c>
      <c r="G164" s="8">
        <v>0</v>
      </c>
      <c r="H164" s="8">
        <v>0</v>
      </c>
      <c r="I164" s="8">
        <v>0</v>
      </c>
      <c r="J164" s="8">
        <v>0</v>
      </c>
      <c r="K164" s="8">
        <v>0</v>
      </c>
      <c r="L164" s="8">
        <v>0</v>
      </c>
      <c r="M164" s="8">
        <v>0</v>
      </c>
      <c r="N164" s="8">
        <v>0</v>
      </c>
    </row>
    <row r="165" spans="1:14" x14ac:dyDescent="0.25">
      <c r="A165" s="10" t="s">
        <v>159</v>
      </c>
      <c r="B165" s="8">
        <v>0</v>
      </c>
      <c r="C165" s="8">
        <v>0</v>
      </c>
      <c r="D165" s="8">
        <v>30612</v>
      </c>
      <c r="E165" s="8">
        <v>0</v>
      </c>
      <c r="F165" s="8">
        <v>0</v>
      </c>
      <c r="G165" s="8">
        <v>0</v>
      </c>
      <c r="H165" s="8">
        <v>0</v>
      </c>
      <c r="I165" s="8">
        <v>0</v>
      </c>
      <c r="J165" s="8">
        <v>0</v>
      </c>
      <c r="K165" s="8">
        <v>0</v>
      </c>
      <c r="L165" s="8">
        <v>0</v>
      </c>
      <c r="M165" s="8">
        <v>0</v>
      </c>
      <c r="N165" s="8">
        <v>30612</v>
      </c>
    </row>
    <row r="166" spans="1:14" x14ac:dyDescent="0.25">
      <c r="A166" s="10" t="s">
        <v>160</v>
      </c>
      <c r="B166" s="8">
        <v>0</v>
      </c>
      <c r="C166" s="8">
        <v>0</v>
      </c>
      <c r="D166" s="8">
        <v>135498</v>
      </c>
      <c r="E166" s="8">
        <v>0</v>
      </c>
      <c r="F166" s="8">
        <v>0</v>
      </c>
      <c r="G166" s="8">
        <v>0</v>
      </c>
      <c r="H166" s="8">
        <v>0</v>
      </c>
      <c r="I166" s="8">
        <v>0</v>
      </c>
      <c r="J166" s="8">
        <v>0</v>
      </c>
      <c r="K166" s="8">
        <v>0</v>
      </c>
      <c r="L166" s="8">
        <v>0</v>
      </c>
      <c r="M166" s="8">
        <v>0</v>
      </c>
      <c r="N166" s="8">
        <v>135498</v>
      </c>
    </row>
    <row r="167" spans="1:14" x14ac:dyDescent="0.25">
      <c r="A167" s="10" t="s">
        <v>161</v>
      </c>
      <c r="B167" s="8">
        <v>137382</v>
      </c>
      <c r="C167" s="8">
        <v>137382</v>
      </c>
      <c r="D167" s="8">
        <v>137382</v>
      </c>
      <c r="E167" s="8">
        <v>137382</v>
      </c>
      <c r="F167" s="8">
        <v>137382</v>
      </c>
      <c r="G167" s="8">
        <v>137382</v>
      </c>
      <c r="H167" s="8">
        <v>137382</v>
      </c>
      <c r="I167" s="8">
        <v>137382</v>
      </c>
      <c r="J167" s="8">
        <v>137382</v>
      </c>
      <c r="K167" s="8">
        <v>137382</v>
      </c>
      <c r="L167" s="8">
        <v>137382</v>
      </c>
      <c r="M167" s="8">
        <v>138036</v>
      </c>
      <c r="N167" s="8">
        <v>1649238</v>
      </c>
    </row>
    <row r="168" spans="1:14" x14ac:dyDescent="0.25">
      <c r="A168" s="10" t="s">
        <v>162</v>
      </c>
      <c r="B168" s="8">
        <v>0</v>
      </c>
      <c r="C168" s="8">
        <v>0</v>
      </c>
      <c r="D168" s="8">
        <v>9375</v>
      </c>
      <c r="E168" s="8">
        <v>0</v>
      </c>
      <c r="F168" s="8">
        <v>0</v>
      </c>
      <c r="G168" s="8">
        <v>9375</v>
      </c>
      <c r="H168" s="8">
        <v>0</v>
      </c>
      <c r="I168" s="8">
        <v>0</v>
      </c>
      <c r="J168" s="8">
        <v>9375</v>
      </c>
      <c r="K168" s="8">
        <v>0</v>
      </c>
      <c r="L168" s="8">
        <v>0</v>
      </c>
      <c r="M168" s="8">
        <v>9375</v>
      </c>
      <c r="N168" s="8">
        <v>37500</v>
      </c>
    </row>
    <row r="169" spans="1:14" x14ac:dyDescent="0.25">
      <c r="A169" s="10" t="s">
        <v>163</v>
      </c>
      <c r="B169" s="8">
        <v>0</v>
      </c>
      <c r="C169" s="8">
        <v>0</v>
      </c>
      <c r="D169" s="8">
        <v>0</v>
      </c>
      <c r="E169" s="8">
        <v>0</v>
      </c>
      <c r="F169" s="8">
        <v>0</v>
      </c>
      <c r="G169" s="8">
        <v>0</v>
      </c>
      <c r="H169" s="8">
        <v>0</v>
      </c>
      <c r="I169" s="8">
        <v>0</v>
      </c>
      <c r="J169" s="8">
        <v>115500</v>
      </c>
      <c r="K169" s="8">
        <v>115500</v>
      </c>
      <c r="L169" s="8">
        <v>119000</v>
      </c>
      <c r="M169" s="8">
        <v>0</v>
      </c>
      <c r="N169" s="8">
        <v>350000</v>
      </c>
    </row>
    <row r="170" spans="1:14" x14ac:dyDescent="0.25">
      <c r="A170" s="10" t="s">
        <v>166</v>
      </c>
      <c r="B170" s="8">
        <v>25869</v>
      </c>
      <c r="C170" s="8">
        <v>25869</v>
      </c>
      <c r="D170" s="8">
        <v>25869</v>
      </c>
      <c r="E170" s="8">
        <v>25869</v>
      </c>
      <c r="F170" s="8">
        <v>25869</v>
      </c>
      <c r="G170" s="8">
        <v>25869</v>
      </c>
      <c r="H170" s="8">
        <v>25869</v>
      </c>
      <c r="I170" s="8">
        <v>25869</v>
      </c>
      <c r="J170" s="8">
        <v>25869</v>
      </c>
      <c r="K170" s="8">
        <v>25869</v>
      </c>
      <c r="L170" s="8">
        <v>25869</v>
      </c>
      <c r="M170" s="8">
        <v>25991</v>
      </c>
      <c r="N170" s="8">
        <v>310550</v>
      </c>
    </row>
    <row r="171" spans="1:14" x14ac:dyDescent="0.25">
      <c r="A171" s="10" t="s">
        <v>167</v>
      </c>
      <c r="B171" s="8">
        <v>3379</v>
      </c>
      <c r="C171" s="8">
        <v>3379</v>
      </c>
      <c r="D171" s="8">
        <v>3379</v>
      </c>
      <c r="E171" s="8">
        <v>3379</v>
      </c>
      <c r="F171" s="8">
        <v>3379</v>
      </c>
      <c r="G171" s="8">
        <v>3379</v>
      </c>
      <c r="H171" s="8">
        <v>3379</v>
      </c>
      <c r="I171" s="8">
        <v>3379</v>
      </c>
      <c r="J171" s="8">
        <v>3379</v>
      </c>
      <c r="K171" s="8">
        <v>3379</v>
      </c>
      <c r="L171" s="8">
        <v>3379</v>
      </c>
      <c r="M171" s="8">
        <v>3392</v>
      </c>
      <c r="N171" s="8">
        <v>40561</v>
      </c>
    </row>
    <row r="172" spans="1:14" x14ac:dyDescent="0.25">
      <c r="A172" s="10" t="s">
        <v>168</v>
      </c>
      <c r="B172" s="8">
        <v>0</v>
      </c>
      <c r="C172" s="8">
        <v>0</v>
      </c>
      <c r="D172" s="8">
        <v>50285</v>
      </c>
      <c r="E172" s="8">
        <v>0</v>
      </c>
      <c r="F172" s="8">
        <v>0</v>
      </c>
      <c r="G172" s="8">
        <v>0</v>
      </c>
      <c r="H172" s="8">
        <v>0</v>
      </c>
      <c r="I172" s="8">
        <v>0</v>
      </c>
      <c r="J172" s="8">
        <v>0</v>
      </c>
      <c r="K172" s="8">
        <v>0</v>
      </c>
      <c r="L172" s="8">
        <v>0</v>
      </c>
      <c r="M172" s="8">
        <v>0</v>
      </c>
      <c r="N172" s="8">
        <v>50285</v>
      </c>
    </row>
    <row r="173" spans="1:14" x14ac:dyDescent="0.25">
      <c r="A173" s="10" t="s">
        <v>169</v>
      </c>
      <c r="B173" s="8">
        <v>0</v>
      </c>
      <c r="C173" s="8">
        <v>0</v>
      </c>
      <c r="D173" s="8">
        <v>0</v>
      </c>
      <c r="E173" s="8">
        <v>0</v>
      </c>
      <c r="F173" s="8">
        <v>0</v>
      </c>
      <c r="G173" s="8">
        <v>0</v>
      </c>
      <c r="H173" s="8">
        <v>0</v>
      </c>
      <c r="I173" s="8">
        <v>1000</v>
      </c>
      <c r="J173" s="8">
        <v>1000</v>
      </c>
      <c r="K173" s="8">
        <v>1000</v>
      </c>
      <c r="L173" s="8">
        <v>1000</v>
      </c>
      <c r="M173" s="8">
        <v>1001</v>
      </c>
      <c r="N173" s="8">
        <v>5001</v>
      </c>
    </row>
    <row r="174" spans="1:14" x14ac:dyDescent="0.25">
      <c r="A174" s="10" t="s">
        <v>459</v>
      </c>
      <c r="B174" s="8">
        <v>0</v>
      </c>
      <c r="C174" s="8">
        <v>0</v>
      </c>
      <c r="D174" s="8">
        <v>0</v>
      </c>
      <c r="E174" s="8">
        <v>0</v>
      </c>
      <c r="F174" s="8">
        <v>0</v>
      </c>
      <c r="G174" s="8">
        <v>0</v>
      </c>
      <c r="H174" s="8">
        <v>0</v>
      </c>
      <c r="I174" s="8">
        <v>0</v>
      </c>
      <c r="J174" s="8">
        <v>0</v>
      </c>
      <c r="K174" s="8">
        <v>0</v>
      </c>
      <c r="L174" s="8">
        <v>0</v>
      </c>
      <c r="M174" s="8">
        <v>0</v>
      </c>
      <c r="N174" s="8">
        <v>0</v>
      </c>
    </row>
    <row r="175" spans="1:14" x14ac:dyDescent="0.25">
      <c r="A175" s="10" t="s">
        <v>170</v>
      </c>
      <c r="B175" s="8">
        <v>3229</v>
      </c>
      <c r="C175" s="8">
        <v>186450</v>
      </c>
      <c r="D175" s="8">
        <v>23255</v>
      </c>
      <c r="E175" s="8">
        <v>23105</v>
      </c>
      <c r="F175" s="8">
        <v>35591</v>
      </c>
      <c r="G175" s="8">
        <v>21484</v>
      </c>
      <c r="H175" s="8">
        <v>3918</v>
      </c>
      <c r="I175" s="8">
        <v>4348</v>
      </c>
      <c r="J175" s="8">
        <v>4187</v>
      </c>
      <c r="K175" s="8">
        <v>6549</v>
      </c>
      <c r="L175" s="8">
        <v>4401</v>
      </c>
      <c r="M175" s="8">
        <v>3649</v>
      </c>
      <c r="N175" s="8">
        <v>320166</v>
      </c>
    </row>
    <row r="176" spans="1:14" x14ac:dyDescent="0.25">
      <c r="A176" s="10" t="s">
        <v>171</v>
      </c>
      <c r="B176" s="8">
        <v>1160</v>
      </c>
      <c r="C176" s="8">
        <v>1527</v>
      </c>
      <c r="D176" s="8">
        <v>1585</v>
      </c>
      <c r="E176" s="8">
        <v>1527</v>
      </c>
      <c r="F176" s="8">
        <v>2339</v>
      </c>
      <c r="G176" s="8">
        <v>1450</v>
      </c>
      <c r="H176" s="8">
        <v>1411</v>
      </c>
      <c r="I176" s="8">
        <v>1566</v>
      </c>
      <c r="J176" s="8">
        <v>1508</v>
      </c>
      <c r="K176" s="8">
        <v>2360</v>
      </c>
      <c r="L176" s="8">
        <v>1585</v>
      </c>
      <c r="M176" s="8">
        <v>1315</v>
      </c>
      <c r="N176" s="8">
        <v>19333</v>
      </c>
    </row>
    <row r="177" spans="1:14" x14ac:dyDescent="0.25">
      <c r="A177" s="10" t="s">
        <v>172</v>
      </c>
      <c r="B177" s="8">
        <v>54588</v>
      </c>
      <c r="C177" s="8">
        <v>55128</v>
      </c>
      <c r="D177" s="8">
        <v>55238</v>
      </c>
      <c r="E177" s="8">
        <v>55260</v>
      </c>
      <c r="F177" s="8">
        <v>60425</v>
      </c>
      <c r="G177" s="8">
        <v>59606</v>
      </c>
      <c r="H177" s="8">
        <v>61706</v>
      </c>
      <c r="I177" s="8">
        <v>61947</v>
      </c>
      <c r="J177" s="8">
        <v>61751</v>
      </c>
      <c r="K177" s="8">
        <v>61976</v>
      </c>
      <c r="L177" s="8">
        <v>61977</v>
      </c>
      <c r="M177" s="8">
        <v>61828</v>
      </c>
      <c r="N177" s="8">
        <v>711430</v>
      </c>
    </row>
    <row r="178" spans="1:14" x14ac:dyDescent="0.25">
      <c r="A178" s="10" t="s">
        <v>460</v>
      </c>
      <c r="B178" s="8">
        <v>0</v>
      </c>
      <c r="C178" s="8">
        <v>0</v>
      </c>
      <c r="D178" s="8">
        <v>0</v>
      </c>
      <c r="E178" s="8">
        <v>0</v>
      </c>
      <c r="F178" s="8">
        <v>0</v>
      </c>
      <c r="G178" s="8">
        <v>0</v>
      </c>
      <c r="H178" s="8">
        <v>0</v>
      </c>
      <c r="I178" s="8">
        <v>0</v>
      </c>
      <c r="J178" s="8">
        <v>0</v>
      </c>
      <c r="K178" s="8">
        <v>0</v>
      </c>
      <c r="L178" s="8">
        <v>0</v>
      </c>
      <c r="M178" s="8">
        <v>0</v>
      </c>
      <c r="N178" s="8">
        <v>0</v>
      </c>
    </row>
    <row r="179" spans="1:14" x14ac:dyDescent="0.25">
      <c r="A179" s="10" t="s">
        <v>461</v>
      </c>
      <c r="B179" s="8">
        <v>0</v>
      </c>
      <c r="C179" s="8">
        <v>0</v>
      </c>
      <c r="D179" s="8">
        <v>0</v>
      </c>
      <c r="E179" s="8">
        <v>0</v>
      </c>
      <c r="F179" s="8">
        <v>0</v>
      </c>
      <c r="G179" s="8">
        <v>0</v>
      </c>
      <c r="H179" s="8">
        <v>0</v>
      </c>
      <c r="I179" s="8">
        <v>0</v>
      </c>
      <c r="J179" s="8">
        <v>0</v>
      </c>
      <c r="K179" s="8">
        <v>0</v>
      </c>
      <c r="L179" s="8">
        <v>0</v>
      </c>
      <c r="M179" s="8">
        <v>0</v>
      </c>
      <c r="N179" s="8">
        <v>0</v>
      </c>
    </row>
    <row r="180" spans="1:14" x14ac:dyDescent="0.25">
      <c r="A180" s="10" t="s">
        <v>173</v>
      </c>
      <c r="B180" s="8">
        <v>27531</v>
      </c>
      <c r="C180" s="8">
        <v>27531</v>
      </c>
      <c r="D180" s="8">
        <v>27531</v>
      </c>
      <c r="E180" s="8">
        <v>27531</v>
      </c>
      <c r="F180" s="8">
        <v>27531</v>
      </c>
      <c r="G180" s="8">
        <v>27531</v>
      </c>
      <c r="H180" s="8">
        <v>27531</v>
      </c>
      <c r="I180" s="8">
        <v>27531</v>
      </c>
      <c r="J180" s="8">
        <v>27531</v>
      </c>
      <c r="K180" s="8">
        <v>27531</v>
      </c>
      <c r="L180" s="8">
        <v>27531</v>
      </c>
      <c r="M180" s="8">
        <v>27663</v>
      </c>
      <c r="N180" s="8">
        <v>330504</v>
      </c>
    </row>
    <row r="181" spans="1:14" x14ac:dyDescent="0.25">
      <c r="A181" s="10" t="s">
        <v>174</v>
      </c>
      <c r="B181" s="8">
        <v>0</v>
      </c>
      <c r="C181" s="8">
        <v>0</v>
      </c>
      <c r="D181" s="8">
        <v>0</v>
      </c>
      <c r="E181" s="8">
        <v>0</v>
      </c>
      <c r="F181" s="8">
        <v>0</v>
      </c>
      <c r="G181" s="8">
        <v>0</v>
      </c>
      <c r="H181" s="8">
        <v>0</v>
      </c>
      <c r="I181" s="8">
        <v>0</v>
      </c>
      <c r="J181" s="8">
        <v>0</v>
      </c>
      <c r="K181" s="8">
        <v>0</v>
      </c>
      <c r="L181" s="8">
        <v>0</v>
      </c>
      <c r="M181" s="8">
        <v>0</v>
      </c>
      <c r="N181" s="8">
        <v>0</v>
      </c>
    </row>
    <row r="182" spans="1:14" x14ac:dyDescent="0.25">
      <c r="A182" s="10" t="s">
        <v>175</v>
      </c>
      <c r="B182" s="8">
        <v>226331</v>
      </c>
      <c r="C182" s="8">
        <v>231174</v>
      </c>
      <c r="D182" s="8">
        <v>0</v>
      </c>
      <c r="E182" s="8">
        <v>0</v>
      </c>
      <c r="F182" s="8">
        <v>0</v>
      </c>
      <c r="G182" s="8">
        <v>0</v>
      </c>
      <c r="H182" s="8">
        <v>0</v>
      </c>
      <c r="I182" s="8">
        <v>0</v>
      </c>
      <c r="J182" s="8">
        <v>0</v>
      </c>
      <c r="K182" s="8">
        <v>0</v>
      </c>
      <c r="L182" s="8">
        <v>0</v>
      </c>
      <c r="M182" s="8">
        <v>0</v>
      </c>
      <c r="N182" s="8">
        <v>457505</v>
      </c>
    </row>
    <row r="183" spans="1:14" x14ac:dyDescent="0.25">
      <c r="A183" s="10" t="s">
        <v>176</v>
      </c>
      <c r="B183" s="8">
        <v>0</v>
      </c>
      <c r="C183" s="8">
        <v>0</v>
      </c>
      <c r="D183" s="8">
        <v>0</v>
      </c>
      <c r="E183" s="8">
        <v>0</v>
      </c>
      <c r="F183" s="8">
        <v>0</v>
      </c>
      <c r="G183" s="8">
        <v>0</v>
      </c>
      <c r="H183" s="8">
        <v>0</v>
      </c>
      <c r="I183" s="8">
        <v>0</v>
      </c>
      <c r="J183" s="8">
        <v>0</v>
      </c>
      <c r="K183" s="8">
        <v>0</v>
      </c>
      <c r="L183" s="8">
        <v>0</v>
      </c>
      <c r="M183" s="8">
        <v>0</v>
      </c>
      <c r="N183" s="8">
        <v>0</v>
      </c>
    </row>
    <row r="184" spans="1:14" x14ac:dyDescent="0.25">
      <c r="A184" s="10" t="s">
        <v>177</v>
      </c>
      <c r="B184" s="8">
        <v>32070</v>
      </c>
      <c r="C184" s="8">
        <v>32070</v>
      </c>
      <c r="D184" s="8">
        <v>32070</v>
      </c>
      <c r="E184" s="8">
        <v>32070</v>
      </c>
      <c r="F184" s="8">
        <v>32070</v>
      </c>
      <c r="G184" s="8">
        <v>32070</v>
      </c>
      <c r="H184" s="8">
        <v>32070</v>
      </c>
      <c r="I184" s="8">
        <v>32070</v>
      </c>
      <c r="J184" s="8">
        <v>32070</v>
      </c>
      <c r="K184" s="8">
        <v>32070</v>
      </c>
      <c r="L184" s="8">
        <v>32070</v>
      </c>
      <c r="M184" s="8">
        <v>32230</v>
      </c>
      <c r="N184" s="8">
        <v>385000</v>
      </c>
    </row>
    <row r="185" spans="1:14" x14ac:dyDescent="0.25">
      <c r="A185" s="10" t="s">
        <v>178</v>
      </c>
      <c r="B185" s="8">
        <v>0</v>
      </c>
      <c r="C185" s="8">
        <v>0</v>
      </c>
      <c r="D185" s="8">
        <v>0</v>
      </c>
      <c r="E185" s="8">
        <v>0</v>
      </c>
      <c r="F185" s="8">
        <v>0</v>
      </c>
      <c r="G185" s="8">
        <v>0</v>
      </c>
      <c r="H185" s="8">
        <v>0</v>
      </c>
      <c r="I185" s="8">
        <v>0</v>
      </c>
      <c r="J185" s="8">
        <v>0</v>
      </c>
      <c r="K185" s="8">
        <v>0</v>
      </c>
      <c r="L185" s="8">
        <v>37500</v>
      </c>
      <c r="M185" s="8">
        <v>37500</v>
      </c>
      <c r="N185" s="8">
        <v>75000</v>
      </c>
    </row>
    <row r="186" spans="1:14" x14ac:dyDescent="0.25">
      <c r="A186" s="10" t="s">
        <v>179</v>
      </c>
      <c r="B186" s="8">
        <v>0</v>
      </c>
      <c r="C186" s="8">
        <v>0</v>
      </c>
      <c r="D186" s="8">
        <v>0</v>
      </c>
      <c r="E186" s="8">
        <v>0</v>
      </c>
      <c r="F186" s="8">
        <v>0</v>
      </c>
      <c r="G186" s="8">
        <v>0</v>
      </c>
      <c r="H186" s="8">
        <v>0</v>
      </c>
      <c r="I186" s="8">
        <v>0</v>
      </c>
      <c r="J186" s="8">
        <v>0</v>
      </c>
      <c r="K186" s="8">
        <v>0</v>
      </c>
      <c r="L186" s="8">
        <v>0</v>
      </c>
      <c r="M186" s="8">
        <v>0</v>
      </c>
      <c r="N186" s="8">
        <v>0</v>
      </c>
    </row>
    <row r="187" spans="1:14" x14ac:dyDescent="0.25">
      <c r="A187" s="10" t="s">
        <v>180</v>
      </c>
      <c r="B187" s="8">
        <v>50296</v>
      </c>
      <c r="C187" s="8">
        <v>50261</v>
      </c>
      <c r="D187" s="8">
        <v>50285</v>
      </c>
      <c r="E187" s="8">
        <v>0</v>
      </c>
      <c r="F187" s="8">
        <v>0</v>
      </c>
      <c r="G187" s="8">
        <v>0</v>
      </c>
      <c r="H187" s="8">
        <v>0</v>
      </c>
      <c r="I187" s="8">
        <v>0</v>
      </c>
      <c r="J187" s="8">
        <v>0</v>
      </c>
      <c r="K187" s="8">
        <v>0</v>
      </c>
      <c r="L187" s="8">
        <v>0</v>
      </c>
      <c r="M187" s="8">
        <v>0</v>
      </c>
      <c r="N187" s="8">
        <v>150842</v>
      </c>
    </row>
    <row r="188" spans="1:14" x14ac:dyDescent="0.25">
      <c r="A188" s="10" t="s">
        <v>462</v>
      </c>
      <c r="B188" s="8">
        <v>0</v>
      </c>
      <c r="C188" s="8">
        <v>0</v>
      </c>
      <c r="D188" s="8">
        <v>0</v>
      </c>
      <c r="E188" s="8">
        <v>0</v>
      </c>
      <c r="F188" s="8">
        <v>0</v>
      </c>
      <c r="G188" s="8">
        <v>0</v>
      </c>
      <c r="H188" s="8">
        <v>0</v>
      </c>
      <c r="I188" s="8">
        <v>0</v>
      </c>
      <c r="J188" s="8">
        <v>0</v>
      </c>
      <c r="K188" s="8">
        <v>0</v>
      </c>
      <c r="L188" s="8">
        <v>0</v>
      </c>
      <c r="M188" s="8">
        <v>0</v>
      </c>
      <c r="N188" s="8">
        <v>0</v>
      </c>
    </row>
    <row r="189" spans="1:14" x14ac:dyDescent="0.25">
      <c r="A189" s="10" t="s">
        <v>181</v>
      </c>
      <c r="B189" s="8">
        <v>0</v>
      </c>
      <c r="C189" s="8">
        <v>0</v>
      </c>
      <c r="D189" s="8">
        <v>109000</v>
      </c>
      <c r="E189" s="8">
        <v>0</v>
      </c>
      <c r="F189" s="8">
        <v>0</v>
      </c>
      <c r="G189" s="8">
        <v>0</v>
      </c>
      <c r="H189" s="8">
        <v>0</v>
      </c>
      <c r="I189" s="8">
        <v>0</v>
      </c>
      <c r="J189" s="8">
        <v>0</v>
      </c>
      <c r="K189" s="8">
        <v>0</v>
      </c>
      <c r="L189" s="8">
        <v>0</v>
      </c>
      <c r="M189" s="8">
        <v>0</v>
      </c>
      <c r="N189" s="8">
        <v>109000</v>
      </c>
    </row>
    <row r="190" spans="1:14" x14ac:dyDescent="0.25">
      <c r="A190" s="10" t="s">
        <v>463</v>
      </c>
      <c r="B190" s="8">
        <v>538</v>
      </c>
      <c r="C190" s="8">
        <v>708</v>
      </c>
      <c r="D190" s="8">
        <v>735</v>
      </c>
      <c r="E190" s="8">
        <v>709</v>
      </c>
      <c r="F190" s="8">
        <v>1085</v>
      </c>
      <c r="G190" s="8">
        <v>672</v>
      </c>
      <c r="H190" s="8">
        <v>654</v>
      </c>
      <c r="I190" s="8">
        <v>727</v>
      </c>
      <c r="J190" s="8">
        <v>699</v>
      </c>
      <c r="K190" s="8">
        <v>1098</v>
      </c>
      <c r="L190" s="8">
        <v>735</v>
      </c>
      <c r="M190" s="8">
        <v>610</v>
      </c>
      <c r="N190" s="8">
        <v>8970</v>
      </c>
    </row>
    <row r="191" spans="1:14" x14ac:dyDescent="0.25">
      <c r="A191" s="10" t="s">
        <v>183</v>
      </c>
      <c r="B191" s="8">
        <v>1467852</v>
      </c>
      <c r="C191" s="8">
        <v>1467378</v>
      </c>
      <c r="D191" s="8">
        <v>1468168</v>
      </c>
      <c r="E191" s="8">
        <v>1471201</v>
      </c>
      <c r="F191" s="8">
        <v>3525</v>
      </c>
      <c r="G191" s="8">
        <v>2186</v>
      </c>
      <c r="H191" s="8">
        <v>2127</v>
      </c>
      <c r="I191" s="8">
        <v>2361</v>
      </c>
      <c r="J191" s="8">
        <v>2273</v>
      </c>
      <c r="K191" s="8">
        <v>3556</v>
      </c>
      <c r="L191" s="8">
        <v>2390</v>
      </c>
      <c r="M191" s="8">
        <v>1982</v>
      </c>
      <c r="N191" s="8">
        <v>5894999</v>
      </c>
    </row>
    <row r="192" spans="1:14" x14ac:dyDescent="0.25">
      <c r="A192" s="10" t="s">
        <v>464</v>
      </c>
      <c r="B192" s="8">
        <v>0</v>
      </c>
      <c r="C192" s="8">
        <v>0</v>
      </c>
      <c r="D192" s="8">
        <v>0</v>
      </c>
      <c r="E192" s="8">
        <v>0</v>
      </c>
      <c r="F192" s="8">
        <v>0</v>
      </c>
      <c r="G192" s="8">
        <v>0</v>
      </c>
      <c r="H192" s="8">
        <v>0</v>
      </c>
      <c r="I192" s="8">
        <v>0</v>
      </c>
      <c r="J192" s="8">
        <v>0</v>
      </c>
      <c r="K192" s="8">
        <v>0</v>
      </c>
      <c r="L192" s="8">
        <v>0</v>
      </c>
      <c r="M192" s="8">
        <v>0</v>
      </c>
      <c r="N192" s="8">
        <v>0</v>
      </c>
    </row>
    <row r="193" spans="1:14" x14ac:dyDescent="0.25">
      <c r="A193" s="10" t="s">
        <v>184</v>
      </c>
      <c r="B193" s="8">
        <v>0</v>
      </c>
      <c r="C193" s="8">
        <v>0</v>
      </c>
      <c r="D193" s="8">
        <v>0</v>
      </c>
      <c r="E193" s="8">
        <v>0</v>
      </c>
      <c r="F193" s="8">
        <v>0</v>
      </c>
      <c r="G193" s="8">
        <v>0</v>
      </c>
      <c r="H193" s="8">
        <v>0</v>
      </c>
      <c r="I193" s="8">
        <v>0</v>
      </c>
      <c r="J193" s="8">
        <v>0</v>
      </c>
      <c r="K193" s="8">
        <v>0</v>
      </c>
      <c r="L193" s="8">
        <v>0</v>
      </c>
      <c r="M193" s="8">
        <v>0</v>
      </c>
      <c r="N193" s="8">
        <v>0</v>
      </c>
    </row>
    <row r="194" spans="1:14" x14ac:dyDescent="0.25">
      <c r="A194" s="10" t="s">
        <v>186</v>
      </c>
      <c r="B194" s="8">
        <v>12569</v>
      </c>
      <c r="C194" s="8">
        <v>12560</v>
      </c>
      <c r="D194" s="8">
        <v>12566</v>
      </c>
      <c r="E194" s="8">
        <v>12593</v>
      </c>
      <c r="F194" s="8">
        <v>13522</v>
      </c>
      <c r="G194" s="8">
        <v>13656</v>
      </c>
      <c r="H194" s="8">
        <v>14171</v>
      </c>
      <c r="I194" s="8">
        <v>14171</v>
      </c>
      <c r="J194" s="8">
        <v>14147</v>
      </c>
      <c r="K194" s="8">
        <v>13885</v>
      </c>
      <c r="L194" s="8">
        <v>14171</v>
      </c>
      <c r="M194" s="8">
        <v>14234</v>
      </c>
      <c r="N194" s="8">
        <v>162245</v>
      </c>
    </row>
    <row r="195" spans="1:14" x14ac:dyDescent="0.25">
      <c r="A195" s="10" t="s">
        <v>187</v>
      </c>
      <c r="B195" s="8">
        <v>0</v>
      </c>
      <c r="C195" s="8">
        <v>0</v>
      </c>
      <c r="D195" s="8">
        <v>113141</v>
      </c>
      <c r="E195" s="8">
        <v>0</v>
      </c>
      <c r="F195" s="8">
        <v>0</v>
      </c>
      <c r="G195" s="8">
        <v>0</v>
      </c>
      <c r="H195" s="8">
        <v>0</v>
      </c>
      <c r="I195" s="8">
        <v>0</v>
      </c>
      <c r="J195" s="8">
        <v>0</v>
      </c>
      <c r="K195" s="8">
        <v>0</v>
      </c>
      <c r="L195" s="8">
        <v>0</v>
      </c>
      <c r="M195" s="8">
        <v>0</v>
      </c>
      <c r="N195" s="8">
        <v>113141</v>
      </c>
    </row>
    <row r="196" spans="1:14" x14ac:dyDescent="0.25">
      <c r="A196" s="10" t="s">
        <v>188</v>
      </c>
      <c r="B196" s="8">
        <v>0</v>
      </c>
      <c r="C196" s="8">
        <v>0</v>
      </c>
      <c r="D196" s="8">
        <v>0</v>
      </c>
      <c r="E196" s="8">
        <v>0</v>
      </c>
      <c r="F196" s="8">
        <v>0</v>
      </c>
      <c r="G196" s="8">
        <v>0</v>
      </c>
      <c r="H196" s="8">
        <v>0</v>
      </c>
      <c r="I196" s="8">
        <v>0</v>
      </c>
      <c r="J196" s="8">
        <v>0</v>
      </c>
      <c r="K196" s="8">
        <v>0</v>
      </c>
      <c r="L196" s="8">
        <v>0</v>
      </c>
      <c r="M196" s="8">
        <v>0</v>
      </c>
      <c r="N196" s="8">
        <v>0</v>
      </c>
    </row>
    <row r="197" spans="1:14" x14ac:dyDescent="0.25">
      <c r="A197" s="10" t="s">
        <v>189</v>
      </c>
      <c r="B197" s="8">
        <v>3561</v>
      </c>
      <c r="C197" s="8">
        <v>3558</v>
      </c>
      <c r="D197" s="8">
        <v>3560</v>
      </c>
      <c r="E197" s="8">
        <v>3568</v>
      </c>
      <c r="F197" s="8">
        <v>3831</v>
      </c>
      <c r="G197" s="8">
        <v>3869</v>
      </c>
      <c r="H197" s="8">
        <v>4015</v>
      </c>
      <c r="I197" s="8">
        <v>4015</v>
      </c>
      <c r="J197" s="8">
        <v>4008</v>
      </c>
      <c r="K197" s="8">
        <v>3934</v>
      </c>
      <c r="L197" s="8">
        <v>4015</v>
      </c>
      <c r="M197" s="8">
        <v>4036</v>
      </c>
      <c r="N197" s="8">
        <v>45970</v>
      </c>
    </row>
    <row r="198" spans="1:14" x14ac:dyDescent="0.25">
      <c r="A198" s="10" t="s">
        <v>190</v>
      </c>
      <c r="B198" s="8">
        <v>18162</v>
      </c>
      <c r="C198" s="8">
        <v>18150</v>
      </c>
      <c r="D198" s="8">
        <v>18158</v>
      </c>
      <c r="E198" s="8">
        <v>18197</v>
      </c>
      <c r="F198" s="8">
        <v>19540</v>
      </c>
      <c r="G198" s="8">
        <v>19733</v>
      </c>
      <c r="H198" s="8">
        <v>20477</v>
      </c>
      <c r="I198" s="8">
        <v>20477</v>
      </c>
      <c r="J198" s="8">
        <v>20442</v>
      </c>
      <c r="K198" s="8">
        <v>20064</v>
      </c>
      <c r="L198" s="8">
        <v>20477</v>
      </c>
      <c r="M198" s="8">
        <v>20567</v>
      </c>
      <c r="N198" s="8">
        <v>234444</v>
      </c>
    </row>
    <row r="199" spans="1:14" x14ac:dyDescent="0.25">
      <c r="A199" s="10" t="s">
        <v>191</v>
      </c>
      <c r="B199" s="8">
        <v>23020</v>
      </c>
      <c r="C199" s="8">
        <v>23020</v>
      </c>
      <c r="D199" s="8">
        <v>23020</v>
      </c>
      <c r="E199" s="8">
        <v>23020</v>
      </c>
      <c r="F199" s="8">
        <v>23020</v>
      </c>
      <c r="G199" s="8">
        <v>23020</v>
      </c>
      <c r="H199" s="8">
        <v>23020</v>
      </c>
      <c r="I199" s="8">
        <v>23020</v>
      </c>
      <c r="J199" s="8">
        <v>23020</v>
      </c>
      <c r="K199" s="8">
        <v>23020</v>
      </c>
      <c r="L199" s="8">
        <v>23020</v>
      </c>
      <c r="M199" s="8">
        <v>23128</v>
      </c>
      <c r="N199" s="8">
        <v>276348</v>
      </c>
    </row>
    <row r="200" spans="1:14" x14ac:dyDescent="0.25">
      <c r="A200" s="10" t="s">
        <v>192</v>
      </c>
      <c r="B200" s="8">
        <v>171006</v>
      </c>
      <c r="C200" s="8">
        <v>170887</v>
      </c>
      <c r="D200" s="8">
        <v>170750</v>
      </c>
      <c r="E200" s="8">
        <v>0</v>
      </c>
      <c r="F200" s="8">
        <v>0</v>
      </c>
      <c r="G200" s="8">
        <v>0</v>
      </c>
      <c r="H200" s="8">
        <v>0</v>
      </c>
      <c r="I200" s="8">
        <v>0</v>
      </c>
      <c r="J200" s="8">
        <v>0</v>
      </c>
      <c r="K200" s="8">
        <v>0</v>
      </c>
      <c r="L200" s="8">
        <v>0</v>
      </c>
      <c r="M200" s="8">
        <v>0</v>
      </c>
      <c r="N200" s="8">
        <v>512643</v>
      </c>
    </row>
    <row r="201" spans="1:14" x14ac:dyDescent="0.25">
      <c r="A201" s="10" t="s">
        <v>193</v>
      </c>
      <c r="B201" s="8">
        <v>0</v>
      </c>
      <c r="C201" s="8">
        <v>0</v>
      </c>
      <c r="D201" s="8">
        <v>0</v>
      </c>
      <c r="E201" s="8">
        <v>0</v>
      </c>
      <c r="F201" s="8">
        <v>0</v>
      </c>
      <c r="G201" s="8">
        <v>0</v>
      </c>
      <c r="H201" s="8">
        <v>0</v>
      </c>
      <c r="I201" s="8">
        <v>0</v>
      </c>
      <c r="J201" s="8">
        <v>0</v>
      </c>
      <c r="K201" s="8">
        <v>0</v>
      </c>
      <c r="L201" s="8">
        <v>0</v>
      </c>
      <c r="M201" s="8">
        <v>0</v>
      </c>
      <c r="N201" s="8">
        <v>0</v>
      </c>
    </row>
    <row r="202" spans="1:14" x14ac:dyDescent="0.25">
      <c r="A202" s="10" t="s">
        <v>194</v>
      </c>
      <c r="B202" s="8">
        <v>100816</v>
      </c>
      <c r="C202" s="8">
        <v>102995</v>
      </c>
      <c r="D202" s="8">
        <v>103397</v>
      </c>
      <c r="E202" s="8">
        <v>29631</v>
      </c>
      <c r="F202" s="8">
        <v>36114</v>
      </c>
      <c r="G202" s="8">
        <v>30866</v>
      </c>
      <c r="H202" s="8">
        <v>31457</v>
      </c>
      <c r="I202" s="8">
        <v>32405</v>
      </c>
      <c r="J202" s="8">
        <v>32011</v>
      </c>
      <c r="K202" s="8">
        <v>36817</v>
      </c>
      <c r="L202" s="8">
        <v>32526</v>
      </c>
      <c r="M202" s="8">
        <v>30965</v>
      </c>
      <c r="N202" s="8">
        <v>600000</v>
      </c>
    </row>
    <row r="203" spans="1:14" x14ac:dyDescent="0.25">
      <c r="A203" s="10" t="s">
        <v>195</v>
      </c>
      <c r="B203" s="8">
        <v>0</v>
      </c>
      <c r="C203" s="8">
        <v>0</v>
      </c>
      <c r="D203" s="8">
        <v>0</v>
      </c>
      <c r="E203" s="8">
        <v>0</v>
      </c>
      <c r="F203" s="8">
        <v>0</v>
      </c>
      <c r="G203" s="8">
        <v>0</v>
      </c>
      <c r="H203" s="8">
        <v>0</v>
      </c>
      <c r="I203" s="8">
        <v>0</v>
      </c>
      <c r="J203" s="8">
        <v>0</v>
      </c>
      <c r="K203" s="8">
        <v>0</v>
      </c>
      <c r="L203" s="8">
        <v>0</v>
      </c>
      <c r="M203" s="8">
        <v>0</v>
      </c>
      <c r="N203" s="8">
        <v>0</v>
      </c>
    </row>
    <row r="204" spans="1:14" x14ac:dyDescent="0.25">
      <c r="A204" s="10" t="s">
        <v>465</v>
      </c>
      <c r="B204" s="8">
        <v>0</v>
      </c>
      <c r="C204" s="8">
        <v>0</v>
      </c>
      <c r="D204" s="8">
        <v>0</v>
      </c>
      <c r="E204" s="8">
        <v>0</v>
      </c>
      <c r="F204" s="8">
        <v>0</v>
      </c>
      <c r="G204" s="8">
        <v>0</v>
      </c>
      <c r="H204" s="8">
        <v>0</v>
      </c>
      <c r="I204" s="8">
        <v>0</v>
      </c>
      <c r="J204" s="8">
        <v>0</v>
      </c>
      <c r="K204" s="8">
        <v>0</v>
      </c>
      <c r="L204" s="8">
        <v>0</v>
      </c>
      <c r="M204" s="8">
        <v>0</v>
      </c>
      <c r="N204" s="8">
        <v>0</v>
      </c>
    </row>
    <row r="205" spans="1:14" x14ac:dyDescent="0.25">
      <c r="A205" s="10" t="s">
        <v>196</v>
      </c>
      <c r="B205" s="8">
        <v>0</v>
      </c>
      <c r="C205" s="8">
        <v>0</v>
      </c>
      <c r="D205" s="8">
        <v>0</v>
      </c>
      <c r="E205" s="8">
        <v>0</v>
      </c>
      <c r="F205" s="8">
        <v>0</v>
      </c>
      <c r="G205" s="8">
        <v>0</v>
      </c>
      <c r="H205" s="8">
        <v>0</v>
      </c>
      <c r="I205" s="8">
        <v>0</v>
      </c>
      <c r="J205" s="8">
        <v>0</v>
      </c>
      <c r="K205" s="8">
        <v>0</v>
      </c>
      <c r="L205" s="8">
        <v>0</v>
      </c>
      <c r="M205" s="8">
        <v>0</v>
      </c>
      <c r="N205" s="8">
        <v>0</v>
      </c>
    </row>
    <row r="206" spans="1:14" x14ac:dyDescent="0.25">
      <c r="A206" s="10" t="s">
        <v>466</v>
      </c>
      <c r="B206" s="8">
        <v>0</v>
      </c>
      <c r="C206" s="8">
        <v>0</v>
      </c>
      <c r="D206" s="8">
        <v>0</v>
      </c>
      <c r="E206" s="8">
        <v>0</v>
      </c>
      <c r="F206" s="8">
        <v>0</v>
      </c>
      <c r="G206" s="8">
        <v>0</v>
      </c>
      <c r="H206" s="8">
        <v>0</v>
      </c>
      <c r="I206" s="8">
        <v>0</v>
      </c>
      <c r="J206" s="8">
        <v>0</v>
      </c>
      <c r="K206" s="8">
        <v>0</v>
      </c>
      <c r="L206" s="8">
        <v>0</v>
      </c>
      <c r="M206" s="8">
        <v>0</v>
      </c>
      <c r="N206" s="8">
        <v>0</v>
      </c>
    </row>
    <row r="207" spans="1:14" x14ac:dyDescent="0.25">
      <c r="A207" s="10" t="s">
        <v>197</v>
      </c>
      <c r="B207" s="8">
        <v>0</v>
      </c>
      <c r="C207" s="8">
        <v>0</v>
      </c>
      <c r="D207" s="8">
        <v>0</v>
      </c>
      <c r="E207" s="8">
        <v>18750</v>
      </c>
      <c r="F207" s="8">
        <v>0</v>
      </c>
      <c r="G207" s="8">
        <v>0</v>
      </c>
      <c r="H207" s="8">
        <v>0</v>
      </c>
      <c r="I207" s="8">
        <v>0</v>
      </c>
      <c r="J207" s="8">
        <v>0</v>
      </c>
      <c r="K207" s="8">
        <v>0</v>
      </c>
      <c r="L207" s="8">
        <v>0</v>
      </c>
      <c r="M207" s="8">
        <v>0</v>
      </c>
      <c r="N207" s="8">
        <v>18750</v>
      </c>
    </row>
    <row r="208" spans="1:14" x14ac:dyDescent="0.25">
      <c r="A208" s="10" t="s">
        <v>198</v>
      </c>
      <c r="B208" s="8">
        <v>0</v>
      </c>
      <c r="C208" s="8">
        <v>0</v>
      </c>
      <c r="D208" s="8">
        <v>0</v>
      </c>
      <c r="E208" s="8">
        <v>0</v>
      </c>
      <c r="F208" s="8">
        <v>0</v>
      </c>
      <c r="G208" s="8">
        <v>0</v>
      </c>
      <c r="H208" s="8">
        <v>107900</v>
      </c>
      <c r="I208" s="8">
        <v>107900</v>
      </c>
      <c r="J208" s="8">
        <v>107900</v>
      </c>
      <c r="K208" s="8">
        <v>107900</v>
      </c>
      <c r="L208" s="8">
        <v>107900</v>
      </c>
      <c r="M208" s="8">
        <v>110500</v>
      </c>
      <c r="N208" s="8">
        <v>650000</v>
      </c>
    </row>
    <row r="209" spans="1:14" x14ac:dyDescent="0.25">
      <c r="A209" s="10" t="s">
        <v>199</v>
      </c>
      <c r="B209" s="8">
        <v>33147</v>
      </c>
      <c r="C209" s="8">
        <v>33143</v>
      </c>
      <c r="D209" s="8">
        <v>33143</v>
      </c>
      <c r="E209" s="8">
        <v>33143</v>
      </c>
      <c r="F209" s="8">
        <v>33143</v>
      </c>
      <c r="G209" s="8">
        <v>0</v>
      </c>
      <c r="H209" s="8">
        <v>0</v>
      </c>
      <c r="I209" s="8">
        <v>0</v>
      </c>
      <c r="J209" s="8">
        <v>0</v>
      </c>
      <c r="K209" s="8">
        <v>0</v>
      </c>
      <c r="L209" s="8">
        <v>0</v>
      </c>
      <c r="M209" s="8">
        <v>0</v>
      </c>
      <c r="N209" s="8">
        <v>165719</v>
      </c>
    </row>
    <row r="210" spans="1:14" x14ac:dyDescent="0.25">
      <c r="A210" s="10" t="s">
        <v>200</v>
      </c>
      <c r="B210" s="8">
        <v>0</v>
      </c>
      <c r="C210" s="8">
        <v>127709</v>
      </c>
      <c r="D210" s="8">
        <v>127709</v>
      </c>
      <c r="E210" s="8">
        <v>131579</v>
      </c>
      <c r="F210" s="8">
        <v>0</v>
      </c>
      <c r="G210" s="8">
        <v>0</v>
      </c>
      <c r="H210" s="8">
        <v>0</v>
      </c>
      <c r="I210" s="8">
        <v>0</v>
      </c>
      <c r="J210" s="8">
        <v>0</v>
      </c>
      <c r="K210" s="8">
        <v>0</v>
      </c>
      <c r="L210" s="8">
        <v>0</v>
      </c>
      <c r="M210" s="8">
        <v>1</v>
      </c>
      <c r="N210" s="8">
        <v>386998</v>
      </c>
    </row>
    <row r="211" spans="1:14" x14ac:dyDescent="0.25">
      <c r="A211" s="10" t="s">
        <v>201</v>
      </c>
      <c r="B211" s="8">
        <v>0</v>
      </c>
      <c r="C211" s="8">
        <v>0</v>
      </c>
      <c r="D211" s="8">
        <v>0</v>
      </c>
      <c r="E211" s="8">
        <v>0</v>
      </c>
      <c r="F211" s="8">
        <v>0</v>
      </c>
      <c r="G211" s="8">
        <v>0</v>
      </c>
      <c r="H211" s="8">
        <v>0</v>
      </c>
      <c r="I211" s="8">
        <v>0</v>
      </c>
      <c r="J211" s="8">
        <v>0</v>
      </c>
      <c r="K211" s="8">
        <v>0</v>
      </c>
      <c r="L211" s="8">
        <v>0</v>
      </c>
      <c r="M211" s="8">
        <v>0</v>
      </c>
      <c r="N211" s="8">
        <v>0</v>
      </c>
    </row>
    <row r="212" spans="1:14" x14ac:dyDescent="0.25">
      <c r="A212" s="10" t="s">
        <v>202</v>
      </c>
      <c r="B212" s="8">
        <v>0</v>
      </c>
      <c r="C212" s="8">
        <v>44550</v>
      </c>
      <c r="D212" s="8">
        <v>44550</v>
      </c>
      <c r="E212" s="8">
        <v>45900</v>
      </c>
      <c r="F212" s="8">
        <v>0</v>
      </c>
      <c r="G212" s="8">
        <v>0</v>
      </c>
      <c r="H212" s="8">
        <v>0</v>
      </c>
      <c r="I212" s="8">
        <v>0</v>
      </c>
      <c r="J212" s="8">
        <v>0</v>
      </c>
      <c r="K212" s="8">
        <v>0</v>
      </c>
      <c r="L212" s="8">
        <v>0</v>
      </c>
      <c r="M212" s="8">
        <v>0</v>
      </c>
      <c r="N212" s="8">
        <v>135000</v>
      </c>
    </row>
    <row r="213" spans="1:14" ht="15.75" thickBot="1" x14ac:dyDescent="0.3">
      <c r="A213" s="10" t="s">
        <v>203</v>
      </c>
      <c r="B213" s="8">
        <v>0</v>
      </c>
      <c r="C213" s="8">
        <v>175890</v>
      </c>
      <c r="D213" s="8">
        <v>175890</v>
      </c>
      <c r="E213" s="8">
        <v>181220</v>
      </c>
      <c r="F213" s="8">
        <v>0</v>
      </c>
      <c r="G213" s="8">
        <v>0</v>
      </c>
      <c r="H213" s="8">
        <v>0</v>
      </c>
      <c r="I213" s="8">
        <v>0</v>
      </c>
      <c r="J213" s="8">
        <v>0</v>
      </c>
      <c r="K213" s="8">
        <v>0</v>
      </c>
      <c r="L213" s="8">
        <v>0</v>
      </c>
      <c r="M213" s="8">
        <v>0</v>
      </c>
      <c r="N213" s="8">
        <v>533000</v>
      </c>
    </row>
    <row r="214" spans="1:14" x14ac:dyDescent="0.25">
      <c r="A214" s="11" t="s">
        <v>204</v>
      </c>
      <c r="B214" s="12">
        <v>2860006</v>
      </c>
      <c r="C214" s="12">
        <v>3391319</v>
      </c>
      <c r="D214" s="12">
        <v>3488651</v>
      </c>
      <c r="E214" s="12">
        <v>2693134</v>
      </c>
      <c r="F214" s="12">
        <v>858366</v>
      </c>
      <c r="G214" s="12">
        <v>412148</v>
      </c>
      <c r="H214" s="12">
        <v>497087</v>
      </c>
      <c r="I214" s="12">
        <v>500168</v>
      </c>
      <c r="J214" s="12">
        <v>664890</v>
      </c>
      <c r="K214" s="12">
        <v>664728</v>
      </c>
      <c r="L214" s="12">
        <v>699003</v>
      </c>
      <c r="M214" s="12">
        <v>548002</v>
      </c>
      <c r="N214" s="12">
        <v>17277502</v>
      </c>
    </row>
    <row r="215" spans="1:14" x14ac:dyDescent="0.25">
      <c r="A215" s="9" t="s">
        <v>205</v>
      </c>
      <c r="B215" s="8"/>
      <c r="C215" s="8"/>
      <c r="D215" s="8"/>
      <c r="E215" s="8"/>
      <c r="F215" s="8"/>
      <c r="G215" s="8"/>
      <c r="H215" s="8"/>
      <c r="I215" s="8"/>
      <c r="J215" s="8"/>
      <c r="K215" s="8"/>
      <c r="L215" s="8"/>
      <c r="M215" s="8"/>
      <c r="N215" s="8"/>
    </row>
    <row r="216" spans="1:14" x14ac:dyDescent="0.25">
      <c r="A216" s="10" t="s">
        <v>206</v>
      </c>
      <c r="B216" s="8">
        <v>0</v>
      </c>
      <c r="C216" s="8">
        <v>0</v>
      </c>
      <c r="D216" s="8">
        <v>0</v>
      </c>
      <c r="E216" s="8">
        <v>0</v>
      </c>
      <c r="F216" s="8">
        <v>0</v>
      </c>
      <c r="G216" s="8">
        <v>0</v>
      </c>
      <c r="H216" s="8">
        <v>0</v>
      </c>
      <c r="I216" s="8">
        <v>0</v>
      </c>
      <c r="J216" s="8">
        <v>0</v>
      </c>
      <c r="K216" s="8">
        <v>0</v>
      </c>
      <c r="L216" s="8">
        <v>0</v>
      </c>
      <c r="M216" s="8">
        <v>0</v>
      </c>
      <c r="N216" s="8">
        <v>0</v>
      </c>
    </row>
    <row r="217" spans="1:14" x14ac:dyDescent="0.25">
      <c r="A217" s="10" t="s">
        <v>207</v>
      </c>
      <c r="B217" s="8">
        <v>0</v>
      </c>
      <c r="C217" s="8">
        <v>22875</v>
      </c>
      <c r="D217" s="8">
        <v>22875</v>
      </c>
      <c r="E217" s="8">
        <v>22875</v>
      </c>
      <c r="F217" s="8">
        <v>22875</v>
      </c>
      <c r="G217" s="8">
        <v>0</v>
      </c>
      <c r="H217" s="8">
        <v>0</v>
      </c>
      <c r="I217" s="8">
        <v>0</v>
      </c>
      <c r="J217" s="8">
        <v>0</v>
      </c>
      <c r="K217" s="8">
        <v>0</v>
      </c>
      <c r="L217" s="8">
        <v>0</v>
      </c>
      <c r="M217" s="8">
        <v>0</v>
      </c>
      <c r="N217" s="8">
        <v>91500</v>
      </c>
    </row>
    <row r="218" spans="1:14" x14ac:dyDescent="0.25">
      <c r="A218" s="10" t="s">
        <v>467</v>
      </c>
      <c r="B218" s="8">
        <v>0</v>
      </c>
      <c r="C218" s="8">
        <v>0</v>
      </c>
      <c r="D218" s="8">
        <v>0</v>
      </c>
      <c r="E218" s="8">
        <v>0</v>
      </c>
      <c r="F218" s="8">
        <v>0</v>
      </c>
      <c r="G218" s="8">
        <v>0</v>
      </c>
      <c r="H218" s="8">
        <v>0</v>
      </c>
      <c r="I218" s="8">
        <v>0</v>
      </c>
      <c r="J218" s="8">
        <v>0</v>
      </c>
      <c r="K218" s="8">
        <v>0</v>
      </c>
      <c r="L218" s="8">
        <v>0</v>
      </c>
      <c r="M218" s="8">
        <v>0</v>
      </c>
      <c r="N218" s="8">
        <v>0</v>
      </c>
    </row>
    <row r="219" spans="1:14" x14ac:dyDescent="0.25">
      <c r="A219" s="10" t="s">
        <v>208</v>
      </c>
      <c r="B219" s="8">
        <v>1645</v>
      </c>
      <c r="C219" s="8">
        <v>1645</v>
      </c>
      <c r="D219" s="8">
        <v>4145</v>
      </c>
      <c r="E219" s="8">
        <v>1645</v>
      </c>
      <c r="F219" s="8">
        <v>1645</v>
      </c>
      <c r="G219" s="8">
        <v>4145</v>
      </c>
      <c r="H219" s="8">
        <v>1645</v>
      </c>
      <c r="I219" s="8">
        <v>1645</v>
      </c>
      <c r="J219" s="8">
        <v>1645</v>
      </c>
      <c r="K219" s="8">
        <v>4148</v>
      </c>
      <c r="L219" s="8">
        <v>1646</v>
      </c>
      <c r="M219" s="8">
        <v>1643</v>
      </c>
      <c r="N219" s="8">
        <v>27242</v>
      </c>
    </row>
    <row r="220" spans="1:14" x14ac:dyDescent="0.25">
      <c r="A220" s="10" t="s">
        <v>209</v>
      </c>
      <c r="B220" s="8">
        <v>0</v>
      </c>
      <c r="C220" s="8">
        <v>20625</v>
      </c>
      <c r="D220" s="8">
        <v>20625</v>
      </c>
      <c r="E220" s="8">
        <v>20625</v>
      </c>
      <c r="F220" s="8">
        <v>20625</v>
      </c>
      <c r="G220" s="8">
        <v>0</v>
      </c>
      <c r="H220" s="8">
        <v>0</v>
      </c>
      <c r="I220" s="8">
        <v>0</v>
      </c>
      <c r="J220" s="8">
        <v>0</v>
      </c>
      <c r="K220" s="8">
        <v>0</v>
      </c>
      <c r="L220" s="8">
        <v>0</v>
      </c>
      <c r="M220" s="8">
        <v>0</v>
      </c>
      <c r="N220" s="8">
        <v>82500</v>
      </c>
    </row>
    <row r="221" spans="1:14" x14ac:dyDescent="0.25">
      <c r="A221" s="10" t="s">
        <v>468</v>
      </c>
      <c r="B221" s="8">
        <v>0</v>
      </c>
      <c r="C221" s="8">
        <v>0</v>
      </c>
      <c r="D221" s="8">
        <v>0</v>
      </c>
      <c r="E221" s="8">
        <v>0</v>
      </c>
      <c r="F221" s="8">
        <v>0</v>
      </c>
      <c r="G221" s="8">
        <v>0</v>
      </c>
      <c r="H221" s="8">
        <v>0</v>
      </c>
      <c r="I221" s="8">
        <v>0</v>
      </c>
      <c r="J221" s="8">
        <v>0</v>
      </c>
      <c r="K221" s="8">
        <v>0</v>
      </c>
      <c r="L221" s="8">
        <v>0</v>
      </c>
      <c r="M221" s="8">
        <v>0</v>
      </c>
      <c r="N221" s="8">
        <v>0</v>
      </c>
    </row>
    <row r="222" spans="1:14" x14ac:dyDescent="0.25">
      <c r="A222" s="10" t="s">
        <v>210</v>
      </c>
      <c r="B222" s="8">
        <v>625</v>
      </c>
      <c r="C222" s="8">
        <v>625</v>
      </c>
      <c r="D222" s="8">
        <v>625</v>
      </c>
      <c r="E222" s="8">
        <v>625</v>
      </c>
      <c r="F222" s="8">
        <v>0</v>
      </c>
      <c r="G222" s="8">
        <v>0</v>
      </c>
      <c r="H222" s="8">
        <v>0</v>
      </c>
      <c r="I222" s="8">
        <v>0</v>
      </c>
      <c r="J222" s="8">
        <v>0</v>
      </c>
      <c r="K222" s="8">
        <v>0</v>
      </c>
      <c r="L222" s="8">
        <v>0</v>
      </c>
      <c r="M222" s="8">
        <v>0</v>
      </c>
      <c r="N222" s="8">
        <v>2500</v>
      </c>
    </row>
    <row r="223" spans="1:14" x14ac:dyDescent="0.25">
      <c r="A223" s="10" t="s">
        <v>211</v>
      </c>
      <c r="B223" s="8">
        <v>0</v>
      </c>
      <c r="C223" s="8">
        <v>0</v>
      </c>
      <c r="D223" s="8">
        <v>6274</v>
      </c>
      <c r="E223" s="8">
        <v>0</v>
      </c>
      <c r="F223" s="8">
        <v>0</v>
      </c>
      <c r="G223" s="8">
        <v>6274</v>
      </c>
      <c r="H223" s="8">
        <v>0</v>
      </c>
      <c r="I223" s="8">
        <v>0</v>
      </c>
      <c r="J223" s="8">
        <v>6274</v>
      </c>
      <c r="K223" s="8">
        <v>0</v>
      </c>
      <c r="L223" s="8">
        <v>0</v>
      </c>
      <c r="M223" s="8">
        <v>6274</v>
      </c>
      <c r="N223" s="8">
        <v>25096</v>
      </c>
    </row>
    <row r="224" spans="1:14" x14ac:dyDescent="0.25">
      <c r="A224" s="10" t="s">
        <v>212</v>
      </c>
      <c r="B224" s="8">
        <v>31250</v>
      </c>
      <c r="C224" s="8">
        <v>31250</v>
      </c>
      <c r="D224" s="8">
        <v>31250</v>
      </c>
      <c r="E224" s="8">
        <v>31250</v>
      </c>
      <c r="F224" s="8">
        <v>0</v>
      </c>
      <c r="G224" s="8">
        <v>0</v>
      </c>
      <c r="H224" s="8">
        <v>0</v>
      </c>
      <c r="I224" s="8">
        <v>0</v>
      </c>
      <c r="J224" s="8">
        <v>0</v>
      </c>
      <c r="K224" s="8">
        <v>0</v>
      </c>
      <c r="L224" s="8">
        <v>0</v>
      </c>
      <c r="M224" s="8">
        <v>0</v>
      </c>
      <c r="N224" s="8">
        <v>125000</v>
      </c>
    </row>
    <row r="225" spans="1:14" x14ac:dyDescent="0.25">
      <c r="A225" s="10" t="s">
        <v>213</v>
      </c>
      <c r="B225" s="8">
        <v>0</v>
      </c>
      <c r="C225" s="8">
        <v>307500</v>
      </c>
      <c r="D225" s="8">
        <v>307500</v>
      </c>
      <c r="E225" s="8">
        <v>307500</v>
      </c>
      <c r="F225" s="8">
        <v>307500</v>
      </c>
      <c r="G225" s="8">
        <v>0</v>
      </c>
      <c r="H225" s="8">
        <v>0</v>
      </c>
      <c r="I225" s="8">
        <v>0</v>
      </c>
      <c r="J225" s="8">
        <v>0</v>
      </c>
      <c r="K225" s="8">
        <v>0</v>
      </c>
      <c r="L225" s="8">
        <v>0</v>
      </c>
      <c r="M225" s="8">
        <v>0</v>
      </c>
      <c r="N225" s="8">
        <v>1230000</v>
      </c>
    </row>
    <row r="226" spans="1:14" x14ac:dyDescent="0.25">
      <c r="A226" s="10" t="s">
        <v>214</v>
      </c>
      <c r="B226" s="8">
        <v>25085</v>
      </c>
      <c r="C226" s="8">
        <v>25085</v>
      </c>
      <c r="D226" s="8">
        <v>46155</v>
      </c>
      <c r="E226" s="8">
        <v>0</v>
      </c>
      <c r="F226" s="8">
        <v>0</v>
      </c>
      <c r="G226" s="8">
        <v>21070</v>
      </c>
      <c r="H226" s="8">
        <v>0</v>
      </c>
      <c r="I226" s="8">
        <v>0</v>
      </c>
      <c r="J226" s="8">
        <v>0</v>
      </c>
      <c r="K226" s="8">
        <v>21071</v>
      </c>
      <c r="L226" s="8">
        <v>0</v>
      </c>
      <c r="M226" s="8">
        <v>0</v>
      </c>
      <c r="N226" s="8">
        <v>138466</v>
      </c>
    </row>
    <row r="227" spans="1:14" x14ac:dyDescent="0.25">
      <c r="A227" s="10" t="s">
        <v>215</v>
      </c>
      <c r="B227" s="8">
        <v>0</v>
      </c>
      <c r="C227" s="8">
        <v>87936</v>
      </c>
      <c r="D227" s="8">
        <v>87939</v>
      </c>
      <c r="E227" s="8">
        <v>87938</v>
      </c>
      <c r="F227" s="8">
        <v>87937</v>
      </c>
      <c r="G227" s="8">
        <v>0</v>
      </c>
      <c r="H227" s="8">
        <v>0</v>
      </c>
      <c r="I227" s="8">
        <v>0</v>
      </c>
      <c r="J227" s="8">
        <v>0</v>
      </c>
      <c r="K227" s="8">
        <v>0</v>
      </c>
      <c r="L227" s="8">
        <v>0</v>
      </c>
      <c r="M227" s="8">
        <v>0</v>
      </c>
      <c r="N227" s="8">
        <v>351750</v>
      </c>
    </row>
    <row r="228" spans="1:14" x14ac:dyDescent="0.25">
      <c r="A228" s="10" t="s">
        <v>216</v>
      </c>
      <c r="B228" s="8">
        <v>0</v>
      </c>
      <c r="C228" s="8">
        <v>0</v>
      </c>
      <c r="D228" s="8">
        <v>1688</v>
      </c>
      <c r="E228" s="8">
        <v>1688</v>
      </c>
      <c r="F228" s="8">
        <v>1688</v>
      </c>
      <c r="G228" s="8">
        <v>1686</v>
      </c>
      <c r="H228" s="8">
        <v>0</v>
      </c>
      <c r="I228" s="8">
        <v>0</v>
      </c>
      <c r="J228" s="8">
        <v>0</v>
      </c>
      <c r="K228" s="8">
        <v>0</v>
      </c>
      <c r="L228" s="8">
        <v>0</v>
      </c>
      <c r="M228" s="8">
        <v>0</v>
      </c>
      <c r="N228" s="8">
        <v>6750</v>
      </c>
    </row>
    <row r="229" spans="1:14" x14ac:dyDescent="0.25">
      <c r="A229" s="10" t="s">
        <v>217</v>
      </c>
      <c r="B229" s="8">
        <v>0</v>
      </c>
      <c r="C229" s="8">
        <v>21910</v>
      </c>
      <c r="D229" s="8">
        <v>21910</v>
      </c>
      <c r="E229" s="8">
        <v>21910</v>
      </c>
      <c r="F229" s="8">
        <v>21910</v>
      </c>
      <c r="G229" s="8">
        <v>0</v>
      </c>
      <c r="H229" s="8">
        <v>0</v>
      </c>
      <c r="I229" s="8">
        <v>0</v>
      </c>
      <c r="J229" s="8">
        <v>0</v>
      </c>
      <c r="K229" s="8">
        <v>0</v>
      </c>
      <c r="L229" s="8">
        <v>0</v>
      </c>
      <c r="M229" s="8">
        <v>0</v>
      </c>
      <c r="N229" s="8">
        <v>87640</v>
      </c>
    </row>
    <row r="230" spans="1:14" x14ac:dyDescent="0.25">
      <c r="A230" s="10" t="s">
        <v>218</v>
      </c>
      <c r="B230" s="8">
        <v>0</v>
      </c>
      <c r="C230" s="8">
        <v>69219</v>
      </c>
      <c r="D230" s="8">
        <v>145874</v>
      </c>
      <c r="E230" s="8">
        <v>69219</v>
      </c>
      <c r="F230" s="8">
        <v>69219</v>
      </c>
      <c r="G230" s="8">
        <v>76659</v>
      </c>
      <c r="H230" s="8">
        <v>0</v>
      </c>
      <c r="I230" s="8">
        <v>0</v>
      </c>
      <c r="J230" s="8">
        <v>0</v>
      </c>
      <c r="K230" s="8">
        <v>76654</v>
      </c>
      <c r="L230" s="8">
        <v>0</v>
      </c>
      <c r="M230" s="8">
        <v>0</v>
      </c>
      <c r="N230" s="8">
        <v>506844</v>
      </c>
    </row>
    <row r="231" spans="1:14" x14ac:dyDescent="0.25">
      <c r="A231" s="10" t="s">
        <v>219</v>
      </c>
      <c r="B231" s="8">
        <v>0</v>
      </c>
      <c r="C231" s="8">
        <v>225000</v>
      </c>
      <c r="D231" s="8">
        <v>225000</v>
      </c>
      <c r="E231" s="8">
        <v>225000</v>
      </c>
      <c r="F231" s="8">
        <v>225000</v>
      </c>
      <c r="G231" s="8">
        <v>0</v>
      </c>
      <c r="H231" s="8">
        <v>0</v>
      </c>
      <c r="I231" s="8">
        <v>0</v>
      </c>
      <c r="J231" s="8">
        <v>0</v>
      </c>
      <c r="K231" s="8">
        <v>0</v>
      </c>
      <c r="L231" s="8">
        <v>0</v>
      </c>
      <c r="M231" s="8">
        <v>0</v>
      </c>
      <c r="N231" s="8">
        <v>900000</v>
      </c>
    </row>
    <row r="232" spans="1:14" x14ac:dyDescent="0.25">
      <c r="A232" s="10" t="s">
        <v>220</v>
      </c>
      <c r="B232" s="8">
        <v>0</v>
      </c>
      <c r="C232" s="8">
        <v>0</v>
      </c>
      <c r="D232" s="8">
        <v>0</v>
      </c>
      <c r="E232" s="8">
        <v>0</v>
      </c>
      <c r="F232" s="8">
        <v>0</v>
      </c>
      <c r="G232" s="8">
        <v>0</v>
      </c>
      <c r="H232" s="8">
        <v>0</v>
      </c>
      <c r="I232" s="8">
        <v>0</v>
      </c>
      <c r="J232" s="8">
        <v>0</v>
      </c>
      <c r="K232" s="8">
        <v>0</v>
      </c>
      <c r="L232" s="8">
        <v>0</v>
      </c>
      <c r="M232" s="8">
        <v>0</v>
      </c>
      <c r="N232" s="8">
        <v>0</v>
      </c>
    </row>
    <row r="233" spans="1:14" x14ac:dyDescent="0.25">
      <c r="A233" s="10" t="s">
        <v>469</v>
      </c>
      <c r="B233" s="8">
        <v>0</v>
      </c>
      <c r="C233" s="8">
        <v>0</v>
      </c>
      <c r="D233" s="8">
        <v>0</v>
      </c>
      <c r="E233" s="8">
        <v>0</v>
      </c>
      <c r="F233" s="8">
        <v>0</v>
      </c>
      <c r="G233" s="8">
        <v>0</v>
      </c>
      <c r="H233" s="8">
        <v>0</v>
      </c>
      <c r="I233" s="8">
        <v>0</v>
      </c>
      <c r="J233" s="8">
        <v>0</v>
      </c>
      <c r="K233" s="8">
        <v>0</v>
      </c>
      <c r="L233" s="8">
        <v>0</v>
      </c>
      <c r="M233" s="8">
        <v>0</v>
      </c>
      <c r="N233" s="8">
        <v>0</v>
      </c>
    </row>
    <row r="234" spans="1:14" x14ac:dyDescent="0.25">
      <c r="A234" s="10" t="s">
        <v>470</v>
      </c>
      <c r="B234" s="8">
        <v>0</v>
      </c>
      <c r="C234" s="8">
        <v>0</v>
      </c>
      <c r="D234" s="8">
        <v>0</v>
      </c>
      <c r="E234" s="8">
        <v>0</v>
      </c>
      <c r="F234" s="8">
        <v>0</v>
      </c>
      <c r="G234" s="8">
        <v>0</v>
      </c>
      <c r="H234" s="8">
        <v>0</v>
      </c>
      <c r="I234" s="8">
        <v>0</v>
      </c>
      <c r="J234" s="8">
        <v>0</v>
      </c>
      <c r="K234" s="8">
        <v>0</v>
      </c>
      <c r="L234" s="8">
        <v>0</v>
      </c>
      <c r="M234" s="8">
        <v>0</v>
      </c>
      <c r="N234" s="8">
        <v>0</v>
      </c>
    </row>
    <row r="235" spans="1:14" x14ac:dyDescent="0.25">
      <c r="A235" s="10" t="s">
        <v>471</v>
      </c>
      <c r="B235" s="8">
        <v>0</v>
      </c>
      <c r="C235" s="8">
        <v>0</v>
      </c>
      <c r="D235" s="8">
        <v>0</v>
      </c>
      <c r="E235" s="8">
        <v>0</v>
      </c>
      <c r="F235" s="8">
        <v>0</v>
      </c>
      <c r="G235" s="8">
        <v>0</v>
      </c>
      <c r="H235" s="8">
        <v>0</v>
      </c>
      <c r="I235" s="8">
        <v>0</v>
      </c>
      <c r="J235" s="8">
        <v>0</v>
      </c>
      <c r="K235" s="8">
        <v>0</v>
      </c>
      <c r="L235" s="8">
        <v>0</v>
      </c>
      <c r="M235" s="8">
        <v>0</v>
      </c>
      <c r="N235" s="8">
        <v>0</v>
      </c>
    </row>
    <row r="236" spans="1:14" x14ac:dyDescent="0.25">
      <c r="A236" s="10" t="s">
        <v>221</v>
      </c>
      <c r="B236" s="8">
        <v>0</v>
      </c>
      <c r="C236" s="8">
        <v>0</v>
      </c>
      <c r="D236" s="8">
        <v>0</v>
      </c>
      <c r="E236" s="8">
        <v>0</v>
      </c>
      <c r="F236" s="8">
        <v>0</v>
      </c>
      <c r="G236" s="8">
        <v>0</v>
      </c>
      <c r="H236" s="8">
        <v>0</v>
      </c>
      <c r="I236" s="8">
        <v>0</v>
      </c>
      <c r="J236" s="8">
        <v>0</v>
      </c>
      <c r="K236" s="8">
        <v>0</v>
      </c>
      <c r="L236" s="8">
        <v>0</v>
      </c>
      <c r="M236" s="8">
        <v>0</v>
      </c>
      <c r="N236" s="8">
        <v>0</v>
      </c>
    </row>
    <row r="237" spans="1:14" x14ac:dyDescent="0.25">
      <c r="A237" s="10" t="s">
        <v>222</v>
      </c>
      <c r="B237" s="8">
        <v>0</v>
      </c>
      <c r="C237" s="8">
        <v>0</v>
      </c>
      <c r="D237" s="8">
        <v>0</v>
      </c>
      <c r="E237" s="8">
        <v>0</v>
      </c>
      <c r="F237" s="8">
        <v>0</v>
      </c>
      <c r="G237" s="8">
        <v>0</v>
      </c>
      <c r="H237" s="8">
        <v>0</v>
      </c>
      <c r="I237" s="8">
        <v>0</v>
      </c>
      <c r="J237" s="8">
        <v>0</v>
      </c>
      <c r="K237" s="8">
        <v>0</v>
      </c>
      <c r="L237" s="8">
        <v>0</v>
      </c>
      <c r="M237" s="8">
        <v>0</v>
      </c>
      <c r="N237" s="8">
        <v>0</v>
      </c>
    </row>
    <row r="238" spans="1:14" x14ac:dyDescent="0.25">
      <c r="A238" s="10" t="s">
        <v>223</v>
      </c>
      <c r="B238" s="8">
        <v>0</v>
      </c>
      <c r="C238" s="8">
        <v>0</v>
      </c>
      <c r="D238" s="8">
        <v>0</v>
      </c>
      <c r="E238" s="8">
        <v>0</v>
      </c>
      <c r="F238" s="8">
        <v>0</v>
      </c>
      <c r="G238" s="8">
        <v>0</v>
      </c>
      <c r="H238" s="8">
        <v>0</v>
      </c>
      <c r="I238" s="8">
        <v>0</v>
      </c>
      <c r="J238" s="8">
        <v>0</v>
      </c>
      <c r="K238" s="8">
        <v>0</v>
      </c>
      <c r="L238" s="8">
        <v>0</v>
      </c>
      <c r="M238" s="8">
        <v>0</v>
      </c>
      <c r="N238" s="8">
        <v>0</v>
      </c>
    </row>
    <row r="239" spans="1:14" x14ac:dyDescent="0.25">
      <c r="A239" s="10" t="s">
        <v>472</v>
      </c>
      <c r="B239" s="8">
        <v>0</v>
      </c>
      <c r="C239" s="8">
        <v>0</v>
      </c>
      <c r="D239" s="8">
        <v>0</v>
      </c>
      <c r="E239" s="8">
        <v>0</v>
      </c>
      <c r="F239" s="8">
        <v>0</v>
      </c>
      <c r="G239" s="8">
        <v>0</v>
      </c>
      <c r="H239" s="8">
        <v>0</v>
      </c>
      <c r="I239" s="8">
        <v>0</v>
      </c>
      <c r="J239" s="8">
        <v>0</v>
      </c>
      <c r="K239" s="8">
        <v>0</v>
      </c>
      <c r="L239" s="8">
        <v>0</v>
      </c>
      <c r="M239" s="8">
        <v>0</v>
      </c>
      <c r="N239" s="8">
        <v>0</v>
      </c>
    </row>
    <row r="240" spans="1:14" x14ac:dyDescent="0.25">
      <c r="A240" s="10" t="s">
        <v>224</v>
      </c>
      <c r="B240" s="8">
        <v>0</v>
      </c>
      <c r="C240" s="8">
        <v>0</v>
      </c>
      <c r="D240" s="8">
        <v>0</v>
      </c>
      <c r="E240" s="8">
        <v>0</v>
      </c>
      <c r="F240" s="8">
        <v>0</v>
      </c>
      <c r="G240" s="8">
        <v>0</v>
      </c>
      <c r="H240" s="8">
        <v>0</v>
      </c>
      <c r="I240" s="8">
        <v>0</v>
      </c>
      <c r="J240" s="8">
        <v>0</v>
      </c>
      <c r="K240" s="8">
        <v>0</v>
      </c>
      <c r="L240" s="8">
        <v>0</v>
      </c>
      <c r="M240" s="8">
        <v>0</v>
      </c>
      <c r="N240" s="8">
        <v>0</v>
      </c>
    </row>
    <row r="241" spans="1:14" x14ac:dyDescent="0.25">
      <c r="A241" s="10" t="s">
        <v>473</v>
      </c>
      <c r="B241" s="8">
        <v>0</v>
      </c>
      <c r="C241" s="8">
        <v>0</v>
      </c>
      <c r="D241" s="8">
        <v>0</v>
      </c>
      <c r="E241" s="8">
        <v>0</v>
      </c>
      <c r="F241" s="8">
        <v>0</v>
      </c>
      <c r="G241" s="8">
        <v>0</v>
      </c>
      <c r="H241" s="8">
        <v>0</v>
      </c>
      <c r="I241" s="8">
        <v>0</v>
      </c>
      <c r="J241" s="8">
        <v>0</v>
      </c>
      <c r="K241" s="8">
        <v>0</v>
      </c>
      <c r="L241" s="8">
        <v>0</v>
      </c>
      <c r="M241" s="8">
        <v>0</v>
      </c>
      <c r="N241" s="8">
        <v>0</v>
      </c>
    </row>
    <row r="242" spans="1:14" x14ac:dyDescent="0.25">
      <c r="A242" s="10" t="s">
        <v>225</v>
      </c>
      <c r="B242" s="8">
        <v>0</v>
      </c>
      <c r="C242" s="8">
        <v>0</v>
      </c>
      <c r="D242" s="8">
        <v>10417</v>
      </c>
      <c r="E242" s="8">
        <v>0</v>
      </c>
      <c r="F242" s="8">
        <v>0</v>
      </c>
      <c r="G242" s="8">
        <v>10417</v>
      </c>
      <c r="H242" s="8">
        <v>0</v>
      </c>
      <c r="I242" s="8">
        <v>0</v>
      </c>
      <c r="J242" s="8">
        <v>0</v>
      </c>
      <c r="K242" s="8">
        <v>10416</v>
      </c>
      <c r="L242" s="8">
        <v>0</v>
      </c>
      <c r="M242" s="8">
        <v>0</v>
      </c>
      <c r="N242" s="8">
        <v>31250</v>
      </c>
    </row>
    <row r="243" spans="1:14" x14ac:dyDescent="0.25">
      <c r="A243" s="10" t="s">
        <v>226</v>
      </c>
      <c r="B243" s="8">
        <v>0</v>
      </c>
      <c r="C243" s="8">
        <v>24062</v>
      </c>
      <c r="D243" s="8">
        <v>24065</v>
      </c>
      <c r="E243" s="8">
        <v>24062</v>
      </c>
      <c r="F243" s="8">
        <v>24061</v>
      </c>
      <c r="G243" s="8">
        <v>0</v>
      </c>
      <c r="H243" s="8">
        <v>0</v>
      </c>
      <c r="I243" s="8">
        <v>0</v>
      </c>
      <c r="J243" s="8">
        <v>0</v>
      </c>
      <c r="K243" s="8">
        <v>0</v>
      </c>
      <c r="L243" s="8">
        <v>0</v>
      </c>
      <c r="M243" s="8">
        <v>0</v>
      </c>
      <c r="N243" s="8">
        <v>96250</v>
      </c>
    </row>
    <row r="244" spans="1:14" x14ac:dyDescent="0.25">
      <c r="A244" s="10" t="s">
        <v>474</v>
      </c>
      <c r="B244" s="8">
        <v>0</v>
      </c>
      <c r="C244" s="8">
        <v>0</v>
      </c>
      <c r="D244" s="8">
        <v>0</v>
      </c>
      <c r="E244" s="8">
        <v>0</v>
      </c>
      <c r="F244" s="8">
        <v>0</v>
      </c>
      <c r="G244" s="8">
        <v>0</v>
      </c>
      <c r="H244" s="8">
        <v>0</v>
      </c>
      <c r="I244" s="8">
        <v>0</v>
      </c>
      <c r="J244" s="8">
        <v>0</v>
      </c>
      <c r="K244" s="8">
        <v>0</v>
      </c>
      <c r="L244" s="8">
        <v>0</v>
      </c>
      <c r="M244" s="8">
        <v>0</v>
      </c>
      <c r="N244" s="8">
        <v>0</v>
      </c>
    </row>
    <row r="245" spans="1:14" x14ac:dyDescent="0.25">
      <c r="A245" s="10" t="s">
        <v>227</v>
      </c>
      <c r="B245" s="8">
        <v>0</v>
      </c>
      <c r="C245" s="8">
        <v>6250</v>
      </c>
      <c r="D245" s="8">
        <v>6250</v>
      </c>
      <c r="E245" s="8">
        <v>6250</v>
      </c>
      <c r="F245" s="8">
        <v>6250</v>
      </c>
      <c r="G245" s="8">
        <v>0</v>
      </c>
      <c r="H245" s="8">
        <v>0</v>
      </c>
      <c r="I245" s="8">
        <v>0</v>
      </c>
      <c r="J245" s="8">
        <v>0</v>
      </c>
      <c r="K245" s="8">
        <v>0</v>
      </c>
      <c r="L245" s="8">
        <v>0</v>
      </c>
      <c r="M245" s="8">
        <v>0</v>
      </c>
      <c r="N245" s="8">
        <v>25000</v>
      </c>
    </row>
    <row r="246" spans="1:14" x14ac:dyDescent="0.25">
      <c r="A246" s="10" t="s">
        <v>228</v>
      </c>
      <c r="B246" s="8">
        <v>0</v>
      </c>
      <c r="C246" s="8">
        <v>0</v>
      </c>
      <c r="D246" s="8">
        <v>0</v>
      </c>
      <c r="E246" s="8">
        <v>0</v>
      </c>
      <c r="F246" s="8">
        <v>0</v>
      </c>
      <c r="G246" s="8">
        <v>0</v>
      </c>
      <c r="H246" s="8">
        <v>0</v>
      </c>
      <c r="I246" s="8">
        <v>0</v>
      </c>
      <c r="J246" s="8">
        <v>0</v>
      </c>
      <c r="K246" s="8">
        <v>0</v>
      </c>
      <c r="L246" s="8">
        <v>0</v>
      </c>
      <c r="M246" s="8">
        <v>0</v>
      </c>
      <c r="N246" s="8">
        <v>0</v>
      </c>
    </row>
    <row r="247" spans="1:14" x14ac:dyDescent="0.25">
      <c r="A247" s="10" t="s">
        <v>229</v>
      </c>
      <c r="B247" s="8">
        <v>0</v>
      </c>
      <c r="C247" s="8">
        <v>0</v>
      </c>
      <c r="D247" s="8">
        <v>0</v>
      </c>
      <c r="E247" s="8">
        <v>0</v>
      </c>
      <c r="F247" s="8">
        <v>0</v>
      </c>
      <c r="G247" s="8">
        <v>0</v>
      </c>
      <c r="H247" s="8">
        <v>0</v>
      </c>
      <c r="I247" s="8">
        <v>0</v>
      </c>
      <c r="J247" s="8">
        <v>0</v>
      </c>
      <c r="K247" s="8">
        <v>0</v>
      </c>
      <c r="L247" s="8">
        <v>0</v>
      </c>
      <c r="M247" s="8">
        <v>0</v>
      </c>
      <c r="N247" s="8">
        <v>0</v>
      </c>
    </row>
    <row r="248" spans="1:14" x14ac:dyDescent="0.25">
      <c r="A248" s="10" t="s">
        <v>230</v>
      </c>
      <c r="B248" s="8">
        <v>0</v>
      </c>
      <c r="C248" s="8">
        <v>3938</v>
      </c>
      <c r="D248" s="8">
        <v>0</v>
      </c>
      <c r="E248" s="8">
        <v>0</v>
      </c>
      <c r="F248" s="8">
        <v>3938</v>
      </c>
      <c r="G248" s="8">
        <v>0</v>
      </c>
      <c r="H248" s="8">
        <v>0</v>
      </c>
      <c r="I248" s="8">
        <v>0</v>
      </c>
      <c r="J248" s="8">
        <v>3937</v>
      </c>
      <c r="K248" s="8">
        <v>0</v>
      </c>
      <c r="L248" s="8">
        <v>0</v>
      </c>
      <c r="M248" s="8">
        <v>0</v>
      </c>
      <c r="N248" s="8">
        <v>11813</v>
      </c>
    </row>
    <row r="249" spans="1:14" x14ac:dyDescent="0.25">
      <c r="A249" s="10" t="s">
        <v>231</v>
      </c>
      <c r="B249" s="8">
        <v>0</v>
      </c>
      <c r="C249" s="8">
        <v>0</v>
      </c>
      <c r="D249" s="8">
        <v>26042</v>
      </c>
      <c r="E249" s="8">
        <v>0</v>
      </c>
      <c r="F249" s="8">
        <v>0</v>
      </c>
      <c r="G249" s="8">
        <v>26042</v>
      </c>
      <c r="H249" s="8">
        <v>0</v>
      </c>
      <c r="I249" s="8">
        <v>0</v>
      </c>
      <c r="J249" s="8">
        <v>0</v>
      </c>
      <c r="K249" s="8">
        <v>26041</v>
      </c>
      <c r="L249" s="8">
        <v>0</v>
      </c>
      <c r="M249" s="8">
        <v>0</v>
      </c>
      <c r="N249" s="8">
        <v>78125</v>
      </c>
    </row>
    <row r="250" spans="1:14" x14ac:dyDescent="0.25">
      <c r="A250" s="10" t="s">
        <v>232</v>
      </c>
      <c r="B250" s="8">
        <v>0</v>
      </c>
      <c r="C250" s="8">
        <v>18750</v>
      </c>
      <c r="D250" s="8">
        <v>18750</v>
      </c>
      <c r="E250" s="8">
        <v>18750</v>
      </c>
      <c r="F250" s="8">
        <v>18750</v>
      </c>
      <c r="G250" s="8">
        <v>0</v>
      </c>
      <c r="H250" s="8">
        <v>0</v>
      </c>
      <c r="I250" s="8">
        <v>0</v>
      </c>
      <c r="J250" s="8">
        <v>0</v>
      </c>
      <c r="K250" s="8">
        <v>0</v>
      </c>
      <c r="L250" s="8">
        <v>0</v>
      </c>
      <c r="M250" s="8">
        <v>0</v>
      </c>
      <c r="N250" s="8">
        <v>75000</v>
      </c>
    </row>
    <row r="251" spans="1:14" x14ac:dyDescent="0.25">
      <c r="A251" s="10" t="s">
        <v>233</v>
      </c>
      <c r="B251" s="8">
        <v>0</v>
      </c>
      <c r="C251" s="8">
        <v>50000</v>
      </c>
      <c r="D251" s="8">
        <v>50000</v>
      </c>
      <c r="E251" s="8">
        <v>50000</v>
      </c>
      <c r="F251" s="8">
        <v>50000</v>
      </c>
      <c r="G251" s="8">
        <v>0</v>
      </c>
      <c r="H251" s="8">
        <v>0</v>
      </c>
      <c r="I251" s="8">
        <v>0</v>
      </c>
      <c r="J251" s="8">
        <v>0</v>
      </c>
      <c r="K251" s="8">
        <v>0</v>
      </c>
      <c r="L251" s="8">
        <v>0</v>
      </c>
      <c r="M251" s="8">
        <v>0</v>
      </c>
      <c r="N251" s="8">
        <v>200000</v>
      </c>
    </row>
    <row r="252" spans="1:14" x14ac:dyDescent="0.25">
      <c r="A252" s="10" t="s">
        <v>234</v>
      </c>
      <c r="B252" s="8">
        <v>0</v>
      </c>
      <c r="C252" s="8">
        <v>71875</v>
      </c>
      <c r="D252" s="8">
        <v>71875</v>
      </c>
      <c r="E252" s="8">
        <v>71875</v>
      </c>
      <c r="F252" s="8">
        <v>71875</v>
      </c>
      <c r="G252" s="8">
        <v>0</v>
      </c>
      <c r="H252" s="8">
        <v>0</v>
      </c>
      <c r="I252" s="8">
        <v>0</v>
      </c>
      <c r="J252" s="8">
        <v>0</v>
      </c>
      <c r="K252" s="8">
        <v>0</v>
      </c>
      <c r="L252" s="8">
        <v>0</v>
      </c>
      <c r="M252" s="8">
        <v>0</v>
      </c>
      <c r="N252" s="8">
        <v>287500</v>
      </c>
    </row>
    <row r="253" spans="1:14" x14ac:dyDescent="0.25">
      <c r="A253" s="10" t="s">
        <v>235</v>
      </c>
      <c r="B253" s="8">
        <v>0</v>
      </c>
      <c r="C253" s="8">
        <v>0</v>
      </c>
      <c r="D253" s="8">
        <v>62500</v>
      </c>
      <c r="E253" s="8">
        <v>0</v>
      </c>
      <c r="F253" s="8">
        <v>0</v>
      </c>
      <c r="G253" s="8">
        <v>62500</v>
      </c>
      <c r="H253" s="8">
        <v>0</v>
      </c>
      <c r="I253" s="8">
        <v>0</v>
      </c>
      <c r="J253" s="8">
        <v>0</v>
      </c>
      <c r="K253" s="8">
        <v>62500</v>
      </c>
      <c r="L253" s="8">
        <v>0</v>
      </c>
      <c r="M253" s="8">
        <v>0</v>
      </c>
      <c r="N253" s="8">
        <v>187500</v>
      </c>
    </row>
    <row r="254" spans="1:14" x14ac:dyDescent="0.25">
      <c r="A254" s="10" t="s">
        <v>236</v>
      </c>
      <c r="B254" s="8">
        <v>0</v>
      </c>
      <c r="C254" s="8">
        <v>0</v>
      </c>
      <c r="D254" s="8">
        <v>0</v>
      </c>
      <c r="E254" s="8">
        <v>0</v>
      </c>
      <c r="F254" s="8">
        <v>0</v>
      </c>
      <c r="G254" s="8">
        <v>0</v>
      </c>
      <c r="H254" s="8">
        <v>0</v>
      </c>
      <c r="I254" s="8">
        <v>0</v>
      </c>
      <c r="J254" s="8">
        <v>0</v>
      </c>
      <c r="K254" s="8">
        <v>0</v>
      </c>
      <c r="L254" s="8">
        <v>0</v>
      </c>
      <c r="M254" s="8">
        <v>0</v>
      </c>
      <c r="N254" s="8">
        <v>0</v>
      </c>
    </row>
    <row r="255" spans="1:14" x14ac:dyDescent="0.25">
      <c r="A255" s="10" t="s">
        <v>237</v>
      </c>
      <c r="B255" s="8">
        <v>0</v>
      </c>
      <c r="C255" s="8">
        <v>0</v>
      </c>
      <c r="D255" s="8">
        <v>0</v>
      </c>
      <c r="E255" s="8">
        <v>0</v>
      </c>
      <c r="F255" s="8">
        <v>0</v>
      </c>
      <c r="G255" s="8">
        <v>0</v>
      </c>
      <c r="H255" s="8">
        <v>0</v>
      </c>
      <c r="I255" s="8">
        <v>0</v>
      </c>
      <c r="J255" s="8">
        <v>0</v>
      </c>
      <c r="K255" s="8">
        <v>0</v>
      </c>
      <c r="L255" s="8">
        <v>0</v>
      </c>
      <c r="M255" s="8">
        <v>0</v>
      </c>
      <c r="N255" s="8">
        <v>0</v>
      </c>
    </row>
    <row r="256" spans="1:14" x14ac:dyDescent="0.25">
      <c r="A256" s="10" t="s">
        <v>475</v>
      </c>
      <c r="B256" s="8">
        <v>0</v>
      </c>
      <c r="C256" s="8">
        <v>0</v>
      </c>
      <c r="D256" s="8">
        <v>0</v>
      </c>
      <c r="E256" s="8">
        <v>0</v>
      </c>
      <c r="F256" s="8">
        <v>0</v>
      </c>
      <c r="G256" s="8">
        <v>0</v>
      </c>
      <c r="H256" s="8">
        <v>0</v>
      </c>
      <c r="I256" s="8">
        <v>0</v>
      </c>
      <c r="J256" s="8">
        <v>0</v>
      </c>
      <c r="K256" s="8">
        <v>0</v>
      </c>
      <c r="L256" s="8">
        <v>0</v>
      </c>
      <c r="M256" s="8">
        <v>0</v>
      </c>
      <c r="N256" s="8">
        <v>0</v>
      </c>
    </row>
    <row r="257" spans="1:14" x14ac:dyDescent="0.25">
      <c r="A257" s="10" t="s">
        <v>476</v>
      </c>
      <c r="B257" s="8">
        <v>0</v>
      </c>
      <c r="C257" s="8">
        <v>0</v>
      </c>
      <c r="D257" s="8">
        <v>0</v>
      </c>
      <c r="E257" s="8">
        <v>0</v>
      </c>
      <c r="F257" s="8">
        <v>0</v>
      </c>
      <c r="G257" s="8">
        <v>0</v>
      </c>
      <c r="H257" s="8">
        <v>0</v>
      </c>
      <c r="I257" s="8">
        <v>0</v>
      </c>
      <c r="J257" s="8">
        <v>206289</v>
      </c>
      <c r="K257" s="8">
        <v>206289</v>
      </c>
      <c r="L257" s="8">
        <v>212540</v>
      </c>
      <c r="M257" s="8">
        <v>-1</v>
      </c>
      <c r="N257" s="8">
        <v>625117</v>
      </c>
    </row>
    <row r="258" spans="1:14" x14ac:dyDescent="0.25">
      <c r="A258" s="10" t="s">
        <v>239</v>
      </c>
      <c r="B258" s="8">
        <v>0</v>
      </c>
      <c r="C258" s="8">
        <v>22275</v>
      </c>
      <c r="D258" s="8">
        <v>22275</v>
      </c>
      <c r="E258" s="8">
        <v>22950</v>
      </c>
      <c r="F258" s="8">
        <v>0</v>
      </c>
      <c r="G258" s="8">
        <v>0</v>
      </c>
      <c r="H258" s="8">
        <v>0</v>
      </c>
      <c r="I258" s="8">
        <v>0</v>
      </c>
      <c r="J258" s="8">
        <v>0</v>
      </c>
      <c r="K258" s="8">
        <v>0</v>
      </c>
      <c r="L258" s="8">
        <v>0</v>
      </c>
      <c r="M258" s="8">
        <v>0</v>
      </c>
      <c r="N258" s="8">
        <v>67500</v>
      </c>
    </row>
    <row r="259" spans="1:14" ht="15.75" thickBot="1" x14ac:dyDescent="0.3">
      <c r="A259" s="10" t="s">
        <v>240</v>
      </c>
      <c r="B259" s="8">
        <v>0</v>
      </c>
      <c r="C259" s="8">
        <v>0</v>
      </c>
      <c r="D259" s="8">
        <v>0</v>
      </c>
      <c r="E259" s="8">
        <v>0</v>
      </c>
      <c r="F259" s="8">
        <v>0</v>
      </c>
      <c r="G259" s="8">
        <v>0</v>
      </c>
      <c r="H259" s="8">
        <v>0</v>
      </c>
      <c r="I259" s="8">
        <v>0</v>
      </c>
      <c r="J259" s="8">
        <v>22688</v>
      </c>
      <c r="K259" s="8">
        <v>22688</v>
      </c>
      <c r="L259" s="8">
        <v>23375</v>
      </c>
      <c r="M259" s="8">
        <v>-1</v>
      </c>
      <c r="N259" s="8">
        <v>68750</v>
      </c>
    </row>
    <row r="260" spans="1:14" x14ac:dyDescent="0.25">
      <c r="A260" s="11" t="s">
        <v>242</v>
      </c>
      <c r="B260" s="12">
        <v>58605</v>
      </c>
      <c r="C260" s="12">
        <v>1010820</v>
      </c>
      <c r="D260" s="12">
        <v>1214034</v>
      </c>
      <c r="E260" s="12">
        <v>984162</v>
      </c>
      <c r="F260" s="12">
        <v>933273</v>
      </c>
      <c r="G260" s="12">
        <v>208793</v>
      </c>
      <c r="H260" s="12">
        <v>1645</v>
      </c>
      <c r="I260" s="12">
        <v>1645</v>
      </c>
      <c r="J260" s="12">
        <v>240833</v>
      </c>
      <c r="K260" s="12">
        <v>429807</v>
      </c>
      <c r="L260" s="12">
        <v>237561</v>
      </c>
      <c r="M260" s="12">
        <v>7915</v>
      </c>
      <c r="N260" s="12">
        <v>5329093</v>
      </c>
    </row>
    <row r="261" spans="1:14" x14ac:dyDescent="0.25">
      <c r="A261" s="9" t="s">
        <v>243</v>
      </c>
      <c r="B261" s="8"/>
      <c r="C261" s="8"/>
      <c r="D261" s="8"/>
      <c r="E261" s="8"/>
      <c r="F261" s="8"/>
      <c r="G261" s="8"/>
      <c r="H261" s="8"/>
      <c r="I261" s="8"/>
      <c r="J261" s="8"/>
      <c r="K261" s="8"/>
      <c r="L261" s="8"/>
      <c r="M261" s="8"/>
      <c r="N261" s="8"/>
    </row>
    <row r="262" spans="1:14" x14ac:dyDescent="0.25">
      <c r="A262" s="10" t="s">
        <v>244</v>
      </c>
      <c r="B262" s="8">
        <v>6000</v>
      </c>
      <c r="C262" s="8">
        <v>6000</v>
      </c>
      <c r="D262" s="8">
        <v>30000</v>
      </c>
      <c r="E262" s="8">
        <v>30000</v>
      </c>
      <c r="F262" s="8">
        <v>6000</v>
      </c>
      <c r="G262" s="8">
        <v>6000</v>
      </c>
      <c r="H262" s="8">
        <v>6000</v>
      </c>
      <c r="I262" s="8">
        <v>6000</v>
      </c>
      <c r="J262" s="8">
        <v>6000</v>
      </c>
      <c r="K262" s="8">
        <v>6000</v>
      </c>
      <c r="L262" s="8">
        <v>6000</v>
      </c>
      <c r="M262" s="8">
        <v>6000</v>
      </c>
      <c r="N262" s="8">
        <v>120000</v>
      </c>
    </row>
    <row r="263" spans="1:14" x14ac:dyDescent="0.25">
      <c r="A263" s="10" t="s">
        <v>477</v>
      </c>
      <c r="B263" s="8">
        <v>0</v>
      </c>
      <c r="C263" s="8">
        <v>0</v>
      </c>
      <c r="D263" s="8">
        <v>0</v>
      </c>
      <c r="E263" s="8">
        <v>0</v>
      </c>
      <c r="F263" s="8">
        <v>0</v>
      </c>
      <c r="G263" s="8">
        <v>0</v>
      </c>
      <c r="H263" s="8">
        <v>0</v>
      </c>
      <c r="I263" s="8">
        <v>0</v>
      </c>
      <c r="J263" s="8">
        <v>0</v>
      </c>
      <c r="K263" s="8">
        <v>0</v>
      </c>
      <c r="L263" s="8">
        <v>0</v>
      </c>
      <c r="M263" s="8">
        <v>0</v>
      </c>
      <c r="N263" s="8">
        <v>0</v>
      </c>
    </row>
    <row r="264" spans="1:14" ht="15.75" thickBot="1" x14ac:dyDescent="0.3">
      <c r="A264" s="10" t="s">
        <v>478</v>
      </c>
      <c r="B264" s="8">
        <v>0</v>
      </c>
      <c r="C264" s="8">
        <v>0</v>
      </c>
      <c r="D264" s="8">
        <v>0</v>
      </c>
      <c r="E264" s="8">
        <v>0</v>
      </c>
      <c r="F264" s="8">
        <v>0</v>
      </c>
      <c r="G264" s="8">
        <v>0</v>
      </c>
      <c r="H264" s="8">
        <v>0</v>
      </c>
      <c r="I264" s="8">
        <v>0</v>
      </c>
      <c r="J264" s="8">
        <v>0</v>
      </c>
      <c r="K264" s="8">
        <v>0</v>
      </c>
      <c r="L264" s="8">
        <v>0</v>
      </c>
      <c r="M264" s="8">
        <v>0</v>
      </c>
      <c r="N264" s="8">
        <v>0</v>
      </c>
    </row>
    <row r="265" spans="1:14" ht="15.75" thickBot="1" x14ac:dyDescent="0.3">
      <c r="A265" s="11" t="s">
        <v>245</v>
      </c>
      <c r="B265" s="12">
        <v>6000</v>
      </c>
      <c r="C265" s="12">
        <v>6000</v>
      </c>
      <c r="D265" s="12">
        <v>30000</v>
      </c>
      <c r="E265" s="12">
        <v>30000</v>
      </c>
      <c r="F265" s="12">
        <v>6000</v>
      </c>
      <c r="G265" s="12">
        <v>6000</v>
      </c>
      <c r="H265" s="12">
        <v>6000</v>
      </c>
      <c r="I265" s="12">
        <v>6000</v>
      </c>
      <c r="J265" s="12">
        <v>6000</v>
      </c>
      <c r="K265" s="12">
        <v>6000</v>
      </c>
      <c r="L265" s="12">
        <v>6000</v>
      </c>
      <c r="M265" s="12">
        <v>6000</v>
      </c>
      <c r="N265" s="12">
        <v>120000</v>
      </c>
    </row>
    <row r="266" spans="1:14" x14ac:dyDescent="0.25">
      <c r="A266" s="13" t="s">
        <v>246</v>
      </c>
      <c r="B266" s="12">
        <v>21244331.466054559</v>
      </c>
      <c r="C266" s="12">
        <v>22860552.395465579</v>
      </c>
      <c r="D266" s="12">
        <v>22929300.705329075</v>
      </c>
      <c r="E266" s="12">
        <v>17281516.236863676</v>
      </c>
      <c r="F266" s="12">
        <v>15290778.942814039</v>
      </c>
      <c r="G266" s="12">
        <v>13067585.574277896</v>
      </c>
      <c r="H266" s="12">
        <v>11954163.562669586</v>
      </c>
      <c r="I266" s="12">
        <v>12177562.251114249</v>
      </c>
      <c r="J266" s="12">
        <v>12301909.223942935</v>
      </c>
      <c r="K266" s="12">
        <v>12137072.620815074</v>
      </c>
      <c r="L266" s="12">
        <v>9879276.6954170503</v>
      </c>
      <c r="M266" s="12">
        <v>10735497.807598311</v>
      </c>
      <c r="N266" s="12">
        <v>181859547.48236203</v>
      </c>
    </row>
    <row r="267" spans="1:14" x14ac:dyDescent="0.25">
      <c r="A267" s="7" t="s">
        <v>247</v>
      </c>
      <c r="B267" s="8"/>
      <c r="C267" s="8"/>
      <c r="D267" s="8"/>
      <c r="E267" s="8"/>
      <c r="F267" s="8"/>
      <c r="G267" s="8"/>
      <c r="H267" s="8"/>
      <c r="I267" s="8"/>
      <c r="J267" s="8"/>
      <c r="K267" s="8"/>
      <c r="L267" s="8"/>
      <c r="M267" s="8"/>
      <c r="N267" s="8"/>
    </row>
    <row r="268" spans="1:14" x14ac:dyDescent="0.25">
      <c r="A268" s="9" t="s">
        <v>248</v>
      </c>
      <c r="B268" s="8"/>
      <c r="C268" s="8"/>
      <c r="D268" s="8"/>
      <c r="E268" s="8"/>
      <c r="F268" s="8"/>
      <c r="G268" s="8"/>
      <c r="H268" s="8"/>
      <c r="I268" s="8"/>
      <c r="J268" s="8"/>
      <c r="K268" s="8"/>
      <c r="L268" s="8"/>
      <c r="M268" s="8"/>
      <c r="N268" s="8"/>
    </row>
    <row r="269" spans="1:14" x14ac:dyDescent="0.25">
      <c r="A269" s="10" t="s">
        <v>249</v>
      </c>
      <c r="B269" s="8">
        <v>30000</v>
      </c>
      <c r="C269" s="8">
        <v>100000</v>
      </c>
      <c r="D269" s="8">
        <v>120000</v>
      </c>
      <c r="E269" s="8">
        <v>120000</v>
      </c>
      <c r="F269" s="8">
        <v>110000</v>
      </c>
      <c r="G269" s="8">
        <v>80000</v>
      </c>
      <c r="H269" s="8">
        <v>10000</v>
      </c>
      <c r="I269" s="8">
        <v>100000</v>
      </c>
      <c r="J269" s="8">
        <v>150000</v>
      </c>
      <c r="K269" s="8">
        <v>10000</v>
      </c>
      <c r="L269" s="8">
        <v>60000</v>
      </c>
      <c r="M269" s="8">
        <v>110000</v>
      </c>
      <c r="N269" s="8">
        <v>1000000</v>
      </c>
    </row>
    <row r="270" spans="1:14" x14ac:dyDescent="0.25">
      <c r="A270" s="10" t="s">
        <v>251</v>
      </c>
      <c r="B270" s="8">
        <v>603000</v>
      </c>
      <c r="C270" s="8">
        <v>599000</v>
      </c>
      <c r="D270" s="8">
        <v>641000</v>
      </c>
      <c r="E270" s="8">
        <v>611000</v>
      </c>
      <c r="F270" s="8">
        <v>716000</v>
      </c>
      <c r="G270" s="8">
        <v>772000</v>
      </c>
      <c r="H270" s="8">
        <v>809000</v>
      </c>
      <c r="I270" s="8">
        <v>843000</v>
      </c>
      <c r="J270" s="8">
        <v>725000</v>
      </c>
      <c r="K270" s="8">
        <v>642000</v>
      </c>
      <c r="L270" s="8">
        <v>434000</v>
      </c>
      <c r="M270" s="8">
        <v>279000</v>
      </c>
      <c r="N270" s="8">
        <v>7674000</v>
      </c>
    </row>
    <row r="271" spans="1:14" x14ac:dyDescent="0.25">
      <c r="A271" s="10" t="s">
        <v>252</v>
      </c>
      <c r="B271" s="8">
        <v>416000</v>
      </c>
      <c r="C271" s="8">
        <v>418000</v>
      </c>
      <c r="D271" s="8">
        <v>454000</v>
      </c>
      <c r="E271" s="8">
        <v>380000</v>
      </c>
      <c r="F271" s="8">
        <v>298000</v>
      </c>
      <c r="G271" s="8">
        <v>506000</v>
      </c>
      <c r="H271" s="8">
        <v>333000</v>
      </c>
      <c r="I271" s="8">
        <v>463000</v>
      </c>
      <c r="J271" s="8">
        <v>326000</v>
      </c>
      <c r="K271" s="8">
        <v>300000</v>
      </c>
      <c r="L271" s="8">
        <v>343000</v>
      </c>
      <c r="M271" s="8">
        <v>443000</v>
      </c>
      <c r="N271" s="8">
        <v>4680000</v>
      </c>
    </row>
    <row r="272" spans="1:14" x14ac:dyDescent="0.25">
      <c r="A272" s="10" t="s">
        <v>253</v>
      </c>
      <c r="B272" s="8">
        <v>151518</v>
      </c>
      <c r="C272" s="8">
        <v>154026</v>
      </c>
      <c r="D272" s="8">
        <v>327914</v>
      </c>
      <c r="E272" s="8">
        <v>153770</v>
      </c>
      <c r="F272" s="8">
        <v>213349</v>
      </c>
      <c r="G272" s="8">
        <v>380867</v>
      </c>
      <c r="H272" s="8">
        <v>434841</v>
      </c>
      <c r="I272" s="8">
        <v>70776</v>
      </c>
      <c r="J272" s="8">
        <v>171850</v>
      </c>
      <c r="K272" s="8">
        <v>182286</v>
      </c>
      <c r="L272" s="8">
        <v>159119</v>
      </c>
      <c r="M272" s="8">
        <v>145628</v>
      </c>
      <c r="N272" s="8">
        <v>2545944</v>
      </c>
    </row>
    <row r="273" spans="1:14" x14ac:dyDescent="0.25">
      <c r="A273" s="10" t="s">
        <v>255</v>
      </c>
      <c r="B273" s="8">
        <v>271000</v>
      </c>
      <c r="C273" s="8">
        <v>500000</v>
      </c>
      <c r="D273" s="8">
        <v>401000</v>
      </c>
      <c r="E273" s="8">
        <v>395000</v>
      </c>
      <c r="F273" s="8">
        <v>421000</v>
      </c>
      <c r="G273" s="8">
        <v>669000</v>
      </c>
      <c r="H273" s="8">
        <v>479000</v>
      </c>
      <c r="I273" s="8">
        <v>460000</v>
      </c>
      <c r="J273" s="8">
        <v>348000</v>
      </c>
      <c r="K273" s="8">
        <v>384000</v>
      </c>
      <c r="L273" s="8">
        <v>479000</v>
      </c>
      <c r="M273" s="8">
        <v>393000</v>
      </c>
      <c r="N273" s="8">
        <v>5200000</v>
      </c>
    </row>
    <row r="274" spans="1:14" x14ac:dyDescent="0.25">
      <c r="A274" s="10" t="s">
        <v>479</v>
      </c>
      <c r="B274" s="8">
        <v>0</v>
      </c>
      <c r="C274" s="8">
        <v>0</v>
      </c>
      <c r="D274" s="8">
        <v>0</v>
      </c>
      <c r="E274" s="8">
        <v>0</v>
      </c>
      <c r="F274" s="8">
        <v>0</v>
      </c>
      <c r="G274" s="8">
        <v>0</v>
      </c>
      <c r="H274" s="8">
        <v>0</v>
      </c>
      <c r="I274" s="8">
        <v>0</v>
      </c>
      <c r="J274" s="8">
        <v>0</v>
      </c>
      <c r="K274" s="8">
        <v>0</v>
      </c>
      <c r="L274" s="8">
        <v>0</v>
      </c>
      <c r="M274" s="8">
        <v>0</v>
      </c>
      <c r="N274" s="8">
        <v>0</v>
      </c>
    </row>
    <row r="275" spans="1:14" x14ac:dyDescent="0.25">
      <c r="A275" s="10" t="s">
        <v>256</v>
      </c>
      <c r="B275" s="8">
        <v>218148</v>
      </c>
      <c r="C275" s="8">
        <v>145790</v>
      </c>
      <c r="D275" s="8">
        <v>195609</v>
      </c>
      <c r="E275" s="8">
        <v>162641</v>
      </c>
      <c r="F275" s="8">
        <v>101284</v>
      </c>
      <c r="G275" s="8">
        <v>170516</v>
      </c>
      <c r="H275" s="8">
        <v>146890</v>
      </c>
      <c r="I275" s="8">
        <v>124727</v>
      </c>
      <c r="J275" s="8">
        <v>182239</v>
      </c>
      <c r="K275" s="8">
        <v>98719</v>
      </c>
      <c r="L275" s="8">
        <v>131505</v>
      </c>
      <c r="M275" s="8">
        <v>153484</v>
      </c>
      <c r="N275" s="8">
        <v>1831552</v>
      </c>
    </row>
    <row r="276" spans="1:14" x14ac:dyDescent="0.25">
      <c r="A276" s="10" t="s">
        <v>257</v>
      </c>
      <c r="B276" s="8">
        <v>6000</v>
      </c>
      <c r="C276" s="8">
        <v>10000</v>
      </c>
      <c r="D276" s="8">
        <v>11000</v>
      </c>
      <c r="E276" s="8">
        <v>17000</v>
      </c>
      <c r="F276" s="8">
        <v>7000</v>
      </c>
      <c r="G276" s="8">
        <v>13000</v>
      </c>
      <c r="H276" s="8">
        <v>13000</v>
      </c>
      <c r="I276" s="8">
        <v>9000</v>
      </c>
      <c r="J276" s="8">
        <v>13000</v>
      </c>
      <c r="K276" s="8">
        <v>9000</v>
      </c>
      <c r="L276" s="8">
        <v>11000</v>
      </c>
      <c r="M276" s="8">
        <v>6000</v>
      </c>
      <c r="N276" s="8">
        <v>125000</v>
      </c>
    </row>
    <row r="277" spans="1:14" ht="15.75" thickBot="1" x14ac:dyDescent="0.3">
      <c r="A277" s="10" t="s">
        <v>258</v>
      </c>
      <c r="B277" s="8">
        <v>0</v>
      </c>
      <c r="C277" s="8">
        <v>0</v>
      </c>
      <c r="D277" s="8">
        <v>0</v>
      </c>
      <c r="E277" s="8">
        <v>0</v>
      </c>
      <c r="F277" s="8">
        <v>0</v>
      </c>
      <c r="G277" s="8">
        <v>0</v>
      </c>
      <c r="H277" s="8">
        <v>0</v>
      </c>
      <c r="I277" s="8">
        <v>0</v>
      </c>
      <c r="J277" s="8">
        <v>0</v>
      </c>
      <c r="K277" s="8">
        <v>0</v>
      </c>
      <c r="L277" s="8">
        <v>0</v>
      </c>
      <c r="M277" s="8">
        <v>0</v>
      </c>
      <c r="N277" s="8">
        <v>0</v>
      </c>
    </row>
    <row r="278" spans="1:14" x14ac:dyDescent="0.25">
      <c r="A278" s="11" t="s">
        <v>259</v>
      </c>
      <c r="B278" s="12">
        <v>1695666</v>
      </c>
      <c r="C278" s="12">
        <v>1926816</v>
      </c>
      <c r="D278" s="12">
        <v>2150523</v>
      </c>
      <c r="E278" s="12">
        <v>1839411</v>
      </c>
      <c r="F278" s="12">
        <v>1866633</v>
      </c>
      <c r="G278" s="12">
        <v>2591383</v>
      </c>
      <c r="H278" s="12">
        <v>2225731</v>
      </c>
      <c r="I278" s="12">
        <v>2070503</v>
      </c>
      <c r="J278" s="12">
        <v>1916089</v>
      </c>
      <c r="K278" s="12">
        <v>1626005</v>
      </c>
      <c r="L278" s="12">
        <v>1617624</v>
      </c>
      <c r="M278" s="12">
        <v>1530112</v>
      </c>
      <c r="N278" s="12">
        <v>23056496</v>
      </c>
    </row>
    <row r="279" spans="1:14" x14ac:dyDescent="0.25">
      <c r="A279" s="9" t="s">
        <v>260</v>
      </c>
      <c r="B279" s="8"/>
      <c r="C279" s="8"/>
      <c r="D279" s="8"/>
      <c r="E279" s="8"/>
      <c r="F279" s="8"/>
      <c r="G279" s="8"/>
      <c r="H279" s="8"/>
      <c r="I279" s="8"/>
      <c r="J279" s="8"/>
      <c r="K279" s="8"/>
      <c r="L279" s="8"/>
      <c r="M279" s="8"/>
      <c r="N279" s="8"/>
    </row>
    <row r="280" spans="1:14" ht="15.75" thickBot="1" x14ac:dyDescent="0.3">
      <c r="A280" s="10" t="s">
        <v>261</v>
      </c>
      <c r="B280" s="8">
        <v>235929</v>
      </c>
      <c r="C280" s="8">
        <v>252010</v>
      </c>
      <c r="D280" s="8">
        <v>267490</v>
      </c>
      <c r="E280" s="8">
        <v>283611</v>
      </c>
      <c r="F280" s="8">
        <v>299052</v>
      </c>
      <c r="G280" s="8">
        <v>299133</v>
      </c>
      <c r="H280" s="8">
        <v>299052</v>
      </c>
      <c r="I280" s="8">
        <v>283348</v>
      </c>
      <c r="J280" s="8">
        <v>267490</v>
      </c>
      <c r="K280" s="8">
        <v>251777</v>
      </c>
      <c r="L280" s="8">
        <v>235929</v>
      </c>
      <c r="M280" s="8">
        <v>235992</v>
      </c>
      <c r="N280" s="8">
        <v>3210813</v>
      </c>
    </row>
    <row r="281" spans="1:14" x14ac:dyDescent="0.25">
      <c r="A281" s="11" t="s">
        <v>262</v>
      </c>
      <c r="B281" s="12">
        <v>235929</v>
      </c>
      <c r="C281" s="12">
        <v>252010</v>
      </c>
      <c r="D281" s="12">
        <v>267490</v>
      </c>
      <c r="E281" s="12">
        <v>283611</v>
      </c>
      <c r="F281" s="12">
        <v>299052</v>
      </c>
      <c r="G281" s="12">
        <v>299133</v>
      </c>
      <c r="H281" s="12">
        <v>299052</v>
      </c>
      <c r="I281" s="12">
        <v>283348</v>
      </c>
      <c r="J281" s="12">
        <v>267490</v>
      </c>
      <c r="K281" s="12">
        <v>251777</v>
      </c>
      <c r="L281" s="12">
        <v>235929</v>
      </c>
      <c r="M281" s="12">
        <v>235992</v>
      </c>
      <c r="N281" s="12">
        <v>3210813</v>
      </c>
    </row>
    <row r="282" spans="1:14" x14ac:dyDescent="0.25">
      <c r="A282" s="9" t="s">
        <v>263</v>
      </c>
      <c r="B282" s="8"/>
      <c r="C282" s="8"/>
      <c r="D282" s="8"/>
      <c r="E282" s="8"/>
      <c r="F282" s="8"/>
      <c r="G282" s="8"/>
      <c r="H282" s="8"/>
      <c r="I282" s="8"/>
      <c r="J282" s="8"/>
      <c r="K282" s="8"/>
      <c r="L282" s="8"/>
      <c r="M282" s="8"/>
      <c r="N282" s="8"/>
    </row>
    <row r="283" spans="1:14" x14ac:dyDescent="0.25">
      <c r="A283" s="10" t="s">
        <v>264</v>
      </c>
      <c r="B283" s="8">
        <v>50000</v>
      </c>
      <c r="C283" s="8">
        <v>50000</v>
      </c>
      <c r="D283" s="8">
        <v>50000</v>
      </c>
      <c r="E283" s="8">
        <v>50000</v>
      </c>
      <c r="F283" s="8">
        <v>50000</v>
      </c>
      <c r="G283" s="8">
        <v>100000</v>
      </c>
      <c r="H283" s="8">
        <v>150000</v>
      </c>
      <c r="I283" s="8">
        <v>100000</v>
      </c>
      <c r="J283" s="8">
        <v>100000</v>
      </c>
      <c r="K283" s="8">
        <v>50000</v>
      </c>
      <c r="L283" s="8">
        <v>50000</v>
      </c>
      <c r="M283" s="8">
        <v>50000</v>
      </c>
      <c r="N283" s="8">
        <v>850000</v>
      </c>
    </row>
    <row r="284" spans="1:14" x14ac:dyDescent="0.25">
      <c r="A284" s="10" t="s">
        <v>265</v>
      </c>
      <c r="B284" s="8">
        <v>225000</v>
      </c>
      <c r="C284" s="8">
        <v>225000</v>
      </c>
      <c r="D284" s="8">
        <v>225000</v>
      </c>
      <c r="E284" s="8">
        <v>225000</v>
      </c>
      <c r="F284" s="8">
        <v>225000</v>
      </c>
      <c r="G284" s="8">
        <v>225000</v>
      </c>
      <c r="H284" s="8">
        <v>300000</v>
      </c>
      <c r="I284" s="8">
        <v>300000</v>
      </c>
      <c r="J284" s="8">
        <v>300000</v>
      </c>
      <c r="K284" s="8">
        <v>300000</v>
      </c>
      <c r="L284" s="8">
        <v>225000</v>
      </c>
      <c r="M284" s="8">
        <v>225000</v>
      </c>
      <c r="N284" s="8">
        <v>3000000</v>
      </c>
    </row>
    <row r="285" spans="1:14" x14ac:dyDescent="0.25">
      <c r="A285" s="10" t="s">
        <v>266</v>
      </c>
      <c r="B285" s="8">
        <v>3037839.3598051397</v>
      </c>
      <c r="C285" s="8">
        <v>3106904.983785673</v>
      </c>
      <c r="D285" s="8">
        <v>1511867.9160602118</v>
      </c>
      <c r="E285" s="8">
        <v>680116.83878040675</v>
      </c>
      <c r="F285" s="8">
        <v>134771.64775417902</v>
      </c>
      <c r="G285" s="8">
        <v>5184.8036749134908</v>
      </c>
      <c r="H285" s="8">
        <v>0</v>
      </c>
      <c r="I285" s="8">
        <v>0</v>
      </c>
      <c r="J285" s="8">
        <v>0</v>
      </c>
      <c r="K285" s="8">
        <v>0</v>
      </c>
      <c r="L285" s="8">
        <v>0</v>
      </c>
      <c r="M285" s="8">
        <v>0</v>
      </c>
      <c r="N285" s="8">
        <v>8476685.549860524</v>
      </c>
    </row>
    <row r="286" spans="1:14" x14ac:dyDescent="0.25">
      <c r="A286" s="10" t="s">
        <v>267</v>
      </c>
      <c r="B286" s="8">
        <v>0</v>
      </c>
      <c r="C286" s="8">
        <v>0</v>
      </c>
      <c r="D286" s="8">
        <v>0</v>
      </c>
      <c r="E286" s="8">
        <v>400000</v>
      </c>
      <c r="F286" s="8">
        <v>256752</v>
      </c>
      <c r="G286" s="8">
        <v>220000</v>
      </c>
      <c r="H286" s="8">
        <v>220000</v>
      </c>
      <c r="I286" s="8">
        <v>275000</v>
      </c>
      <c r="J286" s="8">
        <v>275000</v>
      </c>
      <c r="K286" s="8">
        <v>500000</v>
      </c>
      <c r="L286" s="8">
        <v>500000</v>
      </c>
      <c r="M286" s="8">
        <v>303248</v>
      </c>
      <c r="N286" s="8">
        <v>2950000</v>
      </c>
    </row>
    <row r="287" spans="1:14" x14ac:dyDescent="0.25">
      <c r="A287" s="10" t="s">
        <v>268</v>
      </c>
      <c r="B287" s="8">
        <v>0</v>
      </c>
      <c r="C287" s="8">
        <v>0</v>
      </c>
      <c r="D287" s="8">
        <v>0</v>
      </c>
      <c r="E287" s="8">
        <v>0</v>
      </c>
      <c r="F287" s="8">
        <v>0</v>
      </c>
      <c r="G287" s="8">
        <v>0</v>
      </c>
      <c r="H287" s="8">
        <v>0</v>
      </c>
      <c r="I287" s="8">
        <v>0</v>
      </c>
      <c r="J287" s="8">
        <v>0</v>
      </c>
      <c r="K287" s="8">
        <v>0</v>
      </c>
      <c r="L287" s="8">
        <v>0</v>
      </c>
      <c r="M287" s="8">
        <v>0</v>
      </c>
      <c r="N287" s="8">
        <v>0</v>
      </c>
    </row>
    <row r="288" spans="1:14" x14ac:dyDescent="0.25">
      <c r="A288" s="10" t="s">
        <v>269</v>
      </c>
      <c r="B288" s="8">
        <v>2270162.6469479799</v>
      </c>
      <c r="C288" s="8">
        <v>3283054.9839068758</v>
      </c>
      <c r="D288" s="8">
        <v>1794843.8218019784</v>
      </c>
      <c r="E288" s="8">
        <v>1402266.2249486449</v>
      </c>
      <c r="F288" s="8">
        <v>1358676.021959556</v>
      </c>
      <c r="G288" s="8">
        <v>81103.450082877825</v>
      </c>
      <c r="H288" s="8">
        <v>0</v>
      </c>
      <c r="I288" s="8">
        <v>0</v>
      </c>
      <c r="J288" s="8">
        <v>0</v>
      </c>
      <c r="K288" s="8">
        <v>0</v>
      </c>
      <c r="L288" s="8">
        <v>0</v>
      </c>
      <c r="M288" s="8">
        <v>0</v>
      </c>
      <c r="N288" s="8">
        <v>10190107.149647914</v>
      </c>
    </row>
    <row r="289" spans="1:14" x14ac:dyDescent="0.25">
      <c r="A289" s="10" t="s">
        <v>270</v>
      </c>
      <c r="B289" s="8">
        <v>1930564.6031811603</v>
      </c>
      <c r="C289" s="8">
        <v>1939546.4438633651</v>
      </c>
      <c r="D289" s="8">
        <v>1800227.6946861052</v>
      </c>
      <c r="E289" s="8">
        <v>1586899.2405931745</v>
      </c>
      <c r="F289" s="8">
        <v>1054300.042621895</v>
      </c>
      <c r="G289" s="8">
        <v>596885.48122662876</v>
      </c>
      <c r="H289" s="8">
        <v>140090</v>
      </c>
      <c r="I289" s="8">
        <v>0</v>
      </c>
      <c r="J289" s="8">
        <v>0</v>
      </c>
      <c r="K289" s="8">
        <v>0</v>
      </c>
      <c r="L289" s="8">
        <v>0</v>
      </c>
      <c r="M289" s="8">
        <v>0</v>
      </c>
      <c r="N289" s="8">
        <v>9048513.5061723273</v>
      </c>
    </row>
    <row r="290" spans="1:14" x14ac:dyDescent="0.25">
      <c r="A290" s="10" t="s">
        <v>480</v>
      </c>
      <c r="B290" s="8">
        <v>0</v>
      </c>
      <c r="C290" s="8">
        <v>0</v>
      </c>
      <c r="D290" s="8">
        <v>0</v>
      </c>
      <c r="E290" s="8">
        <v>0</v>
      </c>
      <c r="F290" s="8">
        <v>0</v>
      </c>
      <c r="G290" s="8">
        <v>0</v>
      </c>
      <c r="H290" s="8">
        <v>0</v>
      </c>
      <c r="I290" s="8">
        <v>0</v>
      </c>
      <c r="J290" s="8">
        <v>0</v>
      </c>
      <c r="K290" s="8">
        <v>0</v>
      </c>
      <c r="L290" s="8">
        <v>0</v>
      </c>
      <c r="M290" s="8">
        <v>0</v>
      </c>
      <c r="N290" s="8">
        <v>0</v>
      </c>
    </row>
    <row r="291" spans="1:14" x14ac:dyDescent="0.25">
      <c r="A291" s="10" t="s">
        <v>271</v>
      </c>
      <c r="B291" s="8">
        <v>0</v>
      </c>
      <c r="C291" s="8">
        <v>0</v>
      </c>
      <c r="D291" s="8">
        <v>0</v>
      </c>
      <c r="E291" s="8">
        <v>0</v>
      </c>
      <c r="F291" s="8">
        <v>0</v>
      </c>
      <c r="G291" s="8">
        <v>0</v>
      </c>
      <c r="H291" s="8">
        <v>0</v>
      </c>
      <c r="I291" s="8">
        <v>0</v>
      </c>
      <c r="J291" s="8">
        <v>0</v>
      </c>
      <c r="K291" s="8">
        <v>0</v>
      </c>
      <c r="L291" s="8">
        <v>0</v>
      </c>
      <c r="M291" s="8">
        <v>0</v>
      </c>
      <c r="N291" s="8">
        <v>0</v>
      </c>
    </row>
    <row r="292" spans="1:14" x14ac:dyDescent="0.25">
      <c r="A292" s="10" t="s">
        <v>272</v>
      </c>
      <c r="B292" s="8">
        <v>0</v>
      </c>
      <c r="C292" s="8">
        <v>0</v>
      </c>
      <c r="D292" s="8">
        <v>0</v>
      </c>
      <c r="E292" s="8">
        <v>0</v>
      </c>
      <c r="F292" s="8">
        <v>0</v>
      </c>
      <c r="G292" s="8">
        <v>0</v>
      </c>
      <c r="H292" s="8">
        <v>0</v>
      </c>
      <c r="I292" s="8">
        <v>0</v>
      </c>
      <c r="J292" s="8">
        <v>0</v>
      </c>
      <c r="K292" s="8">
        <v>0</v>
      </c>
      <c r="L292" s="8">
        <v>0</v>
      </c>
      <c r="M292" s="8">
        <v>0</v>
      </c>
      <c r="N292" s="8">
        <v>0</v>
      </c>
    </row>
    <row r="293" spans="1:14" x14ac:dyDescent="0.25">
      <c r="A293" s="10" t="s">
        <v>273</v>
      </c>
      <c r="B293" s="8">
        <v>0</v>
      </c>
      <c r="C293" s="8">
        <v>0</v>
      </c>
      <c r="D293" s="8">
        <v>0</v>
      </c>
      <c r="E293" s="8">
        <v>0</v>
      </c>
      <c r="F293" s="8">
        <v>0</v>
      </c>
      <c r="G293" s="8">
        <v>0</v>
      </c>
      <c r="H293" s="8">
        <v>0</v>
      </c>
      <c r="I293" s="8">
        <v>0</v>
      </c>
      <c r="J293" s="8">
        <v>0</v>
      </c>
      <c r="K293" s="8">
        <v>0</v>
      </c>
      <c r="L293" s="8">
        <v>0</v>
      </c>
      <c r="M293" s="8">
        <v>0</v>
      </c>
      <c r="N293" s="8">
        <v>0</v>
      </c>
    </row>
    <row r="294" spans="1:14" x14ac:dyDescent="0.25">
      <c r="A294" s="10" t="s">
        <v>274</v>
      </c>
      <c r="B294" s="8">
        <v>199740.28446806001</v>
      </c>
      <c r="C294" s="8">
        <v>2625945.3896669741</v>
      </c>
      <c r="D294" s="8">
        <v>1042312.6087874845</v>
      </c>
      <c r="E294" s="8">
        <v>280249.14484489069</v>
      </c>
      <c r="F294" s="8">
        <v>0</v>
      </c>
      <c r="G294" s="8">
        <v>0</v>
      </c>
      <c r="H294" s="8">
        <v>0</v>
      </c>
      <c r="I294" s="8">
        <v>0</v>
      </c>
      <c r="J294" s="8">
        <v>0</v>
      </c>
      <c r="K294" s="8">
        <v>0</v>
      </c>
      <c r="L294" s="8">
        <v>0</v>
      </c>
      <c r="M294" s="8">
        <v>0</v>
      </c>
      <c r="N294" s="8">
        <v>4148247.4277674095</v>
      </c>
    </row>
    <row r="295" spans="1:14" x14ac:dyDescent="0.25">
      <c r="A295" s="10" t="s">
        <v>481</v>
      </c>
      <c r="B295" s="8">
        <v>0</v>
      </c>
      <c r="C295" s="8">
        <v>0</v>
      </c>
      <c r="D295" s="8">
        <v>0</v>
      </c>
      <c r="E295" s="8">
        <v>0</v>
      </c>
      <c r="F295" s="8">
        <v>0</v>
      </c>
      <c r="G295" s="8">
        <v>0</v>
      </c>
      <c r="H295" s="8">
        <v>0</v>
      </c>
      <c r="I295" s="8">
        <v>0</v>
      </c>
      <c r="J295" s="8">
        <v>0</v>
      </c>
      <c r="K295" s="8">
        <v>0</v>
      </c>
      <c r="L295" s="8">
        <v>0</v>
      </c>
      <c r="M295" s="8">
        <v>0</v>
      </c>
      <c r="N295" s="8">
        <v>0</v>
      </c>
    </row>
    <row r="296" spans="1:14" x14ac:dyDescent="0.25">
      <c r="A296" s="10" t="s">
        <v>275</v>
      </c>
      <c r="B296" s="8">
        <v>93854</v>
      </c>
      <c r="C296" s="8">
        <v>93854</v>
      </c>
      <c r="D296" s="8">
        <v>86354</v>
      </c>
      <c r="E296" s="8">
        <v>83854</v>
      </c>
      <c r="F296" s="8">
        <v>83854</v>
      </c>
      <c r="G296" s="8">
        <v>83854</v>
      </c>
      <c r="H296" s="8">
        <v>93854</v>
      </c>
      <c r="I296" s="8">
        <v>93854</v>
      </c>
      <c r="J296" s="8">
        <v>83854</v>
      </c>
      <c r="K296" s="8">
        <v>85604</v>
      </c>
      <c r="L296" s="8">
        <v>83354</v>
      </c>
      <c r="M296" s="8">
        <v>83856</v>
      </c>
      <c r="N296" s="8">
        <v>1050000</v>
      </c>
    </row>
    <row r="297" spans="1:14" x14ac:dyDescent="0.25">
      <c r="A297" s="10" t="s">
        <v>276</v>
      </c>
      <c r="B297" s="8">
        <v>90000</v>
      </c>
      <c r="C297" s="8">
        <v>90000</v>
      </c>
      <c r="D297" s="8">
        <v>130000</v>
      </c>
      <c r="E297" s="8">
        <v>130000</v>
      </c>
      <c r="F297" s="8">
        <v>130000</v>
      </c>
      <c r="G297" s="8">
        <v>65000</v>
      </c>
      <c r="H297" s="8">
        <v>70000</v>
      </c>
      <c r="I297" s="8">
        <v>70000</v>
      </c>
      <c r="J297" s="8">
        <v>70000</v>
      </c>
      <c r="K297" s="8">
        <v>80000</v>
      </c>
      <c r="L297" s="8">
        <v>80000</v>
      </c>
      <c r="M297" s="8">
        <v>70000</v>
      </c>
      <c r="N297" s="8">
        <v>1075000</v>
      </c>
    </row>
    <row r="298" spans="1:14" x14ac:dyDescent="0.25">
      <c r="A298" s="10" t="s">
        <v>277</v>
      </c>
      <c r="B298" s="8">
        <v>50000</v>
      </c>
      <c r="C298" s="8">
        <v>150000</v>
      </c>
      <c r="D298" s="8">
        <v>150000</v>
      </c>
      <c r="E298" s="8">
        <v>150000</v>
      </c>
      <c r="F298" s="8">
        <v>50000</v>
      </c>
      <c r="G298" s="8">
        <v>50000</v>
      </c>
      <c r="H298" s="8">
        <v>50000</v>
      </c>
      <c r="I298" s="8">
        <v>50000</v>
      </c>
      <c r="J298" s="8">
        <v>50000</v>
      </c>
      <c r="K298" s="8">
        <v>50000</v>
      </c>
      <c r="L298" s="8">
        <v>150000</v>
      </c>
      <c r="M298" s="8">
        <v>50000</v>
      </c>
      <c r="N298" s="8">
        <v>1000000</v>
      </c>
    </row>
    <row r="299" spans="1:14" x14ac:dyDescent="0.25">
      <c r="A299" s="10" t="s">
        <v>482</v>
      </c>
      <c r="B299" s="8">
        <v>0</v>
      </c>
      <c r="C299" s="8">
        <v>0</v>
      </c>
      <c r="D299" s="8">
        <v>0</v>
      </c>
      <c r="E299" s="8">
        <v>0</v>
      </c>
      <c r="F299" s="8">
        <v>0</v>
      </c>
      <c r="G299" s="8">
        <v>0</v>
      </c>
      <c r="H299" s="8">
        <v>0</v>
      </c>
      <c r="I299" s="8">
        <v>0</v>
      </c>
      <c r="J299" s="8">
        <v>0</v>
      </c>
      <c r="K299" s="8">
        <v>0</v>
      </c>
      <c r="L299" s="8">
        <v>0</v>
      </c>
      <c r="M299" s="8">
        <v>0</v>
      </c>
      <c r="N299" s="8">
        <v>0</v>
      </c>
    </row>
    <row r="300" spans="1:14" x14ac:dyDescent="0.25">
      <c r="A300" s="10" t="s">
        <v>483</v>
      </c>
      <c r="B300" s="8">
        <v>0</v>
      </c>
      <c r="C300" s="8">
        <v>0</v>
      </c>
      <c r="D300" s="8">
        <v>0</v>
      </c>
      <c r="E300" s="8">
        <v>0</v>
      </c>
      <c r="F300" s="8">
        <v>0</v>
      </c>
      <c r="G300" s="8">
        <v>0</v>
      </c>
      <c r="H300" s="8">
        <v>0</v>
      </c>
      <c r="I300" s="8">
        <v>0</v>
      </c>
      <c r="J300" s="8">
        <v>0</v>
      </c>
      <c r="K300" s="8">
        <v>0</v>
      </c>
      <c r="L300" s="8">
        <v>0</v>
      </c>
      <c r="M300" s="8">
        <v>0</v>
      </c>
      <c r="N300" s="8">
        <v>0</v>
      </c>
    </row>
    <row r="301" spans="1:14" x14ac:dyDescent="0.25">
      <c r="A301" s="10" t="s">
        <v>278</v>
      </c>
      <c r="B301" s="8">
        <v>2661293.0115240198</v>
      </c>
      <c r="C301" s="8">
        <v>2460595.2337996531</v>
      </c>
      <c r="D301" s="8">
        <v>2052245.0378088783</v>
      </c>
      <c r="E301" s="8">
        <v>953714</v>
      </c>
      <c r="F301" s="8">
        <v>258214</v>
      </c>
      <c r="G301" s="8">
        <v>218214</v>
      </c>
      <c r="H301" s="8">
        <v>108717</v>
      </c>
      <c r="I301" s="8">
        <v>0</v>
      </c>
      <c r="J301" s="8">
        <v>0</v>
      </c>
      <c r="K301" s="8">
        <v>0</v>
      </c>
      <c r="L301" s="8">
        <v>0</v>
      </c>
      <c r="M301" s="8">
        <v>0</v>
      </c>
      <c r="N301" s="8">
        <v>8712992.2831325512</v>
      </c>
    </row>
    <row r="302" spans="1:14" x14ac:dyDescent="0.25">
      <c r="A302" s="10" t="s">
        <v>279</v>
      </c>
      <c r="B302" s="8">
        <v>0</v>
      </c>
      <c r="C302" s="8">
        <v>0</v>
      </c>
      <c r="D302" s="8">
        <v>0</v>
      </c>
      <c r="E302" s="8">
        <v>0</v>
      </c>
      <c r="F302" s="8">
        <v>0</v>
      </c>
      <c r="G302" s="8">
        <v>0</v>
      </c>
      <c r="H302" s="8">
        <v>0</v>
      </c>
      <c r="I302" s="8">
        <v>0</v>
      </c>
      <c r="J302" s="8">
        <v>0</v>
      </c>
      <c r="K302" s="8">
        <v>750000</v>
      </c>
      <c r="L302" s="8">
        <v>0</v>
      </c>
      <c r="M302" s="8">
        <v>0</v>
      </c>
      <c r="N302" s="8">
        <v>750000</v>
      </c>
    </row>
    <row r="303" spans="1:14" x14ac:dyDescent="0.25">
      <c r="A303" s="10" t="s">
        <v>280</v>
      </c>
      <c r="B303" s="8">
        <v>0</v>
      </c>
      <c r="C303" s="8">
        <v>0</v>
      </c>
      <c r="D303" s="8">
        <v>0</v>
      </c>
      <c r="E303" s="8">
        <v>0</v>
      </c>
      <c r="F303" s="8">
        <v>0</v>
      </c>
      <c r="G303" s="8">
        <v>0</v>
      </c>
      <c r="H303" s="8">
        <v>0</v>
      </c>
      <c r="I303" s="8">
        <v>0</v>
      </c>
      <c r="J303" s="8">
        <v>0</v>
      </c>
      <c r="K303" s="8">
        <v>0</v>
      </c>
      <c r="L303" s="8">
        <v>0</v>
      </c>
      <c r="M303" s="8">
        <v>0</v>
      </c>
      <c r="N303" s="8">
        <v>0</v>
      </c>
    </row>
    <row r="304" spans="1:14" x14ac:dyDescent="0.25">
      <c r="A304" s="10" t="s">
        <v>484</v>
      </c>
      <c r="B304" s="8">
        <v>0</v>
      </c>
      <c r="C304" s="8">
        <v>0</v>
      </c>
      <c r="D304" s="8">
        <v>0</v>
      </c>
      <c r="E304" s="8">
        <v>0</v>
      </c>
      <c r="F304" s="8">
        <v>0</v>
      </c>
      <c r="G304" s="8">
        <v>0</v>
      </c>
      <c r="H304" s="8">
        <v>0</v>
      </c>
      <c r="I304" s="8">
        <v>0</v>
      </c>
      <c r="J304" s="8">
        <v>0</v>
      </c>
      <c r="K304" s="8">
        <v>0</v>
      </c>
      <c r="L304" s="8">
        <v>0</v>
      </c>
      <c r="M304" s="8">
        <v>0</v>
      </c>
      <c r="N304" s="8">
        <v>0</v>
      </c>
    </row>
    <row r="305" spans="1:14" x14ac:dyDescent="0.25">
      <c r="A305" s="10" t="s">
        <v>281</v>
      </c>
      <c r="B305" s="8">
        <v>0</v>
      </c>
      <c r="C305" s="8">
        <v>0</v>
      </c>
      <c r="D305" s="8">
        <v>0</v>
      </c>
      <c r="E305" s="8">
        <v>0</v>
      </c>
      <c r="F305" s="8">
        <v>0</v>
      </c>
      <c r="G305" s="8">
        <v>0</v>
      </c>
      <c r="H305" s="8">
        <v>0</v>
      </c>
      <c r="I305" s="8">
        <v>0</v>
      </c>
      <c r="J305" s="8">
        <v>0</v>
      </c>
      <c r="K305" s="8">
        <v>0</v>
      </c>
      <c r="L305" s="8">
        <v>0</v>
      </c>
      <c r="M305" s="8">
        <v>0</v>
      </c>
      <c r="N305" s="8">
        <v>0</v>
      </c>
    </row>
    <row r="306" spans="1:14" x14ac:dyDescent="0.25">
      <c r="A306" s="10" t="s">
        <v>485</v>
      </c>
      <c r="B306" s="8">
        <v>0</v>
      </c>
      <c r="C306" s="8">
        <v>0</v>
      </c>
      <c r="D306" s="8">
        <v>0</v>
      </c>
      <c r="E306" s="8">
        <v>0</v>
      </c>
      <c r="F306" s="8">
        <v>0</v>
      </c>
      <c r="G306" s="8">
        <v>0</v>
      </c>
      <c r="H306" s="8">
        <v>0</v>
      </c>
      <c r="I306" s="8">
        <v>0</v>
      </c>
      <c r="J306" s="8">
        <v>0</v>
      </c>
      <c r="K306" s="8">
        <v>0</v>
      </c>
      <c r="L306" s="8">
        <v>0</v>
      </c>
      <c r="M306" s="8">
        <v>0</v>
      </c>
      <c r="N306" s="8">
        <v>0</v>
      </c>
    </row>
    <row r="307" spans="1:14" x14ac:dyDescent="0.25">
      <c r="A307" s="10" t="s">
        <v>282</v>
      </c>
      <c r="B307" s="8">
        <v>0</v>
      </c>
      <c r="C307" s="8">
        <v>0</v>
      </c>
      <c r="D307" s="8">
        <v>0</v>
      </c>
      <c r="E307" s="8">
        <v>0</v>
      </c>
      <c r="F307" s="8">
        <v>0</v>
      </c>
      <c r="G307" s="8">
        <v>0</v>
      </c>
      <c r="H307" s="8">
        <v>0</v>
      </c>
      <c r="I307" s="8">
        <v>0</v>
      </c>
      <c r="J307" s="8">
        <v>0</v>
      </c>
      <c r="K307" s="8">
        <v>50000</v>
      </c>
      <c r="L307" s="8">
        <v>60000</v>
      </c>
      <c r="M307" s="8">
        <v>75000</v>
      </c>
      <c r="N307" s="8">
        <v>185000</v>
      </c>
    </row>
    <row r="308" spans="1:14" x14ac:dyDescent="0.25">
      <c r="A308" s="10" t="s">
        <v>283</v>
      </c>
      <c r="B308" s="8">
        <v>0</v>
      </c>
      <c r="C308" s="8">
        <v>0</v>
      </c>
      <c r="D308" s="8">
        <v>0</v>
      </c>
      <c r="E308" s="8">
        <v>0</v>
      </c>
      <c r="F308" s="8">
        <v>0</v>
      </c>
      <c r="G308" s="8">
        <v>0</v>
      </c>
      <c r="H308" s="8">
        <v>0</v>
      </c>
      <c r="I308" s="8">
        <v>0</v>
      </c>
      <c r="J308" s="8">
        <v>0</v>
      </c>
      <c r="K308" s="8">
        <v>0</v>
      </c>
      <c r="L308" s="8">
        <v>0</v>
      </c>
      <c r="M308" s="8">
        <v>0</v>
      </c>
      <c r="N308" s="8">
        <v>0</v>
      </c>
    </row>
    <row r="309" spans="1:14" x14ac:dyDescent="0.25">
      <c r="A309" s="10" t="s">
        <v>285</v>
      </c>
      <c r="B309" s="8">
        <v>50000</v>
      </c>
      <c r="C309" s="8">
        <v>50000</v>
      </c>
      <c r="D309" s="8">
        <v>0</v>
      </c>
      <c r="E309" s="8">
        <v>50000</v>
      </c>
      <c r="F309" s="8">
        <v>25000</v>
      </c>
      <c r="G309" s="8">
        <v>50000</v>
      </c>
      <c r="H309" s="8">
        <v>50000</v>
      </c>
      <c r="I309" s="8">
        <v>49804</v>
      </c>
      <c r="J309" s="8">
        <v>0</v>
      </c>
      <c r="K309" s="8">
        <v>0</v>
      </c>
      <c r="L309" s="8">
        <v>0</v>
      </c>
      <c r="M309" s="8">
        <v>0</v>
      </c>
      <c r="N309" s="8">
        <v>324804</v>
      </c>
    </row>
    <row r="310" spans="1:14" x14ac:dyDescent="0.25">
      <c r="A310" s="10" t="s">
        <v>289</v>
      </c>
      <c r="B310" s="8">
        <v>34300</v>
      </c>
      <c r="C310" s="8">
        <v>98800</v>
      </c>
      <c r="D310" s="8">
        <v>98500</v>
      </c>
      <c r="E310" s="8">
        <v>73300</v>
      </c>
      <c r="F310" s="8">
        <v>144200</v>
      </c>
      <c r="G310" s="8">
        <v>38400</v>
      </c>
      <c r="H310" s="8">
        <v>51400</v>
      </c>
      <c r="I310" s="8">
        <v>116800</v>
      </c>
      <c r="J310" s="8">
        <v>31900</v>
      </c>
      <c r="K310" s="8">
        <v>144600</v>
      </c>
      <c r="L310" s="8">
        <v>48600</v>
      </c>
      <c r="M310" s="8">
        <v>119200</v>
      </c>
      <c r="N310" s="8">
        <v>1000000</v>
      </c>
    </row>
    <row r="311" spans="1:14" x14ac:dyDescent="0.25">
      <c r="A311" s="10" t="s">
        <v>290</v>
      </c>
      <c r="B311" s="8">
        <v>0</v>
      </c>
      <c r="C311" s="8">
        <v>0</v>
      </c>
      <c r="D311" s="8">
        <v>0</v>
      </c>
      <c r="E311" s="8">
        <v>0</v>
      </c>
      <c r="F311" s="8">
        <v>0</v>
      </c>
      <c r="G311" s="8">
        <v>0</v>
      </c>
      <c r="H311" s="8">
        <v>0</v>
      </c>
      <c r="I311" s="8">
        <v>0</v>
      </c>
      <c r="J311" s="8">
        <v>0</v>
      </c>
      <c r="K311" s="8">
        <v>0</v>
      </c>
      <c r="L311" s="8">
        <v>0</v>
      </c>
      <c r="M311" s="8">
        <v>0</v>
      </c>
      <c r="N311" s="8">
        <v>0</v>
      </c>
    </row>
    <row r="312" spans="1:14" x14ac:dyDescent="0.25">
      <c r="A312" s="10" t="s">
        <v>291</v>
      </c>
      <c r="B312" s="8">
        <v>0</v>
      </c>
      <c r="C312" s="8">
        <v>0</v>
      </c>
      <c r="D312" s="8">
        <v>0</v>
      </c>
      <c r="E312" s="8">
        <v>0</v>
      </c>
      <c r="F312" s="8">
        <v>0</v>
      </c>
      <c r="G312" s="8">
        <v>0</v>
      </c>
      <c r="H312" s="8">
        <v>0</v>
      </c>
      <c r="I312" s="8">
        <v>0</v>
      </c>
      <c r="J312" s="8">
        <v>0</v>
      </c>
      <c r="K312" s="8">
        <v>0</v>
      </c>
      <c r="L312" s="8">
        <v>0</v>
      </c>
      <c r="M312" s="8">
        <v>0</v>
      </c>
      <c r="N312" s="8">
        <v>0</v>
      </c>
    </row>
    <row r="313" spans="1:14" x14ac:dyDescent="0.25">
      <c r="A313" s="10" t="s">
        <v>292</v>
      </c>
      <c r="B313" s="8">
        <v>0</v>
      </c>
      <c r="C313" s="8">
        <v>0</v>
      </c>
      <c r="D313" s="8">
        <v>0</v>
      </c>
      <c r="E313" s="8">
        <v>0</v>
      </c>
      <c r="F313" s="8">
        <v>0</v>
      </c>
      <c r="G313" s="8">
        <v>0</v>
      </c>
      <c r="H313" s="8">
        <v>0</v>
      </c>
      <c r="I313" s="8">
        <v>0</v>
      </c>
      <c r="J313" s="8">
        <v>0</v>
      </c>
      <c r="K313" s="8">
        <v>0</v>
      </c>
      <c r="L313" s="8">
        <v>25000</v>
      </c>
      <c r="M313" s="8">
        <v>25000</v>
      </c>
      <c r="N313" s="8">
        <v>50000</v>
      </c>
    </row>
    <row r="314" spans="1:14" x14ac:dyDescent="0.25">
      <c r="A314" s="10" t="s">
        <v>486</v>
      </c>
      <c r="B314" s="8">
        <v>0</v>
      </c>
      <c r="C314" s="8">
        <v>0</v>
      </c>
      <c r="D314" s="8">
        <v>0</v>
      </c>
      <c r="E314" s="8">
        <v>0</v>
      </c>
      <c r="F314" s="8">
        <v>0</v>
      </c>
      <c r="G314" s="8">
        <v>0</v>
      </c>
      <c r="H314" s="8">
        <v>0</v>
      </c>
      <c r="I314" s="8">
        <v>0</v>
      </c>
      <c r="J314" s="8">
        <v>0</v>
      </c>
      <c r="K314" s="8">
        <v>0</v>
      </c>
      <c r="L314" s="8">
        <v>0</v>
      </c>
      <c r="M314" s="8">
        <v>0</v>
      </c>
      <c r="N314" s="8">
        <v>0</v>
      </c>
    </row>
    <row r="315" spans="1:14" x14ac:dyDescent="0.25">
      <c r="A315" s="10" t="s">
        <v>487</v>
      </c>
      <c r="B315" s="8">
        <v>0</v>
      </c>
      <c r="C315" s="8">
        <v>0</v>
      </c>
      <c r="D315" s="8">
        <v>0</v>
      </c>
      <c r="E315" s="8">
        <v>0</v>
      </c>
      <c r="F315" s="8">
        <v>0</v>
      </c>
      <c r="G315" s="8">
        <v>0</v>
      </c>
      <c r="H315" s="8">
        <v>0</v>
      </c>
      <c r="I315" s="8">
        <v>0</v>
      </c>
      <c r="J315" s="8">
        <v>0</v>
      </c>
      <c r="K315" s="8">
        <v>0</v>
      </c>
      <c r="L315" s="8">
        <v>0</v>
      </c>
      <c r="M315" s="8">
        <v>0</v>
      </c>
      <c r="N315" s="8">
        <v>0</v>
      </c>
    </row>
    <row r="316" spans="1:14" x14ac:dyDescent="0.25">
      <c r="A316" s="10" t="s">
        <v>293</v>
      </c>
      <c r="B316" s="8">
        <v>23000</v>
      </c>
      <c r="C316" s="8">
        <v>23000</v>
      </c>
      <c r="D316" s="8">
        <v>0</v>
      </c>
      <c r="E316" s="8">
        <v>0</v>
      </c>
      <c r="F316" s="8">
        <v>0</v>
      </c>
      <c r="G316" s="8">
        <v>0</v>
      </c>
      <c r="H316" s="8">
        <v>0</v>
      </c>
      <c r="I316" s="8">
        <v>0</v>
      </c>
      <c r="J316" s="8">
        <v>0</v>
      </c>
      <c r="K316" s="8">
        <v>0</v>
      </c>
      <c r="L316" s="8">
        <v>0</v>
      </c>
      <c r="M316" s="8">
        <v>0</v>
      </c>
      <c r="N316" s="8">
        <v>46000</v>
      </c>
    </row>
    <row r="317" spans="1:14" x14ac:dyDescent="0.25">
      <c r="A317" s="10" t="s">
        <v>294</v>
      </c>
      <c r="B317" s="8">
        <v>60000</v>
      </c>
      <c r="C317" s="8">
        <v>60000</v>
      </c>
      <c r="D317" s="8">
        <v>0</v>
      </c>
      <c r="E317" s="8">
        <v>0</v>
      </c>
      <c r="F317" s="8">
        <v>0</v>
      </c>
      <c r="G317" s="8">
        <v>0</v>
      </c>
      <c r="H317" s="8">
        <v>0</v>
      </c>
      <c r="I317" s="8">
        <v>0</v>
      </c>
      <c r="J317" s="8">
        <v>0</v>
      </c>
      <c r="K317" s="8">
        <v>0</v>
      </c>
      <c r="L317" s="8">
        <v>0</v>
      </c>
      <c r="M317" s="8">
        <v>0</v>
      </c>
      <c r="N317" s="8">
        <v>120000</v>
      </c>
    </row>
    <row r="318" spans="1:14" x14ac:dyDescent="0.25">
      <c r="A318" s="10" t="s">
        <v>295</v>
      </c>
      <c r="B318" s="8">
        <v>0</v>
      </c>
      <c r="C318" s="8">
        <v>0</v>
      </c>
      <c r="D318" s="8">
        <v>0</v>
      </c>
      <c r="E318" s="8">
        <v>0</v>
      </c>
      <c r="F318" s="8">
        <v>0</v>
      </c>
      <c r="G318" s="8">
        <v>0</v>
      </c>
      <c r="H318" s="8">
        <v>0</v>
      </c>
      <c r="I318" s="8">
        <v>100000</v>
      </c>
      <c r="J318" s="8">
        <v>60000</v>
      </c>
      <c r="K318" s="8">
        <v>350000</v>
      </c>
      <c r="L318" s="8">
        <v>50000</v>
      </c>
      <c r="M318" s="8">
        <v>40000</v>
      </c>
      <c r="N318" s="8">
        <v>600000</v>
      </c>
    </row>
    <row r="319" spans="1:14" x14ac:dyDescent="0.25">
      <c r="A319" s="10" t="s">
        <v>488</v>
      </c>
      <c r="B319" s="8">
        <v>0</v>
      </c>
      <c r="C319" s="8">
        <v>0</v>
      </c>
      <c r="D319" s="8">
        <v>0</v>
      </c>
      <c r="E319" s="8">
        <v>0</v>
      </c>
      <c r="F319" s="8">
        <v>0</v>
      </c>
      <c r="G319" s="8">
        <v>0</v>
      </c>
      <c r="H319" s="8">
        <v>0</v>
      </c>
      <c r="I319" s="8">
        <v>0</v>
      </c>
      <c r="J319" s="8">
        <v>0</v>
      </c>
      <c r="K319" s="8">
        <v>0</v>
      </c>
      <c r="L319" s="8">
        <v>0</v>
      </c>
      <c r="M319" s="8">
        <v>0</v>
      </c>
      <c r="N319" s="8">
        <v>0</v>
      </c>
    </row>
    <row r="320" spans="1:14" x14ac:dyDescent="0.25">
      <c r="A320" s="10" t="s">
        <v>489</v>
      </c>
      <c r="B320" s="8">
        <v>0</v>
      </c>
      <c r="C320" s="8">
        <v>0</v>
      </c>
      <c r="D320" s="8">
        <v>0</v>
      </c>
      <c r="E320" s="8">
        <v>0</v>
      </c>
      <c r="F320" s="8">
        <v>0</v>
      </c>
      <c r="G320" s="8">
        <v>0</v>
      </c>
      <c r="H320" s="8">
        <v>0</v>
      </c>
      <c r="I320" s="8">
        <v>0</v>
      </c>
      <c r="J320" s="8">
        <v>0</v>
      </c>
      <c r="K320" s="8">
        <v>0</v>
      </c>
      <c r="L320" s="8">
        <v>0</v>
      </c>
      <c r="M320" s="8">
        <v>0</v>
      </c>
      <c r="N320" s="8">
        <v>0</v>
      </c>
    </row>
    <row r="321" spans="1:14" x14ac:dyDescent="0.25">
      <c r="A321" s="10" t="s">
        <v>296</v>
      </c>
      <c r="B321" s="8">
        <v>20000</v>
      </c>
      <c r="C321" s="8">
        <v>60000</v>
      </c>
      <c r="D321" s="8">
        <v>60000</v>
      </c>
      <c r="E321" s="8">
        <v>35000</v>
      </c>
      <c r="F321" s="8">
        <v>10000</v>
      </c>
      <c r="G321" s="8">
        <v>0</v>
      </c>
      <c r="H321" s="8">
        <v>0</v>
      </c>
      <c r="I321" s="8">
        <v>0</v>
      </c>
      <c r="J321" s="8">
        <v>0</v>
      </c>
      <c r="K321" s="8">
        <v>25000</v>
      </c>
      <c r="L321" s="8">
        <v>50000</v>
      </c>
      <c r="M321" s="8">
        <v>50000</v>
      </c>
      <c r="N321" s="8">
        <v>310000</v>
      </c>
    </row>
    <row r="322" spans="1:14" x14ac:dyDescent="0.25">
      <c r="A322" s="10" t="s">
        <v>490</v>
      </c>
      <c r="B322" s="8">
        <v>0</v>
      </c>
      <c r="C322" s="8">
        <v>0</v>
      </c>
      <c r="D322" s="8">
        <v>0</v>
      </c>
      <c r="E322" s="8">
        <v>0</v>
      </c>
      <c r="F322" s="8">
        <v>0</v>
      </c>
      <c r="G322" s="8">
        <v>0</v>
      </c>
      <c r="H322" s="8">
        <v>0</v>
      </c>
      <c r="I322" s="8">
        <v>0</v>
      </c>
      <c r="J322" s="8">
        <v>0</v>
      </c>
      <c r="K322" s="8">
        <v>0</v>
      </c>
      <c r="L322" s="8">
        <v>0</v>
      </c>
      <c r="M322" s="8">
        <v>0</v>
      </c>
      <c r="N322" s="8">
        <v>0</v>
      </c>
    </row>
    <row r="323" spans="1:14" x14ac:dyDescent="0.25">
      <c r="A323" s="10" t="s">
        <v>297</v>
      </c>
      <c r="B323" s="8">
        <v>0</v>
      </c>
      <c r="C323" s="8">
        <v>0</v>
      </c>
      <c r="D323" s="8">
        <v>0</v>
      </c>
      <c r="E323" s="8">
        <v>0</v>
      </c>
      <c r="F323" s="8">
        <v>0</v>
      </c>
      <c r="G323" s="8">
        <v>0</v>
      </c>
      <c r="H323" s="8">
        <v>0</v>
      </c>
      <c r="I323" s="8">
        <v>0</v>
      </c>
      <c r="J323" s="8">
        <v>0</v>
      </c>
      <c r="K323" s="8">
        <v>0</v>
      </c>
      <c r="L323" s="8">
        <v>0</v>
      </c>
      <c r="M323" s="8">
        <v>0</v>
      </c>
      <c r="N323" s="8">
        <v>0</v>
      </c>
    </row>
    <row r="324" spans="1:14" x14ac:dyDescent="0.25">
      <c r="A324" s="10" t="s">
        <v>491</v>
      </c>
      <c r="B324" s="8">
        <v>0</v>
      </c>
      <c r="C324" s="8">
        <v>0</v>
      </c>
      <c r="D324" s="8">
        <v>0</v>
      </c>
      <c r="E324" s="8">
        <v>0</v>
      </c>
      <c r="F324" s="8">
        <v>0</v>
      </c>
      <c r="G324" s="8">
        <v>0</v>
      </c>
      <c r="H324" s="8">
        <v>0</v>
      </c>
      <c r="I324" s="8">
        <v>0</v>
      </c>
      <c r="J324" s="8">
        <v>0</v>
      </c>
      <c r="K324" s="8">
        <v>0</v>
      </c>
      <c r="L324" s="8">
        <v>0</v>
      </c>
      <c r="M324" s="8">
        <v>0</v>
      </c>
      <c r="N324" s="8">
        <v>0</v>
      </c>
    </row>
    <row r="325" spans="1:14" x14ac:dyDescent="0.25">
      <c r="A325" s="10" t="s">
        <v>298</v>
      </c>
      <c r="B325" s="8">
        <v>0</v>
      </c>
      <c r="C325" s="8">
        <v>0</v>
      </c>
      <c r="D325" s="8">
        <v>0</v>
      </c>
      <c r="E325" s="8">
        <v>0</v>
      </c>
      <c r="F325" s="8">
        <v>0</v>
      </c>
      <c r="G325" s="8">
        <v>0</v>
      </c>
      <c r="H325" s="8">
        <v>0</v>
      </c>
      <c r="I325" s="8">
        <v>0</v>
      </c>
      <c r="J325" s="8">
        <v>0</v>
      </c>
      <c r="K325" s="8">
        <v>0</v>
      </c>
      <c r="L325" s="8">
        <v>0</v>
      </c>
      <c r="M325" s="8">
        <v>0</v>
      </c>
      <c r="N325" s="8">
        <v>0</v>
      </c>
    </row>
    <row r="326" spans="1:14" x14ac:dyDescent="0.25">
      <c r="A326" s="10" t="s">
        <v>299</v>
      </c>
      <c r="B326" s="8">
        <v>40000</v>
      </c>
      <c r="C326" s="8">
        <v>46250</v>
      </c>
      <c r="D326" s="8">
        <v>0</v>
      </c>
      <c r="E326" s="8">
        <v>0</v>
      </c>
      <c r="F326" s="8">
        <v>0</v>
      </c>
      <c r="G326" s="8">
        <v>0</v>
      </c>
      <c r="H326" s="8">
        <v>0</v>
      </c>
      <c r="I326" s="8">
        <v>0</v>
      </c>
      <c r="J326" s="8">
        <v>0</v>
      </c>
      <c r="K326" s="8">
        <v>0</v>
      </c>
      <c r="L326" s="8">
        <v>0</v>
      </c>
      <c r="M326" s="8">
        <v>0</v>
      </c>
      <c r="N326" s="8">
        <v>86250</v>
      </c>
    </row>
    <row r="327" spans="1:14" x14ac:dyDescent="0.25">
      <c r="A327" s="10" t="s">
        <v>300</v>
      </c>
      <c r="B327" s="8">
        <v>0</v>
      </c>
      <c r="C327" s="8">
        <v>200000</v>
      </c>
      <c r="D327" s="8">
        <v>0</v>
      </c>
      <c r="E327" s="8">
        <v>100000</v>
      </c>
      <c r="F327" s="8">
        <v>0</v>
      </c>
      <c r="G327" s="8">
        <v>100000</v>
      </c>
      <c r="H327" s="8">
        <v>50000</v>
      </c>
      <c r="I327" s="8">
        <v>0</v>
      </c>
      <c r="J327" s="8">
        <v>0</v>
      </c>
      <c r="K327" s="8">
        <v>0</v>
      </c>
      <c r="L327" s="8">
        <v>0</v>
      </c>
      <c r="M327" s="8">
        <v>0</v>
      </c>
      <c r="N327" s="8">
        <v>450000</v>
      </c>
    </row>
    <row r="328" spans="1:14" x14ac:dyDescent="0.25">
      <c r="A328" s="10" t="s">
        <v>301</v>
      </c>
      <c r="B328" s="8">
        <v>35000</v>
      </c>
      <c r="C328" s="8">
        <v>34000</v>
      </c>
      <c r="D328" s="8">
        <v>0</v>
      </c>
      <c r="E328" s="8">
        <v>0</v>
      </c>
      <c r="F328" s="8">
        <v>0</v>
      </c>
      <c r="G328" s="8">
        <v>0</v>
      </c>
      <c r="H328" s="8">
        <v>0</v>
      </c>
      <c r="I328" s="8">
        <v>0</v>
      </c>
      <c r="J328" s="8">
        <v>0</v>
      </c>
      <c r="K328" s="8">
        <v>0</v>
      </c>
      <c r="L328" s="8">
        <v>0</v>
      </c>
      <c r="M328" s="8">
        <v>0</v>
      </c>
      <c r="N328" s="8">
        <v>69000</v>
      </c>
    </row>
    <row r="329" spans="1:14" x14ac:dyDescent="0.25">
      <c r="A329" s="10" t="s">
        <v>302</v>
      </c>
      <c r="B329" s="8">
        <v>0</v>
      </c>
      <c r="C329" s="8">
        <v>0</v>
      </c>
      <c r="D329" s="8">
        <v>0</v>
      </c>
      <c r="E329" s="8">
        <v>0</v>
      </c>
      <c r="F329" s="8">
        <v>0</v>
      </c>
      <c r="G329" s="8">
        <v>0</v>
      </c>
      <c r="H329" s="8">
        <v>0</v>
      </c>
      <c r="I329" s="8">
        <v>0</v>
      </c>
      <c r="J329" s="8">
        <v>0</v>
      </c>
      <c r="K329" s="8">
        <v>0</v>
      </c>
      <c r="L329" s="8">
        <v>0</v>
      </c>
      <c r="M329" s="8">
        <v>0</v>
      </c>
      <c r="N329" s="8">
        <v>0</v>
      </c>
    </row>
    <row r="330" spans="1:14" x14ac:dyDescent="0.25">
      <c r="A330" s="10" t="s">
        <v>303</v>
      </c>
      <c r="B330" s="8">
        <v>0</v>
      </c>
      <c r="C330" s="8">
        <v>10000</v>
      </c>
      <c r="D330" s="8">
        <v>10000</v>
      </c>
      <c r="E330" s="8">
        <v>10000</v>
      </c>
      <c r="F330" s="8">
        <v>10000</v>
      </c>
      <c r="G330" s="8">
        <v>10000</v>
      </c>
      <c r="H330" s="8">
        <v>10000</v>
      </c>
      <c r="I330" s="8">
        <v>10000</v>
      </c>
      <c r="J330" s="8">
        <v>10000</v>
      </c>
      <c r="K330" s="8">
        <v>10000</v>
      </c>
      <c r="L330" s="8">
        <v>10000</v>
      </c>
      <c r="M330" s="8">
        <v>0</v>
      </c>
      <c r="N330" s="8">
        <v>100000</v>
      </c>
    </row>
    <row r="331" spans="1:14" x14ac:dyDescent="0.25">
      <c r="A331" s="10" t="s">
        <v>304</v>
      </c>
      <c r="B331" s="8">
        <v>0</v>
      </c>
      <c r="C331" s="8">
        <v>0</v>
      </c>
      <c r="D331" s="8">
        <v>0</v>
      </c>
      <c r="E331" s="8">
        <v>0</v>
      </c>
      <c r="F331" s="8">
        <v>0</v>
      </c>
      <c r="G331" s="8">
        <v>0</v>
      </c>
      <c r="H331" s="8">
        <v>0</v>
      </c>
      <c r="I331" s="8">
        <v>0</v>
      </c>
      <c r="J331" s="8">
        <v>0</v>
      </c>
      <c r="K331" s="8">
        <v>0</v>
      </c>
      <c r="L331" s="8">
        <v>0</v>
      </c>
      <c r="M331" s="8">
        <v>0</v>
      </c>
      <c r="N331" s="8">
        <v>0</v>
      </c>
    </row>
    <row r="332" spans="1:14" x14ac:dyDescent="0.25">
      <c r="A332" s="10" t="s">
        <v>305</v>
      </c>
      <c r="B332" s="8">
        <v>0</v>
      </c>
      <c r="C332" s="8">
        <v>0</v>
      </c>
      <c r="D332" s="8">
        <v>0</v>
      </c>
      <c r="E332" s="8">
        <v>0</v>
      </c>
      <c r="F332" s="8">
        <v>0</v>
      </c>
      <c r="G332" s="8">
        <v>0</v>
      </c>
      <c r="H332" s="8">
        <v>0</v>
      </c>
      <c r="I332" s="8">
        <v>0</v>
      </c>
      <c r="J332" s="8">
        <v>0</v>
      </c>
      <c r="K332" s="8">
        <v>0</v>
      </c>
      <c r="L332" s="8">
        <v>0</v>
      </c>
      <c r="M332" s="8">
        <v>0</v>
      </c>
      <c r="N332" s="8">
        <v>0</v>
      </c>
    </row>
    <row r="333" spans="1:14" x14ac:dyDescent="0.25">
      <c r="A333" s="10" t="s">
        <v>306</v>
      </c>
      <c r="B333" s="8">
        <v>0</v>
      </c>
      <c r="C333" s="8">
        <v>0</v>
      </c>
      <c r="D333" s="8">
        <v>0</v>
      </c>
      <c r="E333" s="8">
        <v>0</v>
      </c>
      <c r="F333" s="8">
        <v>0</v>
      </c>
      <c r="G333" s="8">
        <v>0</v>
      </c>
      <c r="H333" s="8">
        <v>0</v>
      </c>
      <c r="I333" s="8">
        <v>10000</v>
      </c>
      <c r="J333" s="8">
        <v>15000</v>
      </c>
      <c r="K333" s="8">
        <v>5000</v>
      </c>
      <c r="L333" s="8">
        <v>0</v>
      </c>
      <c r="M333" s="8">
        <v>0</v>
      </c>
      <c r="N333" s="8">
        <v>30000</v>
      </c>
    </row>
    <row r="334" spans="1:14" ht="15.75" thickBot="1" x14ac:dyDescent="0.3">
      <c r="A334" s="10" t="s">
        <v>308</v>
      </c>
      <c r="B334" s="8">
        <v>0</v>
      </c>
      <c r="C334" s="8">
        <v>0</v>
      </c>
      <c r="D334" s="8">
        <v>20000</v>
      </c>
      <c r="E334" s="8">
        <v>0</v>
      </c>
      <c r="F334" s="8">
        <v>0</v>
      </c>
      <c r="G334" s="8">
        <v>20000</v>
      </c>
      <c r="H334" s="8">
        <v>0</v>
      </c>
      <c r="I334" s="8">
        <v>0</v>
      </c>
      <c r="J334" s="8">
        <v>20000</v>
      </c>
      <c r="K334" s="8">
        <v>20000</v>
      </c>
      <c r="L334" s="8">
        <v>20000</v>
      </c>
      <c r="M334" s="8">
        <v>0</v>
      </c>
      <c r="N334" s="8">
        <v>100000</v>
      </c>
    </row>
    <row r="335" spans="1:14" x14ac:dyDescent="0.25">
      <c r="A335" s="11" t="s">
        <v>309</v>
      </c>
      <c r="B335" s="12">
        <v>10870753.90592636</v>
      </c>
      <c r="C335" s="12">
        <v>14606951.035022542</v>
      </c>
      <c r="D335" s="12">
        <v>9031351.0791446585</v>
      </c>
      <c r="E335" s="12">
        <v>6210399.4491671165</v>
      </c>
      <c r="F335" s="12">
        <v>3790767.7123356303</v>
      </c>
      <c r="G335" s="12">
        <v>1863641.7349844202</v>
      </c>
      <c r="H335" s="12">
        <v>1294061</v>
      </c>
      <c r="I335" s="12">
        <v>1175458</v>
      </c>
      <c r="J335" s="12">
        <v>1015754</v>
      </c>
      <c r="K335" s="12">
        <v>2420204</v>
      </c>
      <c r="L335" s="12">
        <v>1351954</v>
      </c>
      <c r="M335" s="12">
        <v>1091304</v>
      </c>
      <c r="N335" s="12">
        <v>54722599.916580729</v>
      </c>
    </row>
    <row r="336" spans="1:14" x14ac:dyDescent="0.25">
      <c r="A336" s="9" t="s">
        <v>310</v>
      </c>
      <c r="B336" s="8"/>
      <c r="C336" s="8"/>
      <c r="D336" s="8"/>
      <c r="E336" s="8"/>
      <c r="F336" s="8"/>
      <c r="G336" s="8"/>
      <c r="H336" s="8"/>
      <c r="I336" s="8"/>
      <c r="J336" s="8"/>
      <c r="K336" s="8"/>
      <c r="L336" s="8"/>
      <c r="M336" s="8"/>
      <c r="N336" s="8"/>
    </row>
    <row r="337" spans="1:14" x14ac:dyDescent="0.25">
      <c r="A337" s="10" t="s">
        <v>311</v>
      </c>
      <c r="B337" s="8">
        <v>537000</v>
      </c>
      <c r="C337" s="8">
        <v>492000</v>
      </c>
      <c r="D337" s="8">
        <v>440000</v>
      </c>
      <c r="E337" s="8">
        <v>396000</v>
      </c>
      <c r="F337" s="8">
        <v>449000</v>
      </c>
      <c r="G337" s="8">
        <v>565000</v>
      </c>
      <c r="H337" s="8">
        <v>472000</v>
      </c>
      <c r="I337" s="8">
        <v>545000</v>
      </c>
      <c r="J337" s="8">
        <v>489000</v>
      </c>
      <c r="K337" s="8">
        <v>473000</v>
      </c>
      <c r="L337" s="8">
        <v>567000</v>
      </c>
      <c r="M337" s="8">
        <v>243000</v>
      </c>
      <c r="N337" s="8">
        <v>5668000</v>
      </c>
    </row>
    <row r="338" spans="1:14" x14ac:dyDescent="0.25">
      <c r="A338" s="10" t="s">
        <v>312</v>
      </c>
      <c r="B338" s="8">
        <v>159000</v>
      </c>
      <c r="C338" s="8">
        <v>159000</v>
      </c>
      <c r="D338" s="8">
        <v>168000</v>
      </c>
      <c r="E338" s="8">
        <v>147000</v>
      </c>
      <c r="F338" s="8">
        <v>10000</v>
      </c>
      <c r="G338" s="8">
        <v>49000</v>
      </c>
      <c r="H338" s="8">
        <v>90000</v>
      </c>
      <c r="I338" s="8">
        <v>88000</v>
      </c>
      <c r="J338" s="8">
        <v>88000</v>
      </c>
      <c r="K338" s="8">
        <v>88000</v>
      </c>
      <c r="L338" s="8">
        <v>88000</v>
      </c>
      <c r="M338" s="8">
        <v>88000</v>
      </c>
      <c r="N338" s="8">
        <v>1222000</v>
      </c>
    </row>
    <row r="339" spans="1:14" x14ac:dyDescent="0.25">
      <c r="A339" s="10" t="s">
        <v>313</v>
      </c>
      <c r="B339" s="8">
        <v>30000</v>
      </c>
      <c r="C339" s="8">
        <v>42000</v>
      </c>
      <c r="D339" s="8">
        <v>65000</v>
      </c>
      <c r="E339" s="8">
        <v>51000</v>
      </c>
      <c r="F339" s="8">
        <v>60000</v>
      </c>
      <c r="G339" s="8">
        <v>47000</v>
      </c>
      <c r="H339" s="8">
        <v>32000</v>
      </c>
      <c r="I339" s="8">
        <v>90000</v>
      </c>
      <c r="J339" s="8">
        <v>93000</v>
      </c>
      <c r="K339" s="8">
        <v>74000</v>
      </c>
      <c r="L339" s="8">
        <v>96000</v>
      </c>
      <c r="M339" s="8">
        <v>68000</v>
      </c>
      <c r="N339" s="8">
        <v>748000</v>
      </c>
    </row>
    <row r="340" spans="1:14" x14ac:dyDescent="0.25">
      <c r="A340" s="10" t="s">
        <v>314</v>
      </c>
      <c r="B340" s="8">
        <v>79000</v>
      </c>
      <c r="C340" s="8">
        <v>120000</v>
      </c>
      <c r="D340" s="8">
        <v>114000</v>
      </c>
      <c r="E340" s="8">
        <v>68000</v>
      </c>
      <c r="F340" s="8">
        <v>152000</v>
      </c>
      <c r="G340" s="8">
        <v>202000</v>
      </c>
      <c r="H340" s="8">
        <v>212000</v>
      </c>
      <c r="I340" s="8">
        <v>143000</v>
      </c>
      <c r="J340" s="8">
        <v>391000</v>
      </c>
      <c r="K340" s="8">
        <v>311000</v>
      </c>
      <c r="L340" s="8">
        <v>166000</v>
      </c>
      <c r="M340" s="8">
        <v>485000</v>
      </c>
      <c r="N340" s="8">
        <v>2443000</v>
      </c>
    </row>
    <row r="341" spans="1:14" x14ac:dyDescent="0.25">
      <c r="A341" s="10" t="s">
        <v>315</v>
      </c>
      <c r="B341" s="8">
        <v>60000</v>
      </c>
      <c r="C341" s="8">
        <v>68000</v>
      </c>
      <c r="D341" s="8">
        <v>60000</v>
      </c>
      <c r="E341" s="8">
        <v>75000</v>
      </c>
      <c r="F341" s="8">
        <v>60000</v>
      </c>
      <c r="G341" s="8">
        <v>60000</v>
      </c>
      <c r="H341" s="8">
        <v>45000</v>
      </c>
      <c r="I341" s="8">
        <v>75000</v>
      </c>
      <c r="J341" s="8">
        <v>60000</v>
      </c>
      <c r="K341" s="8">
        <v>75000</v>
      </c>
      <c r="L341" s="8">
        <v>52000</v>
      </c>
      <c r="M341" s="8">
        <v>60000</v>
      </c>
      <c r="N341" s="8">
        <v>750000</v>
      </c>
    </row>
    <row r="342" spans="1:14" x14ac:dyDescent="0.25">
      <c r="A342" s="10" t="s">
        <v>316</v>
      </c>
      <c r="B342" s="8">
        <v>0</v>
      </c>
      <c r="C342" s="8">
        <v>0</v>
      </c>
      <c r="D342" s="8">
        <v>0</v>
      </c>
      <c r="E342" s="8">
        <v>0</v>
      </c>
      <c r="F342" s="8">
        <v>0</v>
      </c>
      <c r="G342" s="8">
        <v>0</v>
      </c>
      <c r="H342" s="8">
        <v>0</v>
      </c>
      <c r="I342" s="8">
        <v>0</v>
      </c>
      <c r="J342" s="8">
        <v>0</v>
      </c>
      <c r="K342" s="8">
        <v>0</v>
      </c>
      <c r="L342" s="8">
        <v>0</v>
      </c>
      <c r="M342" s="8">
        <v>0</v>
      </c>
      <c r="N342" s="8">
        <v>0</v>
      </c>
    </row>
    <row r="343" spans="1:14" x14ac:dyDescent="0.25">
      <c r="A343" s="10" t="s">
        <v>317</v>
      </c>
      <c r="B343" s="8">
        <v>155000</v>
      </c>
      <c r="C343" s="8">
        <v>124000</v>
      </c>
      <c r="D343" s="8">
        <v>96000</v>
      </c>
      <c r="E343" s="8">
        <v>124000</v>
      </c>
      <c r="F343" s="8">
        <v>84000</v>
      </c>
      <c r="G343" s="8">
        <v>155000</v>
      </c>
      <c r="H343" s="8">
        <v>101000</v>
      </c>
      <c r="I343" s="8">
        <v>217000</v>
      </c>
      <c r="J343" s="8">
        <v>180000</v>
      </c>
      <c r="K343" s="8">
        <v>207000</v>
      </c>
      <c r="L343" s="8">
        <v>133000</v>
      </c>
      <c r="M343" s="8">
        <v>174000</v>
      </c>
      <c r="N343" s="8">
        <v>1750000</v>
      </c>
    </row>
    <row r="344" spans="1:14" x14ac:dyDescent="0.25">
      <c r="A344" s="10" t="s">
        <v>492</v>
      </c>
      <c r="B344" s="8">
        <v>14000</v>
      </c>
      <c r="C344" s="8">
        <v>18000</v>
      </c>
      <c r="D344" s="8">
        <v>24000</v>
      </c>
      <c r="E344" s="8">
        <v>20000</v>
      </c>
      <c r="F344" s="8">
        <v>22000</v>
      </c>
      <c r="G344" s="8">
        <v>19000</v>
      </c>
      <c r="H344" s="8">
        <v>13000</v>
      </c>
      <c r="I344" s="8">
        <v>34000</v>
      </c>
      <c r="J344" s="8">
        <v>34000</v>
      </c>
      <c r="K344" s="8">
        <v>26000</v>
      </c>
      <c r="L344" s="8">
        <v>35000</v>
      </c>
      <c r="M344" s="8">
        <v>25000</v>
      </c>
      <c r="N344" s="8">
        <v>284000</v>
      </c>
    </row>
    <row r="345" spans="1:14" x14ac:dyDescent="0.25">
      <c r="A345" s="10" t="s">
        <v>320</v>
      </c>
      <c r="B345" s="8">
        <v>113000</v>
      </c>
      <c r="C345" s="8">
        <v>114000</v>
      </c>
      <c r="D345" s="8">
        <v>157000</v>
      </c>
      <c r="E345" s="8">
        <v>146000</v>
      </c>
      <c r="F345" s="8">
        <v>161000</v>
      </c>
      <c r="G345" s="8">
        <v>138000</v>
      </c>
      <c r="H345" s="8">
        <v>94000</v>
      </c>
      <c r="I345" s="8">
        <v>249000</v>
      </c>
      <c r="J345" s="8">
        <v>247000</v>
      </c>
      <c r="K345" s="8">
        <v>201000</v>
      </c>
      <c r="L345" s="8">
        <v>201000</v>
      </c>
      <c r="M345" s="8">
        <v>159000</v>
      </c>
      <c r="N345" s="8">
        <v>1980000</v>
      </c>
    </row>
    <row r="346" spans="1:14" x14ac:dyDescent="0.25">
      <c r="A346" s="10" t="s">
        <v>321</v>
      </c>
      <c r="B346" s="8">
        <v>74000</v>
      </c>
      <c r="C346" s="8">
        <v>161000</v>
      </c>
      <c r="D346" s="8">
        <v>132000</v>
      </c>
      <c r="E346" s="8">
        <v>161000</v>
      </c>
      <c r="F346" s="8">
        <v>117000</v>
      </c>
      <c r="G346" s="8">
        <v>132000</v>
      </c>
      <c r="H346" s="8">
        <v>103000</v>
      </c>
      <c r="I346" s="8">
        <v>147000</v>
      </c>
      <c r="J346" s="8">
        <v>103000</v>
      </c>
      <c r="K346" s="8">
        <v>103000</v>
      </c>
      <c r="L346" s="8">
        <v>173000</v>
      </c>
      <c r="M346" s="8">
        <v>60000</v>
      </c>
      <c r="N346" s="8">
        <v>1466000</v>
      </c>
    </row>
    <row r="347" spans="1:14" x14ac:dyDescent="0.25">
      <c r="A347" s="10" t="s">
        <v>322</v>
      </c>
      <c r="B347" s="8">
        <v>12000</v>
      </c>
      <c r="C347" s="8">
        <v>12000</v>
      </c>
      <c r="D347" s="8">
        <v>60000</v>
      </c>
      <c r="E347" s="8">
        <v>12000</v>
      </c>
      <c r="F347" s="8">
        <v>119000</v>
      </c>
      <c r="G347" s="8">
        <v>12000</v>
      </c>
      <c r="H347" s="8">
        <v>12000</v>
      </c>
      <c r="I347" s="8">
        <v>12000</v>
      </c>
      <c r="J347" s="8">
        <v>71000</v>
      </c>
      <c r="K347" s="8">
        <v>83000</v>
      </c>
      <c r="L347" s="8">
        <v>108000</v>
      </c>
      <c r="M347" s="8">
        <v>82000</v>
      </c>
      <c r="N347" s="8">
        <v>595000</v>
      </c>
    </row>
    <row r="348" spans="1:14" x14ac:dyDescent="0.25">
      <c r="A348" s="10" t="s">
        <v>323</v>
      </c>
      <c r="B348" s="8">
        <v>17000</v>
      </c>
      <c r="C348" s="8">
        <v>14000</v>
      </c>
      <c r="D348" s="8">
        <v>15000</v>
      </c>
      <c r="E348" s="8">
        <v>16000</v>
      </c>
      <c r="F348" s="8">
        <v>20000</v>
      </c>
      <c r="G348" s="8">
        <v>15000</v>
      </c>
      <c r="H348" s="8">
        <v>8000</v>
      </c>
      <c r="I348" s="8">
        <v>4000</v>
      </c>
      <c r="J348" s="8">
        <v>8000</v>
      </c>
      <c r="K348" s="8">
        <v>7000</v>
      </c>
      <c r="L348" s="8">
        <v>41000</v>
      </c>
      <c r="M348" s="8">
        <v>30000</v>
      </c>
      <c r="N348" s="8">
        <v>195000</v>
      </c>
    </row>
    <row r="349" spans="1:14" x14ac:dyDescent="0.25">
      <c r="A349" s="10" t="s">
        <v>324</v>
      </c>
      <c r="B349" s="8">
        <v>0</v>
      </c>
      <c r="C349" s="8">
        <v>35000</v>
      </c>
      <c r="D349" s="8">
        <v>75000</v>
      </c>
      <c r="E349" s="8">
        <v>40000</v>
      </c>
      <c r="F349" s="8">
        <v>0</v>
      </c>
      <c r="G349" s="8">
        <v>0</v>
      </c>
      <c r="H349" s="8">
        <v>0</v>
      </c>
      <c r="I349" s="8">
        <v>0</v>
      </c>
      <c r="J349" s="8">
        <v>0</v>
      </c>
      <c r="K349" s="8">
        <v>0</v>
      </c>
      <c r="L349" s="8">
        <v>0</v>
      </c>
      <c r="M349" s="8">
        <v>0</v>
      </c>
      <c r="N349" s="8">
        <v>150000</v>
      </c>
    </row>
    <row r="350" spans="1:14" x14ac:dyDescent="0.25">
      <c r="A350" s="10" t="s">
        <v>493</v>
      </c>
      <c r="B350" s="8">
        <v>0</v>
      </c>
      <c r="C350" s="8">
        <v>0</v>
      </c>
      <c r="D350" s="8">
        <v>0</v>
      </c>
      <c r="E350" s="8">
        <v>0</v>
      </c>
      <c r="F350" s="8">
        <v>0</v>
      </c>
      <c r="G350" s="8">
        <v>0</v>
      </c>
      <c r="H350" s="8">
        <v>0</v>
      </c>
      <c r="I350" s="8">
        <v>0</v>
      </c>
      <c r="J350" s="8">
        <v>0</v>
      </c>
      <c r="K350" s="8">
        <v>0</v>
      </c>
      <c r="L350" s="8">
        <v>0</v>
      </c>
      <c r="M350" s="8">
        <v>0</v>
      </c>
      <c r="N350" s="8">
        <v>0</v>
      </c>
    </row>
    <row r="351" spans="1:14" x14ac:dyDescent="0.25">
      <c r="A351" s="10" t="s">
        <v>494</v>
      </c>
      <c r="B351" s="8">
        <v>0</v>
      </c>
      <c r="C351" s="8">
        <v>0</v>
      </c>
      <c r="D351" s="8">
        <v>0</v>
      </c>
      <c r="E351" s="8">
        <v>0</v>
      </c>
      <c r="F351" s="8">
        <v>0</v>
      </c>
      <c r="G351" s="8">
        <v>0</v>
      </c>
      <c r="H351" s="8">
        <v>0</v>
      </c>
      <c r="I351" s="8">
        <v>0</v>
      </c>
      <c r="J351" s="8">
        <v>0</v>
      </c>
      <c r="K351" s="8">
        <v>0</v>
      </c>
      <c r="L351" s="8">
        <v>0</v>
      </c>
      <c r="M351" s="8">
        <v>0</v>
      </c>
      <c r="N351" s="8">
        <v>0</v>
      </c>
    </row>
    <row r="352" spans="1:14" x14ac:dyDescent="0.25">
      <c r="A352" s="10" t="s">
        <v>326</v>
      </c>
      <c r="B352" s="8">
        <v>0</v>
      </c>
      <c r="C352" s="8">
        <v>0</v>
      </c>
      <c r="D352" s="8">
        <v>0</v>
      </c>
      <c r="E352" s="8">
        <v>0</v>
      </c>
      <c r="F352" s="8">
        <v>75000</v>
      </c>
      <c r="G352" s="8">
        <v>80000</v>
      </c>
      <c r="H352" s="8">
        <v>95000</v>
      </c>
      <c r="I352" s="8">
        <v>65000</v>
      </c>
      <c r="J352" s="8">
        <v>0</v>
      </c>
      <c r="K352" s="8">
        <v>0</v>
      </c>
      <c r="L352" s="8">
        <v>0</v>
      </c>
      <c r="M352" s="8">
        <v>0</v>
      </c>
      <c r="N352" s="8">
        <v>315000</v>
      </c>
    </row>
    <row r="353" spans="1:14" x14ac:dyDescent="0.25">
      <c r="A353" s="10" t="s">
        <v>327</v>
      </c>
      <c r="B353" s="8">
        <v>0</v>
      </c>
      <c r="C353" s="8">
        <v>0</v>
      </c>
      <c r="D353" s="8">
        <v>75000</v>
      </c>
      <c r="E353" s="8">
        <v>178000</v>
      </c>
      <c r="F353" s="8">
        <v>140000</v>
      </c>
      <c r="G353" s="8">
        <v>7000</v>
      </c>
      <c r="H353" s="8">
        <v>0</v>
      </c>
      <c r="I353" s="8">
        <v>0</v>
      </c>
      <c r="J353" s="8">
        <v>0</v>
      </c>
      <c r="K353" s="8">
        <v>0</v>
      </c>
      <c r="L353" s="8">
        <v>0</v>
      </c>
      <c r="M353" s="8">
        <v>0</v>
      </c>
      <c r="N353" s="8">
        <v>400000</v>
      </c>
    </row>
    <row r="354" spans="1:14" x14ac:dyDescent="0.25">
      <c r="A354" s="10" t="s">
        <v>495</v>
      </c>
      <c r="B354" s="8">
        <v>0</v>
      </c>
      <c r="C354" s="8">
        <v>0</v>
      </c>
      <c r="D354" s="8">
        <v>0</v>
      </c>
      <c r="E354" s="8">
        <v>0</v>
      </c>
      <c r="F354" s="8">
        <v>0</v>
      </c>
      <c r="G354" s="8">
        <v>0</v>
      </c>
      <c r="H354" s="8">
        <v>0</v>
      </c>
      <c r="I354" s="8">
        <v>0</v>
      </c>
      <c r="J354" s="8">
        <v>0</v>
      </c>
      <c r="K354" s="8">
        <v>0</v>
      </c>
      <c r="L354" s="8">
        <v>0</v>
      </c>
      <c r="M354" s="8">
        <v>0</v>
      </c>
      <c r="N354" s="8">
        <v>0</v>
      </c>
    </row>
    <row r="355" spans="1:14" x14ac:dyDescent="0.25">
      <c r="A355" s="10" t="s">
        <v>496</v>
      </c>
      <c r="B355" s="8">
        <v>134000</v>
      </c>
      <c r="C355" s="8">
        <v>101000</v>
      </c>
      <c r="D355" s="8">
        <v>43000</v>
      </c>
      <c r="E355" s="8">
        <v>186000</v>
      </c>
      <c r="F355" s="8">
        <v>17000</v>
      </c>
      <c r="G355" s="8">
        <v>44000</v>
      </c>
      <c r="H355" s="8">
        <v>39000</v>
      </c>
      <c r="I355" s="8">
        <v>21000</v>
      </c>
      <c r="J355" s="8">
        <v>54000</v>
      </c>
      <c r="K355" s="8">
        <v>78000</v>
      </c>
      <c r="L355" s="8">
        <v>70000</v>
      </c>
      <c r="M355" s="8">
        <v>40000</v>
      </c>
      <c r="N355" s="8">
        <v>827000</v>
      </c>
    </row>
    <row r="356" spans="1:14" x14ac:dyDescent="0.25">
      <c r="A356" s="10" t="s">
        <v>329</v>
      </c>
      <c r="B356" s="8">
        <v>0</v>
      </c>
      <c r="C356" s="8">
        <v>0</v>
      </c>
      <c r="D356" s="8">
        <v>0</v>
      </c>
      <c r="E356" s="8">
        <v>0</v>
      </c>
      <c r="F356" s="8">
        <v>0</v>
      </c>
      <c r="G356" s="8">
        <v>0</v>
      </c>
      <c r="H356" s="8">
        <v>0</v>
      </c>
      <c r="I356" s="8">
        <v>0</v>
      </c>
      <c r="J356" s="8">
        <v>0</v>
      </c>
      <c r="K356" s="8">
        <v>0</v>
      </c>
      <c r="L356" s="8">
        <v>0</v>
      </c>
      <c r="M356" s="8">
        <v>0</v>
      </c>
      <c r="N356" s="8">
        <v>0</v>
      </c>
    </row>
    <row r="357" spans="1:14" x14ac:dyDescent="0.25">
      <c r="A357" s="10" t="s">
        <v>497</v>
      </c>
      <c r="B357" s="8">
        <v>0</v>
      </c>
      <c r="C357" s="8">
        <v>0</v>
      </c>
      <c r="D357" s="8">
        <v>0</v>
      </c>
      <c r="E357" s="8">
        <v>0</v>
      </c>
      <c r="F357" s="8">
        <v>0</v>
      </c>
      <c r="G357" s="8">
        <v>0</v>
      </c>
      <c r="H357" s="8">
        <v>0</v>
      </c>
      <c r="I357" s="8">
        <v>0</v>
      </c>
      <c r="J357" s="8">
        <v>0</v>
      </c>
      <c r="K357" s="8">
        <v>0</v>
      </c>
      <c r="L357" s="8">
        <v>0</v>
      </c>
      <c r="M357" s="8">
        <v>0</v>
      </c>
      <c r="N357" s="8">
        <v>0</v>
      </c>
    </row>
    <row r="358" spans="1:14" x14ac:dyDescent="0.25">
      <c r="A358" s="10" t="s">
        <v>330</v>
      </c>
      <c r="B358" s="8">
        <v>55000</v>
      </c>
      <c r="C358" s="8">
        <v>67000</v>
      </c>
      <c r="D358" s="8">
        <v>94000</v>
      </c>
      <c r="E358" s="8">
        <v>89000</v>
      </c>
      <c r="F358" s="8">
        <v>48000</v>
      </c>
      <c r="G358" s="8">
        <v>65000</v>
      </c>
      <c r="H358" s="8">
        <v>57000</v>
      </c>
      <c r="I358" s="8">
        <v>153000</v>
      </c>
      <c r="J358" s="8">
        <v>152000</v>
      </c>
      <c r="K358" s="8">
        <v>126000</v>
      </c>
      <c r="L358" s="8">
        <v>119000</v>
      </c>
      <c r="M358" s="8">
        <v>87000</v>
      </c>
      <c r="N358" s="8">
        <v>1112000</v>
      </c>
    </row>
    <row r="359" spans="1:14" x14ac:dyDescent="0.25">
      <c r="A359" s="10" t="s">
        <v>331</v>
      </c>
      <c r="B359" s="8">
        <v>42000</v>
      </c>
      <c r="C359" s="8">
        <v>42000</v>
      </c>
      <c r="D359" s="8">
        <v>41000</v>
      </c>
      <c r="E359" s="8">
        <v>0</v>
      </c>
      <c r="F359" s="8">
        <v>0</v>
      </c>
      <c r="G359" s="8">
        <v>0</v>
      </c>
      <c r="H359" s="8">
        <v>0</v>
      </c>
      <c r="I359" s="8">
        <v>0</v>
      </c>
      <c r="J359" s="8">
        <v>0</v>
      </c>
      <c r="K359" s="8">
        <v>0</v>
      </c>
      <c r="L359" s="8">
        <v>0</v>
      </c>
      <c r="M359" s="8">
        <v>0</v>
      </c>
      <c r="N359" s="8">
        <v>125000</v>
      </c>
    </row>
    <row r="360" spans="1:14" x14ac:dyDescent="0.25">
      <c r="A360" s="10" t="s">
        <v>332</v>
      </c>
      <c r="B360" s="8">
        <v>59000</v>
      </c>
      <c r="C360" s="8">
        <v>49000</v>
      </c>
      <c r="D360" s="8">
        <v>68000</v>
      </c>
      <c r="E360" s="8">
        <v>68000</v>
      </c>
      <c r="F360" s="8">
        <v>176000</v>
      </c>
      <c r="G360" s="8">
        <v>156000</v>
      </c>
      <c r="H360" s="8">
        <v>98000</v>
      </c>
      <c r="I360" s="8">
        <v>78000</v>
      </c>
      <c r="J360" s="8">
        <v>49000</v>
      </c>
      <c r="K360" s="8">
        <v>78000</v>
      </c>
      <c r="L360" s="8">
        <v>78000</v>
      </c>
      <c r="M360" s="8">
        <v>20000</v>
      </c>
      <c r="N360" s="8">
        <v>977000</v>
      </c>
    </row>
    <row r="361" spans="1:14" x14ac:dyDescent="0.25">
      <c r="A361" s="10" t="s">
        <v>333</v>
      </c>
      <c r="B361" s="8">
        <v>4000</v>
      </c>
      <c r="C361" s="8">
        <v>31000</v>
      </c>
      <c r="D361" s="8">
        <v>12000</v>
      </c>
      <c r="E361" s="8">
        <v>4000</v>
      </c>
      <c r="F361" s="8">
        <v>26000</v>
      </c>
      <c r="G361" s="8">
        <v>22000</v>
      </c>
      <c r="H361" s="8">
        <v>12000</v>
      </c>
      <c r="I361" s="8">
        <v>27000</v>
      </c>
      <c r="J361" s="8">
        <v>58000</v>
      </c>
      <c r="K361" s="8">
        <v>12000</v>
      </c>
      <c r="L361" s="8">
        <v>38000</v>
      </c>
      <c r="M361" s="8">
        <v>139000</v>
      </c>
      <c r="N361" s="8">
        <v>385000</v>
      </c>
    </row>
    <row r="362" spans="1:14" ht="15.75" thickBot="1" x14ac:dyDescent="0.3">
      <c r="A362" s="10" t="s">
        <v>334</v>
      </c>
      <c r="B362" s="8">
        <v>68000</v>
      </c>
      <c r="C362" s="8">
        <v>68000</v>
      </c>
      <c r="D362" s="8">
        <v>68000</v>
      </c>
      <c r="E362" s="8">
        <v>68000</v>
      </c>
      <c r="F362" s="8">
        <v>68000</v>
      </c>
      <c r="G362" s="8">
        <v>68000</v>
      </c>
      <c r="H362" s="8">
        <v>66000</v>
      </c>
      <c r="I362" s="8">
        <v>67000</v>
      </c>
      <c r="J362" s="8">
        <v>67000</v>
      </c>
      <c r="K362" s="8">
        <v>67000</v>
      </c>
      <c r="L362" s="8">
        <v>66000</v>
      </c>
      <c r="M362" s="8">
        <v>68000</v>
      </c>
      <c r="N362" s="8">
        <v>809000</v>
      </c>
    </row>
    <row r="363" spans="1:14" ht="15.75" thickBot="1" x14ac:dyDescent="0.3">
      <c r="A363" s="11" t="s">
        <v>337</v>
      </c>
      <c r="B363" s="12">
        <v>1612000</v>
      </c>
      <c r="C363" s="12">
        <v>1717000</v>
      </c>
      <c r="D363" s="12">
        <v>1807000</v>
      </c>
      <c r="E363" s="12">
        <v>1849000</v>
      </c>
      <c r="F363" s="12">
        <v>1804000</v>
      </c>
      <c r="G363" s="12">
        <v>1836000</v>
      </c>
      <c r="H363" s="12">
        <v>1549000</v>
      </c>
      <c r="I363" s="12">
        <v>2015000</v>
      </c>
      <c r="J363" s="12">
        <v>2144000</v>
      </c>
      <c r="K363" s="12">
        <v>2009000</v>
      </c>
      <c r="L363" s="12">
        <v>2031000</v>
      </c>
      <c r="M363" s="12">
        <v>1828000</v>
      </c>
      <c r="N363" s="12">
        <v>22201000</v>
      </c>
    </row>
    <row r="364" spans="1:14" x14ac:dyDescent="0.25">
      <c r="A364" s="13" t="s">
        <v>338</v>
      </c>
      <c r="B364" s="12">
        <v>14414348.90592636</v>
      </c>
      <c r="C364" s="12">
        <v>18502777.035022542</v>
      </c>
      <c r="D364" s="12">
        <v>13256364.079144659</v>
      </c>
      <c r="E364" s="12">
        <v>10182421.449167117</v>
      </c>
      <c r="F364" s="12">
        <v>7760452.7123356303</v>
      </c>
      <c r="G364" s="12">
        <v>6590157.7349844202</v>
      </c>
      <c r="H364" s="12">
        <v>5367844</v>
      </c>
      <c r="I364" s="12">
        <v>5544309</v>
      </c>
      <c r="J364" s="12">
        <v>5343333</v>
      </c>
      <c r="K364" s="12">
        <v>6306986</v>
      </c>
      <c r="L364" s="12">
        <v>5236507</v>
      </c>
      <c r="M364" s="12">
        <v>4685408</v>
      </c>
      <c r="N364" s="12">
        <v>103190908.91658074</v>
      </c>
    </row>
    <row r="365" spans="1:14" x14ac:dyDescent="0.25">
      <c r="A365" s="7" t="s">
        <v>339</v>
      </c>
      <c r="B365" s="8"/>
      <c r="C365" s="8"/>
      <c r="D365" s="8"/>
      <c r="E365" s="8"/>
      <c r="F365" s="8"/>
      <c r="G365" s="8"/>
      <c r="H365" s="8"/>
      <c r="I365" s="8"/>
      <c r="J365" s="8"/>
      <c r="K365" s="8"/>
      <c r="L365" s="8"/>
      <c r="M365" s="8"/>
      <c r="N365" s="8"/>
    </row>
    <row r="366" spans="1:14" x14ac:dyDescent="0.25">
      <c r="A366" s="9" t="s">
        <v>340</v>
      </c>
      <c r="B366" s="8"/>
      <c r="C366" s="8"/>
      <c r="D366" s="8"/>
      <c r="E366" s="8"/>
      <c r="F366" s="8"/>
      <c r="G366" s="8"/>
      <c r="H366" s="8"/>
      <c r="I366" s="8"/>
      <c r="J366" s="8"/>
      <c r="K366" s="8"/>
      <c r="L366" s="8"/>
      <c r="M366" s="8"/>
      <c r="N366" s="8"/>
    </row>
    <row r="367" spans="1:14" ht="15.75" thickBot="1" x14ac:dyDescent="0.3">
      <c r="A367" s="10" t="s">
        <v>341</v>
      </c>
      <c r="B367" s="8">
        <v>163000</v>
      </c>
      <c r="C367" s="8">
        <v>163000</v>
      </c>
      <c r="D367" s="8">
        <v>326000</v>
      </c>
      <c r="E367" s="8">
        <v>326000</v>
      </c>
      <c r="F367" s="8">
        <v>490000</v>
      </c>
      <c r="G367" s="8">
        <v>490000</v>
      </c>
      <c r="H367" s="8">
        <v>521000</v>
      </c>
      <c r="I367" s="8">
        <v>521000</v>
      </c>
      <c r="J367" s="8">
        <v>66000</v>
      </c>
      <c r="K367" s="8">
        <v>66000</v>
      </c>
      <c r="L367" s="8">
        <v>66000</v>
      </c>
      <c r="M367" s="8">
        <v>66000</v>
      </c>
      <c r="N367" s="8">
        <v>3264000</v>
      </c>
    </row>
    <row r="368" spans="1:14" x14ac:dyDescent="0.25">
      <c r="A368" s="11" t="s">
        <v>343</v>
      </c>
      <c r="B368" s="12">
        <v>163000</v>
      </c>
      <c r="C368" s="12">
        <v>163000</v>
      </c>
      <c r="D368" s="12">
        <v>326000</v>
      </c>
      <c r="E368" s="12">
        <v>326000</v>
      </c>
      <c r="F368" s="12">
        <v>490000</v>
      </c>
      <c r="G368" s="12">
        <v>490000</v>
      </c>
      <c r="H368" s="12">
        <v>521000</v>
      </c>
      <c r="I368" s="12">
        <v>521000</v>
      </c>
      <c r="J368" s="12">
        <v>66000</v>
      </c>
      <c r="K368" s="12">
        <v>66000</v>
      </c>
      <c r="L368" s="12">
        <v>66000</v>
      </c>
      <c r="M368" s="12">
        <v>66000</v>
      </c>
      <c r="N368" s="12">
        <v>3264000</v>
      </c>
    </row>
    <row r="369" spans="1:14" x14ac:dyDescent="0.25">
      <c r="A369" s="9" t="s">
        <v>344</v>
      </c>
      <c r="B369" s="8"/>
      <c r="C369" s="8"/>
      <c r="D369" s="8"/>
      <c r="E369" s="8"/>
      <c r="F369" s="8"/>
      <c r="G369" s="8"/>
      <c r="H369" s="8"/>
      <c r="I369" s="8"/>
      <c r="J369" s="8"/>
      <c r="K369" s="8"/>
      <c r="L369" s="8"/>
      <c r="M369" s="8"/>
      <c r="N369" s="8"/>
    </row>
    <row r="370" spans="1:14" x14ac:dyDescent="0.25">
      <c r="A370" s="10" t="s">
        <v>498</v>
      </c>
      <c r="B370" s="8">
        <v>14744</v>
      </c>
      <c r="C370" s="8">
        <v>14744</v>
      </c>
      <c r="D370" s="8">
        <v>14744</v>
      </c>
      <c r="E370" s="8">
        <v>14744</v>
      </c>
      <c r="F370" s="8">
        <v>14744</v>
      </c>
      <c r="G370" s="8">
        <v>14744</v>
      </c>
      <c r="H370" s="8">
        <v>14744</v>
      </c>
      <c r="I370" s="8">
        <v>14744</v>
      </c>
      <c r="J370" s="8">
        <v>14744</v>
      </c>
      <c r="K370" s="8">
        <v>14744</v>
      </c>
      <c r="L370" s="8">
        <v>14744</v>
      </c>
      <c r="M370" s="8">
        <v>14816</v>
      </c>
      <c r="N370" s="8">
        <v>177000</v>
      </c>
    </row>
    <row r="371" spans="1:14" x14ac:dyDescent="0.25">
      <c r="A371" s="10" t="s">
        <v>345</v>
      </c>
      <c r="B371" s="8">
        <v>0</v>
      </c>
      <c r="C371" s="8">
        <v>0</v>
      </c>
      <c r="D371" s="8">
        <v>49000</v>
      </c>
      <c r="E371" s="8">
        <v>0</v>
      </c>
      <c r="F371" s="8">
        <v>0</v>
      </c>
      <c r="G371" s="8">
        <v>49000</v>
      </c>
      <c r="H371" s="8">
        <v>0</v>
      </c>
      <c r="I371" s="8">
        <v>0</v>
      </c>
      <c r="J371" s="8">
        <v>49000</v>
      </c>
      <c r="K371" s="8">
        <v>0</v>
      </c>
      <c r="L371" s="8">
        <v>0</v>
      </c>
      <c r="M371" s="8">
        <v>49000</v>
      </c>
      <c r="N371" s="8">
        <v>196000</v>
      </c>
    </row>
    <row r="372" spans="1:14" x14ac:dyDescent="0.25">
      <c r="A372" s="10" t="s">
        <v>347</v>
      </c>
      <c r="B372" s="8">
        <v>0</v>
      </c>
      <c r="C372" s="8">
        <v>0</v>
      </c>
      <c r="D372" s="8">
        <v>134750</v>
      </c>
      <c r="E372" s="8">
        <v>0</v>
      </c>
      <c r="F372" s="8">
        <v>0</v>
      </c>
      <c r="G372" s="8">
        <v>134750</v>
      </c>
      <c r="H372" s="8">
        <v>0</v>
      </c>
      <c r="I372" s="8">
        <v>0</v>
      </c>
      <c r="J372" s="8">
        <v>134750</v>
      </c>
      <c r="K372" s="8">
        <v>0</v>
      </c>
      <c r="L372" s="8">
        <v>0</v>
      </c>
      <c r="M372" s="8">
        <v>134750</v>
      </c>
      <c r="N372" s="8">
        <v>539000</v>
      </c>
    </row>
    <row r="373" spans="1:14" x14ac:dyDescent="0.25">
      <c r="A373" s="10" t="s">
        <v>348</v>
      </c>
      <c r="B373" s="8">
        <v>0</v>
      </c>
      <c r="C373" s="8">
        <v>0</v>
      </c>
      <c r="D373" s="8">
        <v>22020</v>
      </c>
      <c r="E373" s="8">
        <v>22020</v>
      </c>
      <c r="F373" s="8">
        <v>27525</v>
      </c>
      <c r="G373" s="8">
        <v>82575</v>
      </c>
      <c r="H373" s="8">
        <v>82575</v>
      </c>
      <c r="I373" s="8">
        <v>82575</v>
      </c>
      <c r="J373" s="8">
        <v>82575</v>
      </c>
      <c r="K373" s="8">
        <v>55050</v>
      </c>
      <c r="L373" s="8">
        <v>82575</v>
      </c>
      <c r="M373" s="8">
        <v>0</v>
      </c>
      <c r="N373" s="8">
        <v>539490</v>
      </c>
    </row>
    <row r="374" spans="1:14" x14ac:dyDescent="0.25">
      <c r="A374" s="10" t="s">
        <v>349</v>
      </c>
      <c r="B374" s="8">
        <v>0</v>
      </c>
      <c r="C374" s="8">
        <v>220500</v>
      </c>
      <c r="D374" s="8">
        <v>0</v>
      </c>
      <c r="E374" s="8">
        <v>110250</v>
      </c>
      <c r="F374" s="8">
        <v>0</v>
      </c>
      <c r="G374" s="8">
        <v>0</v>
      </c>
      <c r="H374" s="8">
        <v>0</v>
      </c>
      <c r="I374" s="8">
        <v>0</v>
      </c>
      <c r="J374" s="8">
        <v>0</v>
      </c>
      <c r="K374" s="8">
        <v>0</v>
      </c>
      <c r="L374" s="8">
        <v>110250</v>
      </c>
      <c r="M374" s="8">
        <v>0</v>
      </c>
      <c r="N374" s="8">
        <v>441000</v>
      </c>
    </row>
    <row r="375" spans="1:14" x14ac:dyDescent="0.25">
      <c r="A375" s="10" t="s">
        <v>350</v>
      </c>
      <c r="B375" s="8">
        <v>25667</v>
      </c>
      <c r="C375" s="8">
        <v>25667</v>
      </c>
      <c r="D375" s="8">
        <v>25667</v>
      </c>
      <c r="E375" s="8">
        <v>25667</v>
      </c>
      <c r="F375" s="8">
        <v>25667</v>
      </c>
      <c r="G375" s="8">
        <v>25667</v>
      </c>
      <c r="H375" s="8">
        <v>25791</v>
      </c>
      <c r="I375" s="8">
        <v>25667</v>
      </c>
      <c r="J375" s="8">
        <v>25667</v>
      </c>
      <c r="K375" s="8">
        <v>25667</v>
      </c>
      <c r="L375" s="8">
        <v>25667</v>
      </c>
      <c r="M375" s="8">
        <v>25679</v>
      </c>
      <c r="N375" s="8">
        <v>308140</v>
      </c>
    </row>
    <row r="376" spans="1:14" ht="15.75" thickBot="1" x14ac:dyDescent="0.3">
      <c r="A376" s="10" t="s">
        <v>352</v>
      </c>
      <c r="B376" s="8">
        <v>29000</v>
      </c>
      <c r="C376" s="8">
        <v>29000</v>
      </c>
      <c r="D376" s="8">
        <v>30000</v>
      </c>
      <c r="E376" s="8">
        <v>29000</v>
      </c>
      <c r="F376" s="8">
        <v>29000</v>
      </c>
      <c r="G376" s="8">
        <v>29000</v>
      </c>
      <c r="H376" s="8">
        <v>30000</v>
      </c>
      <c r="I376" s="8">
        <v>29000</v>
      </c>
      <c r="J376" s="8">
        <v>29000</v>
      </c>
      <c r="K376" s="8">
        <v>29000</v>
      </c>
      <c r="L376" s="8">
        <v>30000</v>
      </c>
      <c r="M376" s="8">
        <v>30000</v>
      </c>
      <c r="N376" s="8">
        <v>352000</v>
      </c>
    </row>
    <row r="377" spans="1:14" x14ac:dyDescent="0.25">
      <c r="A377" s="11" t="s">
        <v>355</v>
      </c>
      <c r="B377" s="12">
        <v>69411</v>
      </c>
      <c r="C377" s="12">
        <v>289911</v>
      </c>
      <c r="D377" s="12">
        <v>276181</v>
      </c>
      <c r="E377" s="12">
        <v>201681</v>
      </c>
      <c r="F377" s="12">
        <v>96936</v>
      </c>
      <c r="G377" s="12">
        <v>335736</v>
      </c>
      <c r="H377" s="12">
        <v>153110</v>
      </c>
      <c r="I377" s="12">
        <v>151986</v>
      </c>
      <c r="J377" s="12">
        <v>335736</v>
      </c>
      <c r="K377" s="12">
        <v>124461</v>
      </c>
      <c r="L377" s="12">
        <v>263236</v>
      </c>
      <c r="M377" s="12">
        <v>254245</v>
      </c>
      <c r="N377" s="12">
        <v>2552630</v>
      </c>
    </row>
    <row r="378" spans="1:14" x14ac:dyDescent="0.25">
      <c r="A378" s="9" t="s">
        <v>356</v>
      </c>
      <c r="B378" s="8"/>
      <c r="C378" s="8"/>
      <c r="D378" s="8"/>
      <c r="E378" s="8"/>
      <c r="F378" s="8"/>
      <c r="G378" s="8"/>
      <c r="H378" s="8"/>
      <c r="I378" s="8"/>
      <c r="J378" s="8"/>
      <c r="K378" s="8"/>
      <c r="L378" s="8"/>
      <c r="M378" s="8"/>
      <c r="N378" s="8"/>
    </row>
    <row r="379" spans="1:14" ht="15.75" thickBot="1" x14ac:dyDescent="0.3">
      <c r="A379" s="10" t="s">
        <v>499</v>
      </c>
      <c r="B379" s="8">
        <v>20564</v>
      </c>
      <c r="C379" s="8">
        <v>20564</v>
      </c>
      <c r="D379" s="8">
        <v>20564</v>
      </c>
      <c r="E379" s="8">
        <v>20564</v>
      </c>
      <c r="F379" s="8">
        <v>20564</v>
      </c>
      <c r="G379" s="8">
        <v>20564</v>
      </c>
      <c r="H379" s="8">
        <v>20564</v>
      </c>
      <c r="I379" s="8">
        <v>20564</v>
      </c>
      <c r="J379" s="8">
        <v>20564</v>
      </c>
      <c r="K379" s="8">
        <v>20564</v>
      </c>
      <c r="L379" s="8">
        <v>20564</v>
      </c>
      <c r="M379" s="8">
        <v>20564</v>
      </c>
      <c r="N379" s="8">
        <v>246768</v>
      </c>
    </row>
    <row r="380" spans="1:14" x14ac:dyDescent="0.25">
      <c r="A380" s="11" t="s">
        <v>359</v>
      </c>
      <c r="B380" s="12">
        <v>20564</v>
      </c>
      <c r="C380" s="12">
        <v>20564</v>
      </c>
      <c r="D380" s="12">
        <v>20564</v>
      </c>
      <c r="E380" s="12">
        <v>20564</v>
      </c>
      <c r="F380" s="12">
        <v>20564</v>
      </c>
      <c r="G380" s="12">
        <v>20564</v>
      </c>
      <c r="H380" s="12">
        <v>20564</v>
      </c>
      <c r="I380" s="12">
        <v>20564</v>
      </c>
      <c r="J380" s="12">
        <v>20564</v>
      </c>
      <c r="K380" s="12">
        <v>20564</v>
      </c>
      <c r="L380" s="12">
        <v>20564</v>
      </c>
      <c r="M380" s="12">
        <v>20564</v>
      </c>
      <c r="N380" s="12">
        <v>246768</v>
      </c>
    </row>
    <row r="381" spans="1:14" x14ac:dyDescent="0.25">
      <c r="A381" s="9" t="s">
        <v>360</v>
      </c>
      <c r="B381" s="8"/>
      <c r="C381" s="8"/>
      <c r="D381" s="8"/>
      <c r="E381" s="8"/>
      <c r="F381" s="8"/>
      <c r="G381" s="8"/>
      <c r="H381" s="8"/>
      <c r="I381" s="8"/>
      <c r="J381" s="8"/>
      <c r="K381" s="8"/>
      <c r="L381" s="8"/>
      <c r="M381" s="8"/>
      <c r="N381" s="8"/>
    </row>
    <row r="382" spans="1:14" x14ac:dyDescent="0.25">
      <c r="A382" s="10" t="s">
        <v>361</v>
      </c>
      <c r="B382" s="8">
        <v>5292</v>
      </c>
      <c r="C382" s="8">
        <v>5283</v>
      </c>
      <c r="D382" s="8">
        <v>5283</v>
      </c>
      <c r="E382" s="8">
        <v>5283</v>
      </c>
      <c r="F382" s="8">
        <v>5283</v>
      </c>
      <c r="G382" s="8">
        <v>5283</v>
      </c>
      <c r="H382" s="8">
        <v>5283</v>
      </c>
      <c r="I382" s="8">
        <v>5283</v>
      </c>
      <c r="J382" s="8">
        <v>2641</v>
      </c>
      <c r="K382" s="8">
        <v>2641</v>
      </c>
      <c r="L382" s="8">
        <v>2641</v>
      </c>
      <c r="M382" s="8">
        <v>2641</v>
      </c>
      <c r="N382" s="8">
        <v>52837</v>
      </c>
    </row>
    <row r="383" spans="1:14" x14ac:dyDescent="0.25">
      <c r="A383" s="10" t="s">
        <v>363</v>
      </c>
      <c r="B383" s="8">
        <v>9367</v>
      </c>
      <c r="C383" s="8">
        <v>9359</v>
      </c>
      <c r="D383" s="8">
        <v>9359</v>
      </c>
      <c r="E383" s="8">
        <v>9359</v>
      </c>
      <c r="F383" s="8">
        <v>9359</v>
      </c>
      <c r="G383" s="8">
        <v>9359</v>
      </c>
      <c r="H383" s="8">
        <v>9359</v>
      </c>
      <c r="I383" s="8">
        <v>9359</v>
      </c>
      <c r="J383" s="8">
        <v>4679</v>
      </c>
      <c r="K383" s="8">
        <v>4679</v>
      </c>
      <c r="L383" s="8">
        <v>4679</v>
      </c>
      <c r="M383" s="8">
        <v>4679</v>
      </c>
      <c r="N383" s="8">
        <v>93596</v>
      </c>
    </row>
    <row r="384" spans="1:14" x14ac:dyDescent="0.25">
      <c r="A384" s="10" t="s">
        <v>498</v>
      </c>
      <c r="B384" s="8">
        <v>0</v>
      </c>
      <c r="C384" s="8">
        <v>60000</v>
      </c>
      <c r="D384" s="8">
        <v>0</v>
      </c>
      <c r="E384" s="8">
        <v>0</v>
      </c>
      <c r="F384" s="8">
        <v>0</v>
      </c>
      <c r="G384" s="8">
        <v>70000</v>
      </c>
      <c r="H384" s="8">
        <v>0</v>
      </c>
      <c r="I384" s="8">
        <v>40000</v>
      </c>
      <c r="J384" s="8">
        <v>0</v>
      </c>
      <c r="K384" s="8">
        <v>0</v>
      </c>
      <c r="L384" s="8">
        <v>0</v>
      </c>
      <c r="M384" s="8">
        <v>6400</v>
      </c>
      <c r="N384" s="8">
        <v>176400</v>
      </c>
    </row>
    <row r="385" spans="1:14" x14ac:dyDescent="0.25">
      <c r="A385" s="10" t="s">
        <v>500</v>
      </c>
      <c r="B385" s="8">
        <v>0</v>
      </c>
      <c r="C385" s="8">
        <v>0</v>
      </c>
      <c r="D385" s="8">
        <v>0</v>
      </c>
      <c r="E385" s="8">
        <v>0</v>
      </c>
      <c r="F385" s="8">
        <v>0</v>
      </c>
      <c r="G385" s="8">
        <v>33075</v>
      </c>
      <c r="H385" s="8">
        <v>0</v>
      </c>
      <c r="I385" s="8">
        <v>0</v>
      </c>
      <c r="J385" s="8">
        <v>0</v>
      </c>
      <c r="K385" s="8">
        <v>0</v>
      </c>
      <c r="L385" s="8">
        <v>0</v>
      </c>
      <c r="M385" s="8">
        <v>0</v>
      </c>
      <c r="N385" s="8">
        <v>33075</v>
      </c>
    </row>
    <row r="386" spans="1:14" x14ac:dyDescent="0.25">
      <c r="A386" s="10" t="s">
        <v>501</v>
      </c>
      <c r="B386" s="8">
        <v>0</v>
      </c>
      <c r="C386" s="8">
        <v>0</v>
      </c>
      <c r="D386" s="8">
        <v>0</v>
      </c>
      <c r="E386" s="8">
        <v>0</v>
      </c>
      <c r="F386" s="8">
        <v>0</v>
      </c>
      <c r="G386" s="8">
        <v>0</v>
      </c>
      <c r="H386" s="8">
        <v>0</v>
      </c>
      <c r="I386" s="8">
        <v>0</v>
      </c>
      <c r="J386" s="8">
        <v>0</v>
      </c>
      <c r="K386" s="8">
        <v>0</v>
      </c>
      <c r="L386" s="8">
        <v>0</v>
      </c>
      <c r="M386" s="8">
        <v>0</v>
      </c>
      <c r="N386" s="8">
        <v>0</v>
      </c>
    </row>
    <row r="387" spans="1:14" x14ac:dyDescent="0.25">
      <c r="A387" s="10" t="s">
        <v>366</v>
      </c>
      <c r="B387" s="8">
        <v>450000</v>
      </c>
      <c r="C387" s="8">
        <v>450343</v>
      </c>
      <c r="D387" s="8">
        <v>0</v>
      </c>
      <c r="E387" s="8">
        <v>0</v>
      </c>
      <c r="F387" s="8">
        <v>0</v>
      </c>
      <c r="G387" s="8">
        <v>0</v>
      </c>
      <c r="H387" s="8">
        <v>0</v>
      </c>
      <c r="I387" s="8">
        <v>0</v>
      </c>
      <c r="J387" s="8">
        <v>0</v>
      </c>
      <c r="K387" s="8">
        <v>0</v>
      </c>
      <c r="L387" s="8">
        <v>0</v>
      </c>
      <c r="M387" s="8">
        <v>0</v>
      </c>
      <c r="N387" s="8">
        <v>900343</v>
      </c>
    </row>
    <row r="388" spans="1:14" x14ac:dyDescent="0.25">
      <c r="A388" s="10" t="s">
        <v>502</v>
      </c>
      <c r="B388" s="8">
        <v>0</v>
      </c>
      <c r="C388" s="8">
        <v>33075</v>
      </c>
      <c r="D388" s="8">
        <v>0</v>
      </c>
      <c r="E388" s="8">
        <v>0</v>
      </c>
      <c r="F388" s="8">
        <v>0</v>
      </c>
      <c r="G388" s="8">
        <v>0</v>
      </c>
      <c r="H388" s="8">
        <v>0</v>
      </c>
      <c r="I388" s="8">
        <v>0</v>
      </c>
      <c r="J388" s="8">
        <v>0</v>
      </c>
      <c r="K388" s="8">
        <v>0</v>
      </c>
      <c r="L388" s="8">
        <v>0</v>
      </c>
      <c r="M388" s="8">
        <v>0</v>
      </c>
      <c r="N388" s="8">
        <v>33075</v>
      </c>
    </row>
    <row r="389" spans="1:14" x14ac:dyDescent="0.25">
      <c r="A389" s="10" t="s">
        <v>368</v>
      </c>
      <c r="B389" s="8">
        <v>0</v>
      </c>
      <c r="C389" s="8">
        <v>0</v>
      </c>
      <c r="D389" s="8">
        <v>0</v>
      </c>
      <c r="E389" s="8">
        <v>0</v>
      </c>
      <c r="F389" s="8">
        <v>0</v>
      </c>
      <c r="G389" s="8">
        <v>0</v>
      </c>
      <c r="H389" s="8">
        <v>0</v>
      </c>
      <c r="I389" s="8">
        <v>0</v>
      </c>
      <c r="J389" s="8">
        <v>0</v>
      </c>
      <c r="K389" s="8">
        <v>0</v>
      </c>
      <c r="L389" s="8">
        <v>0</v>
      </c>
      <c r="M389" s="8">
        <v>0</v>
      </c>
      <c r="N389" s="8">
        <v>0</v>
      </c>
    </row>
    <row r="390" spans="1:14" x14ac:dyDescent="0.25">
      <c r="A390" s="10" t="s">
        <v>503</v>
      </c>
      <c r="B390" s="8">
        <v>0</v>
      </c>
      <c r="C390" s="8">
        <v>0</v>
      </c>
      <c r="D390" s="8">
        <v>0</v>
      </c>
      <c r="E390" s="8">
        <v>0</v>
      </c>
      <c r="F390" s="8">
        <v>0</v>
      </c>
      <c r="G390" s="8">
        <v>0</v>
      </c>
      <c r="H390" s="8">
        <v>0</v>
      </c>
      <c r="I390" s="8">
        <v>0</v>
      </c>
      <c r="J390" s="8">
        <v>0</v>
      </c>
      <c r="K390" s="8">
        <v>0</v>
      </c>
      <c r="L390" s="8">
        <v>0</v>
      </c>
      <c r="M390" s="8">
        <v>0</v>
      </c>
      <c r="N390" s="8">
        <v>0</v>
      </c>
    </row>
    <row r="391" spans="1:14" x14ac:dyDescent="0.25">
      <c r="A391" s="10" t="s">
        <v>335</v>
      </c>
      <c r="B391" s="8">
        <v>2940</v>
      </c>
      <c r="C391" s="8">
        <v>2940</v>
      </c>
      <c r="D391" s="8">
        <v>16920</v>
      </c>
      <c r="E391" s="8">
        <v>3920</v>
      </c>
      <c r="F391" s="8">
        <v>3920</v>
      </c>
      <c r="G391" s="8">
        <v>16920</v>
      </c>
      <c r="H391" s="8">
        <v>1960</v>
      </c>
      <c r="I391" s="8">
        <v>6860</v>
      </c>
      <c r="J391" s="8">
        <v>18880</v>
      </c>
      <c r="K391" s="8">
        <v>4900</v>
      </c>
      <c r="L391" s="8">
        <v>4900</v>
      </c>
      <c r="M391" s="8">
        <v>12940</v>
      </c>
      <c r="N391" s="8">
        <v>98000</v>
      </c>
    </row>
    <row r="392" spans="1:14" x14ac:dyDescent="0.25">
      <c r="A392" s="10" t="s">
        <v>504</v>
      </c>
      <c r="B392" s="8">
        <v>0</v>
      </c>
      <c r="C392" s="8">
        <v>0</v>
      </c>
      <c r="D392" s="8">
        <v>0</v>
      </c>
      <c r="E392" s="8">
        <v>0</v>
      </c>
      <c r="F392" s="8">
        <v>0</v>
      </c>
      <c r="G392" s="8">
        <v>0</v>
      </c>
      <c r="H392" s="8">
        <v>0</v>
      </c>
      <c r="I392" s="8">
        <v>0</v>
      </c>
      <c r="J392" s="8">
        <v>0</v>
      </c>
      <c r="K392" s="8">
        <v>0</v>
      </c>
      <c r="L392" s="8">
        <v>0</v>
      </c>
      <c r="M392" s="8">
        <v>0</v>
      </c>
      <c r="N392" s="8">
        <v>0</v>
      </c>
    </row>
    <row r="393" spans="1:14" x14ac:dyDescent="0.25">
      <c r="A393" s="10" t="s">
        <v>505</v>
      </c>
      <c r="B393" s="8">
        <v>0</v>
      </c>
      <c r="C393" s="8">
        <v>0</v>
      </c>
      <c r="D393" s="8">
        <v>0</v>
      </c>
      <c r="E393" s="8">
        <v>0</v>
      </c>
      <c r="F393" s="8">
        <v>0</v>
      </c>
      <c r="G393" s="8">
        <v>0</v>
      </c>
      <c r="H393" s="8">
        <v>0</v>
      </c>
      <c r="I393" s="8">
        <v>0</v>
      </c>
      <c r="J393" s="8">
        <v>0</v>
      </c>
      <c r="K393" s="8">
        <v>0</v>
      </c>
      <c r="L393" s="8">
        <v>0</v>
      </c>
      <c r="M393" s="8">
        <v>0</v>
      </c>
      <c r="N393" s="8">
        <v>0</v>
      </c>
    </row>
    <row r="394" spans="1:14" x14ac:dyDescent="0.25">
      <c r="A394" s="10" t="s">
        <v>369</v>
      </c>
      <c r="B394" s="8">
        <v>200000</v>
      </c>
      <c r="C394" s="8">
        <v>200000</v>
      </c>
      <c r="D394" s="8">
        <v>300000</v>
      </c>
      <c r="E394" s="8">
        <v>400000</v>
      </c>
      <c r="F394" s="8">
        <v>300000</v>
      </c>
      <c r="G394" s="8">
        <v>200000</v>
      </c>
      <c r="H394" s="8">
        <v>200000</v>
      </c>
      <c r="I394" s="8">
        <v>300000</v>
      </c>
      <c r="J394" s="8">
        <v>300000</v>
      </c>
      <c r="K394" s="8">
        <v>400000</v>
      </c>
      <c r="L394" s="8">
        <v>200000</v>
      </c>
      <c r="M394" s="8">
        <v>500000</v>
      </c>
      <c r="N394" s="8">
        <v>3500000</v>
      </c>
    </row>
    <row r="395" spans="1:14" x14ac:dyDescent="0.25">
      <c r="A395" s="10" t="s">
        <v>370</v>
      </c>
      <c r="B395" s="8">
        <v>0</v>
      </c>
      <c r="C395" s="8">
        <v>0</v>
      </c>
      <c r="D395" s="8">
        <v>0</v>
      </c>
      <c r="E395" s="8">
        <v>0</v>
      </c>
      <c r="F395" s="8">
        <v>0</v>
      </c>
      <c r="G395" s="8">
        <v>5800000</v>
      </c>
      <c r="H395" s="8">
        <v>15000</v>
      </c>
      <c r="I395" s="8">
        <v>20000</v>
      </c>
      <c r="J395" s="8">
        <v>30000</v>
      </c>
      <c r="K395" s="8">
        <v>40000</v>
      </c>
      <c r="L395" s="8">
        <v>40000</v>
      </c>
      <c r="M395" s="8">
        <v>100000</v>
      </c>
      <c r="N395" s="8">
        <v>6045000</v>
      </c>
    </row>
    <row r="396" spans="1:14" x14ac:dyDescent="0.25">
      <c r="A396" s="10" t="s">
        <v>371</v>
      </c>
      <c r="B396" s="8">
        <v>0</v>
      </c>
      <c r="C396" s="8">
        <v>0</v>
      </c>
      <c r="D396" s="8">
        <v>0</v>
      </c>
      <c r="E396" s="8">
        <v>0</v>
      </c>
      <c r="F396" s="8">
        <v>0</v>
      </c>
      <c r="G396" s="8">
        <v>0</v>
      </c>
      <c r="H396" s="8">
        <v>0</v>
      </c>
      <c r="I396" s="8">
        <v>0</v>
      </c>
      <c r="J396" s="8">
        <v>0</v>
      </c>
      <c r="K396" s="8">
        <v>0</v>
      </c>
      <c r="L396" s="8">
        <v>0</v>
      </c>
      <c r="M396" s="8">
        <v>100000</v>
      </c>
      <c r="N396" s="8">
        <v>100000</v>
      </c>
    </row>
    <row r="397" spans="1:14" x14ac:dyDescent="0.25">
      <c r="A397" s="10" t="s">
        <v>336</v>
      </c>
      <c r="B397" s="8">
        <v>16000</v>
      </c>
      <c r="C397" s="8">
        <v>16000</v>
      </c>
      <c r="D397" s="8">
        <v>16000</v>
      </c>
      <c r="E397" s="8">
        <v>16000</v>
      </c>
      <c r="F397" s="8">
        <v>16000</v>
      </c>
      <c r="G397" s="8">
        <v>16000</v>
      </c>
      <c r="H397" s="8">
        <v>16000</v>
      </c>
      <c r="I397" s="8">
        <v>16000</v>
      </c>
      <c r="J397" s="8">
        <v>16000</v>
      </c>
      <c r="K397" s="8">
        <v>16000</v>
      </c>
      <c r="L397" s="8">
        <v>16000</v>
      </c>
      <c r="M397" s="8">
        <v>16000</v>
      </c>
      <c r="N397" s="8">
        <v>192000</v>
      </c>
    </row>
    <row r="398" spans="1:14" ht="15.75" thickBot="1" x14ac:dyDescent="0.3">
      <c r="A398" s="10" t="s">
        <v>354</v>
      </c>
      <c r="B398" s="8">
        <v>25000</v>
      </c>
      <c r="C398" s="8">
        <v>25000</v>
      </c>
      <c r="D398" s="8">
        <v>25000</v>
      </c>
      <c r="E398" s="8">
        <v>25000</v>
      </c>
      <c r="F398" s="8">
        <v>25000</v>
      </c>
      <c r="G398" s="8">
        <v>25000</v>
      </c>
      <c r="H398" s="8">
        <v>25000</v>
      </c>
      <c r="I398" s="8">
        <v>25000</v>
      </c>
      <c r="J398" s="8">
        <v>25000</v>
      </c>
      <c r="K398" s="8">
        <v>25000</v>
      </c>
      <c r="L398" s="8">
        <v>25000</v>
      </c>
      <c r="M398" s="8">
        <v>25000</v>
      </c>
      <c r="N398" s="8">
        <v>300000</v>
      </c>
    </row>
    <row r="399" spans="1:14" x14ac:dyDescent="0.25">
      <c r="A399" s="11" t="s">
        <v>375</v>
      </c>
      <c r="B399" s="12">
        <v>708599</v>
      </c>
      <c r="C399" s="12">
        <v>802000</v>
      </c>
      <c r="D399" s="12">
        <v>372562</v>
      </c>
      <c r="E399" s="12">
        <v>459562</v>
      </c>
      <c r="F399" s="12">
        <v>359562</v>
      </c>
      <c r="G399" s="12">
        <v>6175637</v>
      </c>
      <c r="H399" s="12">
        <v>272602</v>
      </c>
      <c r="I399" s="12">
        <v>422502</v>
      </c>
      <c r="J399" s="12">
        <v>397200</v>
      </c>
      <c r="K399" s="12">
        <v>493220</v>
      </c>
      <c r="L399" s="12">
        <v>293220</v>
      </c>
      <c r="M399" s="12">
        <v>767660</v>
      </c>
      <c r="N399" s="12">
        <v>11524326</v>
      </c>
    </row>
    <row r="400" spans="1:14" x14ac:dyDescent="0.25">
      <c r="A400" s="9" t="s">
        <v>376</v>
      </c>
      <c r="B400" s="8"/>
      <c r="C400" s="8"/>
      <c r="D400" s="8"/>
      <c r="E400" s="8"/>
      <c r="F400" s="8"/>
      <c r="G400" s="8"/>
      <c r="H400" s="8"/>
      <c r="I400" s="8"/>
      <c r="J400" s="8"/>
      <c r="K400" s="8"/>
      <c r="L400" s="8"/>
      <c r="M400" s="8"/>
      <c r="N400" s="8"/>
    </row>
    <row r="401" spans="1:14" ht="15.75" thickBot="1" x14ac:dyDescent="0.3">
      <c r="A401" s="10" t="s">
        <v>377</v>
      </c>
      <c r="B401" s="8">
        <v>0</v>
      </c>
      <c r="C401" s="8">
        <v>0</v>
      </c>
      <c r="D401" s="8">
        <v>73500</v>
      </c>
      <c r="E401" s="8">
        <v>0</v>
      </c>
      <c r="F401" s="8">
        <v>0</v>
      </c>
      <c r="G401" s="8">
        <v>73500</v>
      </c>
      <c r="H401" s="8">
        <v>0</v>
      </c>
      <c r="I401" s="8">
        <v>0</v>
      </c>
      <c r="J401" s="8">
        <v>0</v>
      </c>
      <c r="K401" s="8">
        <v>0</v>
      </c>
      <c r="L401" s="8">
        <v>0</v>
      </c>
      <c r="M401" s="8">
        <v>0</v>
      </c>
      <c r="N401" s="8">
        <v>147000</v>
      </c>
    </row>
    <row r="402" spans="1:14" ht="15.75" thickBot="1" x14ac:dyDescent="0.3">
      <c r="A402" s="11" t="s">
        <v>379</v>
      </c>
      <c r="B402" s="12">
        <v>0</v>
      </c>
      <c r="C402" s="12">
        <v>0</v>
      </c>
      <c r="D402" s="12">
        <v>73500</v>
      </c>
      <c r="E402" s="12">
        <v>0</v>
      </c>
      <c r="F402" s="12">
        <v>0</v>
      </c>
      <c r="G402" s="12">
        <v>73500</v>
      </c>
      <c r="H402" s="12">
        <v>0</v>
      </c>
      <c r="I402" s="12">
        <v>0</v>
      </c>
      <c r="J402" s="12">
        <v>0</v>
      </c>
      <c r="K402" s="12">
        <v>0</v>
      </c>
      <c r="L402" s="12">
        <v>0</v>
      </c>
      <c r="M402" s="12">
        <v>0</v>
      </c>
      <c r="N402" s="12">
        <v>147000</v>
      </c>
    </row>
    <row r="403" spans="1:14" x14ac:dyDescent="0.25">
      <c r="A403" s="13" t="s">
        <v>380</v>
      </c>
      <c r="B403" s="12">
        <v>961574</v>
      </c>
      <c r="C403" s="12">
        <v>1275475</v>
      </c>
      <c r="D403" s="12">
        <v>1068807</v>
      </c>
      <c r="E403" s="12">
        <v>1007807</v>
      </c>
      <c r="F403" s="12">
        <v>967062</v>
      </c>
      <c r="G403" s="12">
        <v>7095437</v>
      </c>
      <c r="H403" s="12">
        <v>967276</v>
      </c>
      <c r="I403" s="12">
        <v>1116052</v>
      </c>
      <c r="J403" s="12">
        <v>819500</v>
      </c>
      <c r="K403" s="12">
        <v>704245</v>
      </c>
      <c r="L403" s="12">
        <v>643020</v>
      </c>
      <c r="M403" s="12">
        <v>1108469</v>
      </c>
      <c r="N403" s="12">
        <v>17734724</v>
      </c>
    </row>
    <row r="404" spans="1:14" x14ac:dyDescent="0.25">
      <c r="A404" s="7" t="s">
        <v>381</v>
      </c>
      <c r="B404" s="8"/>
      <c r="C404" s="8"/>
      <c r="D404" s="8"/>
      <c r="E404" s="8"/>
      <c r="F404" s="8"/>
      <c r="G404" s="8"/>
      <c r="H404" s="8"/>
      <c r="I404" s="8"/>
      <c r="J404" s="8"/>
      <c r="K404" s="8"/>
      <c r="L404" s="8"/>
      <c r="M404" s="8"/>
      <c r="N404" s="8"/>
    </row>
    <row r="405" spans="1:14" x14ac:dyDescent="0.25">
      <c r="A405" s="9" t="s">
        <v>381</v>
      </c>
      <c r="B405" s="8"/>
      <c r="C405" s="8"/>
      <c r="D405" s="8"/>
      <c r="E405" s="8"/>
      <c r="F405" s="8"/>
      <c r="G405" s="8"/>
      <c r="H405" s="8"/>
      <c r="I405" s="8"/>
      <c r="J405" s="8"/>
      <c r="K405" s="8"/>
      <c r="L405" s="8"/>
      <c r="M405" s="8"/>
      <c r="N405" s="8"/>
    </row>
    <row r="406" spans="1:14" ht="15.75" thickBot="1" x14ac:dyDescent="0.3">
      <c r="A406" s="10" t="s">
        <v>382</v>
      </c>
      <c r="B406" s="8">
        <v>2024</v>
      </c>
      <c r="C406" s="8">
        <v>834</v>
      </c>
      <c r="D406" s="8">
        <v>728</v>
      </c>
      <c r="E406" s="8">
        <v>15703</v>
      </c>
      <c r="F406" s="8">
        <v>1403</v>
      </c>
      <c r="G406" s="8">
        <v>3534</v>
      </c>
      <c r="H406" s="8">
        <v>28140</v>
      </c>
      <c r="I406" s="8">
        <v>11026</v>
      </c>
      <c r="J406" s="8">
        <v>12217</v>
      </c>
      <c r="K406" s="8">
        <v>33105</v>
      </c>
      <c r="L406" s="8">
        <v>9556</v>
      </c>
      <c r="M406" s="8">
        <v>6750</v>
      </c>
      <c r="N406" s="8">
        <v>125020</v>
      </c>
    </row>
    <row r="407" spans="1:14" ht="15.75" thickBot="1" x14ac:dyDescent="0.3">
      <c r="A407" s="11" t="s">
        <v>383</v>
      </c>
      <c r="B407" s="12">
        <v>2024</v>
      </c>
      <c r="C407" s="12">
        <v>834</v>
      </c>
      <c r="D407" s="12">
        <v>728</v>
      </c>
      <c r="E407" s="12">
        <v>15703</v>
      </c>
      <c r="F407" s="12">
        <v>1403</v>
      </c>
      <c r="G407" s="12">
        <v>3534</v>
      </c>
      <c r="H407" s="12">
        <v>28140</v>
      </c>
      <c r="I407" s="12">
        <v>11026</v>
      </c>
      <c r="J407" s="12">
        <v>12217</v>
      </c>
      <c r="K407" s="12">
        <v>33105</v>
      </c>
      <c r="L407" s="12">
        <v>9556</v>
      </c>
      <c r="M407" s="12">
        <v>6750</v>
      </c>
      <c r="N407" s="12">
        <v>125020</v>
      </c>
    </row>
    <row r="408" spans="1:14" x14ac:dyDescent="0.25">
      <c r="A408" s="13" t="s">
        <v>383</v>
      </c>
      <c r="B408" s="12">
        <v>2024</v>
      </c>
      <c r="C408" s="12">
        <v>834</v>
      </c>
      <c r="D408" s="12">
        <v>728</v>
      </c>
      <c r="E408" s="12">
        <v>15703</v>
      </c>
      <c r="F408" s="12">
        <v>1403</v>
      </c>
      <c r="G408" s="12">
        <v>3534</v>
      </c>
      <c r="H408" s="12">
        <v>28140</v>
      </c>
      <c r="I408" s="12">
        <v>11026</v>
      </c>
      <c r="J408" s="12">
        <v>12217</v>
      </c>
      <c r="K408" s="12">
        <v>33105</v>
      </c>
      <c r="L408" s="12">
        <v>9556</v>
      </c>
      <c r="M408" s="12">
        <v>6750</v>
      </c>
      <c r="N408" s="12">
        <v>125020</v>
      </c>
    </row>
    <row r="409" spans="1:14" x14ac:dyDescent="0.25">
      <c r="A409" s="7" t="s">
        <v>384</v>
      </c>
      <c r="B409" s="8"/>
      <c r="C409" s="8"/>
      <c r="D409" s="8"/>
      <c r="E409" s="8"/>
      <c r="F409" s="8"/>
      <c r="G409" s="8"/>
      <c r="H409" s="8"/>
      <c r="I409" s="8"/>
      <c r="J409" s="8"/>
      <c r="K409" s="8"/>
      <c r="L409" s="8"/>
      <c r="M409" s="8"/>
      <c r="N409" s="8"/>
    </row>
    <row r="410" spans="1:14" x14ac:dyDescent="0.25">
      <c r="A410" s="9" t="s">
        <v>384</v>
      </c>
      <c r="B410" s="8"/>
      <c r="C410" s="8"/>
      <c r="D410" s="8"/>
      <c r="E410" s="8"/>
      <c r="F410" s="8"/>
      <c r="G410" s="8"/>
      <c r="H410" s="8"/>
      <c r="I410" s="8"/>
      <c r="J410" s="8"/>
      <c r="K410" s="8"/>
      <c r="L410" s="8"/>
      <c r="M410" s="8"/>
      <c r="N410" s="8"/>
    </row>
    <row r="411" spans="1:14" x14ac:dyDescent="0.25">
      <c r="A411" s="10" t="s">
        <v>385</v>
      </c>
      <c r="B411" s="8">
        <v>0</v>
      </c>
      <c r="C411" s="8">
        <v>0</v>
      </c>
      <c r="D411" s="8">
        <v>0</v>
      </c>
      <c r="E411" s="8">
        <v>0</v>
      </c>
      <c r="F411" s="8">
        <v>0</v>
      </c>
      <c r="G411" s="8">
        <v>0</v>
      </c>
      <c r="H411" s="8">
        <v>0</v>
      </c>
      <c r="I411" s="8">
        <v>0</v>
      </c>
      <c r="J411" s="8">
        <v>0</v>
      </c>
      <c r="K411" s="8">
        <v>0</v>
      </c>
      <c r="L411" s="8">
        <v>0</v>
      </c>
      <c r="M411" s="8">
        <v>0</v>
      </c>
      <c r="N411" s="8">
        <v>0</v>
      </c>
    </row>
    <row r="412" spans="1:14" ht="15.75" thickBot="1" x14ac:dyDescent="0.3">
      <c r="A412" s="10" t="s">
        <v>386</v>
      </c>
      <c r="B412" s="8">
        <v>0</v>
      </c>
      <c r="C412" s="8">
        <v>0</v>
      </c>
      <c r="D412" s="8">
        <v>0</v>
      </c>
      <c r="E412" s="8">
        <v>0</v>
      </c>
      <c r="F412" s="8">
        <v>0</v>
      </c>
      <c r="G412" s="8">
        <v>0</v>
      </c>
      <c r="H412" s="8">
        <v>0</v>
      </c>
      <c r="I412" s="8">
        <v>0</v>
      </c>
      <c r="J412" s="8">
        <v>0</v>
      </c>
      <c r="K412" s="8">
        <v>0</v>
      </c>
      <c r="L412" s="8">
        <v>0</v>
      </c>
      <c r="M412" s="8">
        <v>0</v>
      </c>
      <c r="N412" s="8">
        <v>0</v>
      </c>
    </row>
    <row r="413" spans="1:14" ht="15.75" thickBot="1" x14ac:dyDescent="0.3">
      <c r="A413" s="11" t="s">
        <v>387</v>
      </c>
      <c r="B413" s="12">
        <v>0</v>
      </c>
      <c r="C413" s="12">
        <v>0</v>
      </c>
      <c r="D413" s="12">
        <v>0</v>
      </c>
      <c r="E413" s="12">
        <v>0</v>
      </c>
      <c r="F413" s="12">
        <v>0</v>
      </c>
      <c r="G413" s="12">
        <v>0</v>
      </c>
      <c r="H413" s="12">
        <v>0</v>
      </c>
      <c r="I413" s="12">
        <v>0</v>
      </c>
      <c r="J413" s="12">
        <v>0</v>
      </c>
      <c r="K413" s="12">
        <v>0</v>
      </c>
      <c r="L413" s="12">
        <v>0</v>
      </c>
      <c r="M413" s="12">
        <v>0</v>
      </c>
      <c r="N413" s="12">
        <v>0</v>
      </c>
    </row>
    <row r="414" spans="1:14" ht="15.75" thickBot="1" x14ac:dyDescent="0.3">
      <c r="A414" s="13" t="s">
        <v>387</v>
      </c>
      <c r="B414" s="12">
        <v>0</v>
      </c>
      <c r="C414" s="12">
        <v>0</v>
      </c>
      <c r="D414" s="12">
        <v>0</v>
      </c>
      <c r="E414" s="12">
        <v>0</v>
      </c>
      <c r="F414" s="12">
        <v>0</v>
      </c>
      <c r="G414" s="12">
        <v>0</v>
      </c>
      <c r="H414" s="12">
        <v>0</v>
      </c>
      <c r="I414" s="12">
        <v>0</v>
      </c>
      <c r="J414" s="12">
        <v>0</v>
      </c>
      <c r="K414" s="12">
        <v>0</v>
      </c>
      <c r="L414" s="12">
        <v>0</v>
      </c>
      <c r="M414" s="12">
        <v>0</v>
      </c>
      <c r="N414" s="12">
        <v>0</v>
      </c>
    </row>
    <row r="415" spans="1:14" ht="15.75" thickBot="1" x14ac:dyDescent="0.3">
      <c r="A415" s="14" t="s">
        <v>388</v>
      </c>
      <c r="B415" s="15">
        <v>36622278.37198092</v>
      </c>
      <c r="C415" s="15">
        <v>42639638.430488124</v>
      </c>
      <c r="D415" s="15">
        <v>37255199.784473732</v>
      </c>
      <c r="E415" s="15">
        <v>28487447.686030794</v>
      </c>
      <c r="F415" s="15">
        <v>24019696.655149668</v>
      </c>
      <c r="G415" s="15">
        <v>26756714.309262317</v>
      </c>
      <c r="H415" s="15">
        <v>18317423.562669586</v>
      </c>
      <c r="I415" s="15">
        <v>18848949.251114249</v>
      </c>
      <c r="J415" s="15">
        <v>18476959.223942935</v>
      </c>
      <c r="K415" s="15">
        <v>19181408.620815076</v>
      </c>
      <c r="L415" s="15">
        <v>15768359.69541705</v>
      </c>
      <c r="M415" s="15">
        <v>16536124.807598311</v>
      </c>
      <c r="N415" s="15">
        <v>302910200.39894277</v>
      </c>
    </row>
    <row r="416" spans="1:14" ht="15.75" thickTop="1" x14ac:dyDescent="0.25">
      <c r="A416" s="16" t="s">
        <v>506</v>
      </c>
      <c r="B416" s="17">
        <f>+B415</f>
        <v>36622278.37198092</v>
      </c>
      <c r="C416" s="17">
        <f>B416+C415</f>
        <v>79261916.802469045</v>
      </c>
      <c r="D416" s="17">
        <f t="shared" ref="D416:M416" si="0">C416+D415</f>
        <v>116517116.58694278</v>
      </c>
      <c r="E416" s="17">
        <f t="shared" si="0"/>
        <v>145004564.27297357</v>
      </c>
      <c r="F416" s="17">
        <f t="shared" si="0"/>
        <v>169024260.92812324</v>
      </c>
      <c r="G416" s="17">
        <f t="shared" si="0"/>
        <v>195780975.23738554</v>
      </c>
      <c r="H416" s="17">
        <f t="shared" si="0"/>
        <v>214098398.80005512</v>
      </c>
      <c r="I416" s="17">
        <f t="shared" si="0"/>
        <v>232947348.05116937</v>
      </c>
      <c r="J416" s="17">
        <f t="shared" si="0"/>
        <v>251424307.2751123</v>
      </c>
      <c r="K416" s="17">
        <f t="shared" si="0"/>
        <v>270605715.89592737</v>
      </c>
      <c r="L416" s="17">
        <f t="shared" si="0"/>
        <v>286374075.59134442</v>
      </c>
      <c r="M416" s="17">
        <f t="shared" si="0"/>
        <v>302910200.39894271</v>
      </c>
    </row>
  </sheetData>
  <customSheetViews>
    <customSheetView guid="{64F9C0FD-225E-423C-A401-55C1A0804372}" showGridLines="0" zeroValues="0">
      <pane xSplit="1" ySplit="1" topLeftCell="C385" activePane="bottomRight" state="frozen"/>
      <selection pane="bottomRight" activeCell="A417" sqref="A417"/>
      <pageMargins left="0.7" right="0.7" top="0.75" bottom="0.75" header="0.3" footer="0.3"/>
      <pageSetup scale="65" orientation="landscape" r:id="rId1"/>
      <headerFooter>
        <oddFooter>&amp;C&amp;P</oddFooter>
      </headerFooter>
    </customSheetView>
    <customSheetView guid="{FF76764D-4500-4022-AB4E-CEED61BA696C}" showGridLines="0" zeroValues="0">
      <pane xSplit="1" ySplit="1" topLeftCell="C385" activePane="bottomRight" state="frozen"/>
      <selection pane="bottomRight" activeCell="A417" sqref="A417"/>
      <pageMargins left="0.7" right="0.7" top="0.75" bottom="0.75" header="0.3" footer="0.3"/>
      <pageSetup scale="65" orientation="landscape" r:id="rId2"/>
      <headerFooter>
        <oddFooter>&amp;C&amp;P</oddFooter>
      </headerFooter>
    </customSheetView>
    <customSheetView guid="{BC600A61-8726-4BAE-B5B6-97FBB8293D65}" showGridLines="0" zeroValues="0">
      <pane xSplit="1" ySplit="1" topLeftCell="C385" activePane="bottomRight" state="frozen"/>
      <selection pane="bottomRight" activeCell="A417" sqref="A417"/>
      <pageMargins left="0.7" right="0.7" top="0.75" bottom="0.75" header="0.3" footer="0.3"/>
      <pageSetup scale="65" orientation="landscape" r:id="rId3"/>
      <headerFooter>
        <oddFooter>&amp;C&amp;P</oddFooter>
      </headerFooter>
    </customSheetView>
    <customSheetView guid="{8B91749B-187E-408E-AA0E-FDA062F41B51}" showGridLines="0" zeroValues="0">
      <pane xSplit="1" ySplit="1" topLeftCell="C385" activePane="bottomRight" state="frozen"/>
      <selection pane="bottomRight" activeCell="A417" sqref="A417"/>
      <pageMargins left="0.7" right="0.7" top="0.75" bottom="0.75" header="0.3" footer="0.3"/>
      <pageSetup scale="65" orientation="landscape" r:id="rId4"/>
      <headerFooter>
        <oddFooter>&amp;C&amp;P</oddFooter>
      </headerFooter>
    </customSheetView>
    <customSheetView guid="{989CB039-6399-4F63-9678-1D74573B7ABB}" showGridLines="0" zeroValues="0">
      <pane xSplit="1" ySplit="1" topLeftCell="C385" activePane="bottomRight" state="frozen"/>
      <selection pane="bottomRight" activeCell="A417" sqref="A417"/>
      <pageMargins left="0.7" right="0.7" top="0.75" bottom="0.75" header="0.3" footer="0.3"/>
      <pageSetup scale="65" orientation="landscape" r:id="rId5"/>
      <headerFooter>
        <oddFooter>&amp;C&amp;P</oddFooter>
      </headerFooter>
    </customSheetView>
    <customSheetView guid="{7C0ED383-BD9F-4CB0-968A-3EE28A9EE29C}" showGridLines="0" zeroValues="0">
      <pane xSplit="1" ySplit="1" topLeftCell="C385" activePane="bottomRight" state="frozen"/>
      <selection pane="bottomRight" activeCell="A417" sqref="A417"/>
      <pageMargins left="0.7" right="0.7" top="0.75" bottom="0.75" header="0.3" footer="0.3"/>
      <pageSetup scale="65" orientation="landscape" r:id="rId6"/>
      <headerFooter>
        <oddFooter>&amp;C&amp;P</oddFooter>
      </headerFooter>
    </customSheetView>
    <customSheetView guid="{359352EC-551C-4F8F-83D5-3A996B283C2D}" showGridLines="0" zeroValues="0">
      <pane xSplit="1" ySplit="1" topLeftCell="C385" activePane="bottomRight" state="frozen"/>
      <selection pane="bottomRight" activeCell="A417" sqref="A417"/>
      <pageMargins left="0.7" right="0.7" top="0.75" bottom="0.75" header="0.3" footer="0.3"/>
      <pageSetup scale="65" orientation="landscape" r:id="rId7"/>
      <headerFooter>
        <oddFooter>&amp;C&amp;P</oddFooter>
      </headerFooter>
    </customSheetView>
    <customSheetView guid="{3E7980CA-FD7A-474D-8386-11856CCB1E58}" showGridLines="0" zeroValues="0">
      <pane xSplit="1" ySplit="1" topLeftCell="C385" activePane="bottomRight" state="frozen"/>
      <selection pane="bottomRight" activeCell="A417" sqref="A417"/>
      <pageMargins left="0.7" right="0.7" top="0.75" bottom="0.75" header="0.3" footer="0.3"/>
      <pageSetup scale="65" orientation="landscape" r:id="rId8"/>
      <headerFooter>
        <oddFooter>&amp;C&amp;P</oddFooter>
      </headerFooter>
    </customSheetView>
    <customSheetView guid="{F85C2915-58E8-4097-B4CD-EF471B6CC417}" showGridLines="0" zeroValues="0">
      <pane xSplit="1" ySplit="1" topLeftCell="C385" activePane="bottomRight" state="frozen"/>
      <selection pane="bottomRight" activeCell="A417" sqref="A417"/>
      <pageMargins left="0.7" right="0.7" top="0.75" bottom="0.75" header="0.3" footer="0.3"/>
      <pageSetup scale="65" orientation="landscape" r:id="rId9"/>
      <headerFooter>
        <oddFooter>&amp;C&amp;P</oddFooter>
      </headerFooter>
    </customSheetView>
    <customSheetView guid="{E971556B-759F-4F5A-A588-131263F14C92}" showGridLines="0" zeroValues="0">
      <pane xSplit="1" ySplit="1" topLeftCell="C385" activePane="bottomRight" state="frozen"/>
      <selection pane="bottomRight" activeCell="A417" sqref="A417"/>
      <pageMargins left="0.7" right="0.7" top="0.75" bottom="0.75" header="0.3" footer="0.3"/>
      <pageSetup scale="65" orientation="landscape" r:id="rId10"/>
      <headerFooter>
        <oddFooter>&amp;C&amp;P</oddFooter>
      </headerFooter>
    </customSheetView>
  </customSheetViews>
  <pageMargins left="0.7" right="0.7" top="0.75" bottom="0.75" header="0.3" footer="0.3"/>
  <pageSetup scale="65" orientation="landscape" r:id="rId11"/>
  <headerFooter>
    <oddFooter>&amp;C&amp;P</oddFooter>
  </headerFooter>
  <legacy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defaultRowHeight="15" x14ac:dyDescent="0.25"/>
  <cols>
    <col min="1" max="1" width="39" customWidth="1"/>
    <col min="2" max="2" width="58.5703125" customWidth="1"/>
  </cols>
  <sheetData>
    <row r="1" spans="1:2" ht="21" x14ac:dyDescent="0.35">
      <c r="A1" s="4" t="s">
        <v>389</v>
      </c>
    </row>
    <row r="2" spans="1:2" x14ac:dyDescent="0.25">
      <c r="A2" s="3" t="s">
        <v>390</v>
      </c>
      <c r="B2" s="2" t="s">
        <v>3</v>
      </c>
    </row>
    <row r="3" spans="1:2" x14ac:dyDescent="0.25">
      <c r="A3" s="3" t="s">
        <v>391</v>
      </c>
      <c r="B3" s="2" t="s">
        <v>392</v>
      </c>
    </row>
    <row r="4" spans="1:2" x14ac:dyDescent="0.25">
      <c r="A4" s="3" t="s">
        <v>393</v>
      </c>
      <c r="B4" s="2" t="s">
        <v>394</v>
      </c>
    </row>
    <row r="5" spans="1:2" x14ac:dyDescent="0.25">
      <c r="A5" s="3" t="s">
        <v>395</v>
      </c>
      <c r="B5" s="2" t="s">
        <v>45</v>
      </c>
    </row>
    <row r="6" spans="1:2" x14ac:dyDescent="0.25">
      <c r="A6" s="3" t="s">
        <v>396</v>
      </c>
      <c r="B6" s="2" t="s">
        <v>397</v>
      </c>
    </row>
    <row r="7" spans="1:2" x14ac:dyDescent="0.25">
      <c r="A7" s="3" t="s">
        <v>398</v>
      </c>
      <c r="B7" s="2" t="s">
        <v>399</v>
      </c>
    </row>
    <row r="8" spans="1:2" x14ac:dyDescent="0.25">
      <c r="A8" s="3" t="s">
        <v>400</v>
      </c>
      <c r="B8" s="2" t="s">
        <v>401</v>
      </c>
    </row>
    <row r="9" spans="1:2" x14ac:dyDescent="0.25">
      <c r="A9" s="3" t="s">
        <v>402</v>
      </c>
      <c r="B9" s="2" t="s">
        <v>403</v>
      </c>
    </row>
    <row r="10" spans="1:2" x14ac:dyDescent="0.25">
      <c r="A10" s="3" t="s">
        <v>404</v>
      </c>
      <c r="B10" s="2" t="s">
        <v>405</v>
      </c>
    </row>
    <row r="11" spans="1:2" x14ac:dyDescent="0.25">
      <c r="A11" s="3" t="s">
        <v>406</v>
      </c>
      <c r="B11" s="2" t="s">
        <v>407</v>
      </c>
    </row>
    <row r="12" spans="1:2" x14ac:dyDescent="0.25">
      <c r="A12" s="3" t="s">
        <v>408</v>
      </c>
      <c r="B12" s="2" t="s">
        <v>409</v>
      </c>
    </row>
    <row r="14" spans="1:2" ht="21" x14ac:dyDescent="0.35">
      <c r="A14" s="4" t="s">
        <v>410</v>
      </c>
    </row>
    <row r="15" spans="1:2" x14ac:dyDescent="0.25">
      <c r="A15" s="1" t="s">
        <v>45</v>
      </c>
      <c r="B15" s="1" t="s">
        <v>1</v>
      </c>
    </row>
    <row r="16" spans="1:2" x14ac:dyDescent="0.25">
      <c r="A16" s="3" t="s">
        <v>411</v>
      </c>
      <c r="B16" s="2" t="s">
        <v>418</v>
      </c>
    </row>
    <row r="17" spans="1:2" x14ac:dyDescent="0.25">
      <c r="A17" s="3" t="s">
        <v>412</v>
      </c>
      <c r="B17" s="2" t="s">
        <v>419</v>
      </c>
    </row>
    <row r="18" spans="1:2" x14ac:dyDescent="0.25">
      <c r="A18" s="3" t="s">
        <v>413</v>
      </c>
      <c r="B18" s="2" t="s">
        <v>420</v>
      </c>
    </row>
    <row r="19" spans="1:2" x14ac:dyDescent="0.25">
      <c r="A19" s="3" t="s">
        <v>414</v>
      </c>
      <c r="B19" s="2" t="s">
        <v>421</v>
      </c>
    </row>
    <row r="20" spans="1:2" x14ac:dyDescent="0.25">
      <c r="A20" s="3" t="s">
        <v>415</v>
      </c>
      <c r="B20" s="2" t="s">
        <v>422</v>
      </c>
    </row>
    <row r="21" spans="1:2" x14ac:dyDescent="0.25">
      <c r="A21" s="3" t="s">
        <v>416</v>
      </c>
      <c r="B21" s="2" t="s">
        <v>45</v>
      </c>
    </row>
    <row r="22" spans="1:2" x14ac:dyDescent="0.25">
      <c r="A22" s="3" t="s">
        <v>417</v>
      </c>
      <c r="B22" s="2" t="s">
        <v>423</v>
      </c>
    </row>
  </sheetData>
  <customSheetViews>
    <customSheetView guid="{64F9C0FD-225E-423C-A401-55C1A0804372}">
      <pageMargins left="0.7" right="0.7" top="0.75" bottom="0.75" header="0.3" footer="0.3"/>
    </customSheetView>
    <customSheetView guid="{FF76764D-4500-4022-AB4E-CEED61BA696C}">
      <pageMargins left="0.7" right="0.7" top="0.75" bottom="0.75" header="0.3" footer="0.3"/>
    </customSheetView>
    <customSheetView guid="{BC600A61-8726-4BAE-B5B6-97FBB8293D65}">
      <pageMargins left="0.7" right="0.7" top="0.75" bottom="0.75" header="0.3" footer="0.3"/>
    </customSheetView>
    <customSheetView guid="{8B91749B-187E-408E-AA0E-FDA062F41B51}">
      <pageMargins left="0.7" right="0.7" top="0.75" bottom="0.75" header="0.3" footer="0.3"/>
    </customSheetView>
    <customSheetView guid="{989CB039-6399-4F63-9678-1D74573B7ABB}">
      <pageMargins left="0.7" right="0.7" top="0.75" bottom="0.75" header="0.3" footer="0.3"/>
    </customSheetView>
    <customSheetView guid="{7C0ED383-BD9F-4CB0-968A-3EE28A9EE29C}">
      <pageMargins left="0.7" right="0.7" top="0.75" bottom="0.75" header="0.3" footer="0.3"/>
    </customSheetView>
    <customSheetView guid="{359352EC-551C-4F8F-83D5-3A996B283C2D}">
      <pageMargins left="0.7" right="0.7" top="0.75" bottom="0.75" header="0.3" footer="0.3"/>
    </customSheetView>
    <customSheetView guid="{3E7980CA-FD7A-474D-8386-11856CCB1E58}">
      <pageMargins left="0.7" right="0.7" top="0.75" bottom="0.75" header="0.3" footer="0.3"/>
    </customSheetView>
    <customSheetView guid="{F85C2915-58E8-4097-B4CD-EF471B6CC417}">
      <pageMargins left="0.7" right="0.7" top="0.75" bottom="0.75" header="0.3" footer="0.3"/>
    </customSheetView>
    <customSheetView guid="{E971556B-759F-4F5A-A588-131263F14C9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CAPEX_by_Bus_Unit___BU_Detail_</vt:lpstr>
      <vt:lpstr>2015 Capital Budget</vt:lpstr>
      <vt:lpstr>Scenario Data</vt:lpstr>
      <vt:lpstr>'2015 Capital Budget'!Print_Area</vt:lpstr>
      <vt:lpstr>'2015 Capital Budget'!Print_Titles</vt:lpstr>
      <vt:lpstr>CAPEX_by_Bus_Unit___BU_Detail_!Print_Titles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Keyes, Jeffrey A.</cp:lastModifiedBy>
  <dcterms:created xsi:type="dcterms:W3CDTF">2016-01-11T15:21:11Z</dcterms:created>
  <dcterms:modified xsi:type="dcterms:W3CDTF">2016-01-29T19:08:34Z</dcterms:modified>
</cp:coreProperties>
</file>