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8916" yWindow="1800" windowWidth="27792" windowHeight="13116"/>
  </bookViews>
  <sheets>
    <sheet name="sheet 1" sheetId="4" r:id="rId1"/>
  </sheets>
  <definedNames>
    <definedName name="_xlnm.Print_Area" localSheetId="0">'sheet 1'!$A$1:$I$39</definedName>
  </definedNames>
  <calcPr calcId="152511"/>
</workbook>
</file>

<file path=xl/calcChain.xml><?xml version="1.0" encoding="utf-8"?>
<calcChain xmlns="http://schemas.openxmlformats.org/spreadsheetml/2006/main">
  <c r="D35" i="4" l="1"/>
  <c r="D24" i="4"/>
  <c r="D16" i="4" l="1"/>
  <c r="G8" i="4"/>
  <c r="G6" i="4"/>
  <c r="G15" i="4" l="1"/>
  <c r="G16" i="4" s="1"/>
  <c r="G34" i="4"/>
  <c r="G23" i="4"/>
  <c r="G35" i="4" l="1"/>
  <c r="G36" i="4"/>
  <c r="G37" i="4" s="1"/>
  <c r="G24" i="4"/>
  <c r="G27" i="4" s="1"/>
  <c r="G25" i="4"/>
  <c r="G26" i="4" s="1"/>
  <c r="G38" i="4" l="1"/>
</calcChain>
</file>

<file path=xl/sharedStrings.xml><?xml version="1.0" encoding="utf-8"?>
<sst xmlns="http://schemas.openxmlformats.org/spreadsheetml/2006/main" count="47" uniqueCount="26">
  <si>
    <t>FCR</t>
  </si>
  <si>
    <t>ECR</t>
  </si>
  <si>
    <t>PPCC</t>
  </si>
  <si>
    <t>ECCR</t>
  </si>
  <si>
    <t>Federal Tax Credit</t>
  </si>
  <si>
    <t>Total Upfront Cost</t>
  </si>
  <si>
    <t>Capacity Factor</t>
  </si>
  <si>
    <t>kWh Savings</t>
  </si>
  <si>
    <t>Annual Savings</t>
  </si>
  <si>
    <t>Payback</t>
  </si>
  <si>
    <t>years</t>
  </si>
  <si>
    <t>Avg Cost/watt</t>
  </si>
  <si>
    <t>Avg kW size of Panel</t>
  </si>
  <si>
    <t>Current Rate w/ 2016 Clauses</t>
  </si>
  <si>
    <t>Total</t>
  </si>
  <si>
    <t>Energy Charge (base rate)</t>
  </si>
  <si>
    <t>Change in Years</t>
  </si>
  <si>
    <t>Change in Dollars (Annual)</t>
  </si>
  <si>
    <t>Change in Dollars (Month)</t>
  </si>
  <si>
    <t>Current Rate w/ 2017 Clauses</t>
  </si>
  <si>
    <t>Assumptions</t>
  </si>
  <si>
    <t>January 2017</t>
  </si>
  <si>
    <t>July 2017</t>
  </si>
  <si>
    <t>October 2016</t>
  </si>
  <si>
    <t>Residential Rate Structure and Clause Effects on Solar PV Payback</t>
  </si>
  <si>
    <t>Proposesd Rate w/ 2017 Clauses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</si>
</sst>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&quot;$&quot;#,##0.00000"/>
    <numFmt numFmtId="166" formatCode="0.0"/>
    <numFmt numFmtId="167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5" fontId="0" fillId="3" borderId="0" xfId="0" applyNumberFormat="1" applyFill="1"/>
    <xf numFmtId="0" fontId="0" fillId="0" borderId="5" xfId="0" applyBorder="1"/>
    <xf numFmtId="0" fontId="0" fillId="0" borderId="0" xfId="0" applyBorder="1"/>
    <xf numFmtId="164" fontId="0" fillId="2" borderId="0" xfId="0" applyNumberFormat="1" applyFill="1" applyBorder="1"/>
    <xf numFmtId="9" fontId="0" fillId="2" borderId="0" xfId="2" applyFont="1" applyFill="1" applyBorder="1"/>
    <xf numFmtId="164" fontId="0" fillId="0" borderId="0" xfId="1" applyNumberFormat="1" applyFont="1" applyBorder="1"/>
    <xf numFmtId="9" fontId="0" fillId="2" borderId="0" xfId="0" applyNumberFormat="1" applyFill="1" applyBorder="1"/>
    <xf numFmtId="0" fontId="0" fillId="3" borderId="5" xfId="0" applyFill="1" applyBorder="1"/>
    <xf numFmtId="3" fontId="0" fillId="3" borderId="0" xfId="0" applyNumberFormat="1" applyFill="1" applyBorder="1"/>
    <xf numFmtId="0" fontId="0" fillId="3" borderId="6" xfId="0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3" fontId="0" fillId="0" borderId="0" xfId="0" applyNumberFormat="1" applyFill="1" applyBorder="1"/>
    <xf numFmtId="0" fontId="0" fillId="0" borderId="0" xfId="0" applyFill="1" applyBorder="1"/>
    <xf numFmtId="0" fontId="0" fillId="4" borderId="5" xfId="0" applyFill="1" applyBorder="1"/>
    <xf numFmtId="2" fontId="2" fillId="4" borderId="6" xfId="0" applyNumberFormat="1" applyFont="1" applyFill="1" applyBorder="1"/>
    <xf numFmtId="0" fontId="0" fillId="4" borderId="7" xfId="0" applyFill="1" applyBorder="1"/>
    <xf numFmtId="165" fontId="0" fillId="3" borderId="9" xfId="0" applyNumberForma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Fill="1" applyAlignment="1">
      <alignment horizontal="center"/>
    </xf>
    <xf numFmtId="165" fontId="0" fillId="0" borderId="0" xfId="0" applyNumberFormat="1" applyFill="1"/>
    <xf numFmtId="1" fontId="2" fillId="0" borderId="0" xfId="0" applyNumberFormat="1" applyFont="1" applyFill="1" applyBorder="1"/>
    <xf numFmtId="167" fontId="2" fillId="4" borderId="0" xfId="0" applyNumberFormat="1" applyFont="1" applyFill="1" applyBorder="1"/>
    <xf numFmtId="166" fontId="2" fillId="3" borderId="0" xfId="0" applyNumberFormat="1" applyFont="1" applyFill="1" applyBorder="1"/>
    <xf numFmtId="0" fontId="0" fillId="0" borderId="0" xfId="0" applyFill="1" applyBorder="1" applyAlignment="1">
      <alignment horizontal="center" vertical="center" textRotation="90"/>
    </xf>
    <xf numFmtId="0" fontId="0" fillId="0" borderId="7" xfId="0" applyBorder="1"/>
    <xf numFmtId="3" fontId="0" fillId="0" borderId="1" xfId="0" applyNumberFormat="1" applyBorder="1"/>
    <xf numFmtId="0" fontId="0" fillId="0" borderId="8" xfId="0" applyBorder="1"/>
    <xf numFmtId="0" fontId="0" fillId="3" borderId="7" xfId="0" applyFill="1" applyBorder="1"/>
    <xf numFmtId="166" fontId="2" fillId="3" borderId="1" xfId="0" applyNumberFormat="1" applyFont="1" applyFill="1" applyBorder="1"/>
    <xf numFmtId="0" fontId="0" fillId="3" borderId="8" xfId="0" applyFill="1" applyBorder="1"/>
    <xf numFmtId="0" fontId="0" fillId="0" borderId="2" xfId="0" applyBorder="1"/>
    <xf numFmtId="0" fontId="0" fillId="2" borderId="3" xfId="0" applyFill="1" applyBorder="1"/>
    <xf numFmtId="0" fontId="0" fillId="0" borderId="4" xfId="0" applyBorder="1" applyAlignment="1">
      <alignment horizontal="right"/>
    </xf>
    <xf numFmtId="166" fontId="2" fillId="4" borderId="1" xfId="0" applyNumberFormat="1" applyFont="1" applyFill="1" applyBorder="1"/>
    <xf numFmtId="2" fontId="2" fillId="4" borderId="8" xfId="0" applyNumberFormat="1" applyFont="1" applyFill="1" applyBorder="1"/>
    <xf numFmtId="0" fontId="0" fillId="5" borderId="10" xfId="0" quotePrefix="1" applyFill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5" borderId="10" xfId="0" applyFill="1" applyBorder="1" applyAlignment="1">
      <alignment horizontal="center" vertical="center" textRotation="90"/>
    </xf>
    <xf numFmtId="17" fontId="0" fillId="5" borderId="10" xfId="0" quotePrefix="1" applyNumberFormat="1" applyFill="1" applyBorder="1" applyAlignment="1">
      <alignment horizontal="center" vertical="center" textRotation="9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="110" zoomScaleNormal="110" workbookViewId="0"/>
  </sheetViews>
  <sheetFormatPr defaultRowHeight="14.4" x14ac:dyDescent="0.3"/>
  <cols>
    <col min="1" max="1" width="2.88671875" customWidth="1"/>
    <col min="2" max="2" width="3.88671875" customWidth="1"/>
    <col min="3" max="3" width="23" customWidth="1"/>
    <col min="4" max="4" width="12.44140625" customWidth="1"/>
    <col min="5" max="5" width="2.6640625" customWidth="1"/>
    <col min="6" max="6" width="23.5546875" customWidth="1"/>
    <col min="7" max="7" width="10.5546875" customWidth="1"/>
    <col min="8" max="8" width="6.109375" customWidth="1"/>
    <col min="9" max="9" width="2.88671875" customWidth="1"/>
  </cols>
  <sheetData>
    <row r="1" spans="1:9" ht="18.75" x14ac:dyDescent="0.3">
      <c r="B1" s="45" t="s">
        <v>24</v>
      </c>
      <c r="C1" s="45"/>
      <c r="D1" s="45"/>
      <c r="E1" s="45"/>
      <c r="F1" s="45"/>
      <c r="G1" s="45"/>
      <c r="H1" s="45"/>
      <c r="I1" s="45"/>
    </row>
    <row r="2" spans="1:9" ht="15" x14ac:dyDescent="0.25">
      <c r="F2" s="3"/>
      <c r="G2" s="3"/>
      <c r="H2" s="3"/>
      <c r="I2" s="3"/>
    </row>
    <row r="3" spans="1:9" x14ac:dyDescent="0.3">
      <c r="B3" s="49" t="s">
        <v>20</v>
      </c>
      <c r="F3" s="37" t="s">
        <v>12</v>
      </c>
      <c r="G3" s="38">
        <v>5</v>
      </c>
      <c r="H3" s="39"/>
      <c r="I3" s="3"/>
    </row>
    <row r="4" spans="1:9" x14ac:dyDescent="0.3">
      <c r="B4" s="43"/>
      <c r="F4" s="2" t="s">
        <v>11</v>
      </c>
      <c r="G4" s="4">
        <v>3</v>
      </c>
      <c r="H4" s="13"/>
      <c r="I4" s="3"/>
    </row>
    <row r="5" spans="1:9" x14ac:dyDescent="0.3">
      <c r="B5" s="43"/>
      <c r="F5" s="2" t="s">
        <v>4</v>
      </c>
      <c r="G5" s="5">
        <v>0.3</v>
      </c>
      <c r="H5" s="13"/>
      <c r="I5" s="3"/>
    </row>
    <row r="6" spans="1:9" x14ac:dyDescent="0.3">
      <c r="B6" s="43"/>
      <c r="F6" s="2" t="s">
        <v>5</v>
      </c>
      <c r="G6" s="6">
        <f>(G4*(G3*1000))*(1-G5)</f>
        <v>10500</v>
      </c>
      <c r="H6" s="13"/>
      <c r="I6" s="3"/>
    </row>
    <row r="7" spans="1:9" x14ac:dyDescent="0.3">
      <c r="B7" s="43"/>
      <c r="F7" s="2" t="s">
        <v>6</v>
      </c>
      <c r="G7" s="7">
        <v>0.2</v>
      </c>
      <c r="H7" s="14"/>
      <c r="I7" s="3"/>
    </row>
    <row r="8" spans="1:9" x14ac:dyDescent="0.3">
      <c r="B8" s="44"/>
      <c r="F8" s="31" t="s">
        <v>7</v>
      </c>
      <c r="G8" s="32">
        <f>G3*8760*G7</f>
        <v>8760</v>
      </c>
      <c r="H8" s="33"/>
      <c r="I8" s="3"/>
    </row>
    <row r="9" spans="1:9" x14ac:dyDescent="0.3">
      <c r="A9" s="18"/>
      <c r="B9" s="30"/>
      <c r="C9" s="18"/>
      <c r="D9" s="18"/>
      <c r="E9" s="18"/>
      <c r="F9" s="18"/>
      <c r="G9" s="17"/>
      <c r="H9" s="18"/>
      <c r="I9" s="18"/>
    </row>
    <row r="10" spans="1:9" ht="15" x14ac:dyDescent="0.25">
      <c r="C10" s="16" t="s">
        <v>13</v>
      </c>
      <c r="D10" s="15"/>
      <c r="E10" s="15"/>
      <c r="F10" s="46"/>
      <c r="G10" s="47"/>
      <c r="H10" s="48"/>
      <c r="I10" s="18"/>
    </row>
    <row r="11" spans="1:9" x14ac:dyDescent="0.3">
      <c r="B11" s="42" t="s">
        <v>23</v>
      </c>
      <c r="C11" s="24" t="s">
        <v>15</v>
      </c>
      <c r="D11" s="1">
        <v>4.5850000000000002E-2</v>
      </c>
      <c r="E11" s="15"/>
      <c r="F11" s="8"/>
      <c r="G11" s="9"/>
      <c r="H11" s="10"/>
      <c r="I11" s="18"/>
    </row>
    <row r="12" spans="1:9" x14ac:dyDescent="0.3">
      <c r="B12" s="43"/>
      <c r="C12" s="24" t="s">
        <v>0</v>
      </c>
      <c r="D12" s="1">
        <v>3.678E-2</v>
      </c>
      <c r="E12" s="15"/>
      <c r="F12" s="8"/>
      <c r="G12" s="11"/>
      <c r="H12" s="10"/>
      <c r="I12" s="18"/>
    </row>
    <row r="13" spans="1:9" x14ac:dyDescent="0.3">
      <c r="B13" s="43"/>
      <c r="C13" s="24" t="s">
        <v>1</v>
      </c>
      <c r="D13" s="1">
        <v>2.1090000000000001E-2</v>
      </c>
      <c r="E13" s="15"/>
      <c r="F13" s="8"/>
      <c r="G13" s="11"/>
      <c r="H13" s="10"/>
      <c r="I13" s="18"/>
    </row>
    <row r="14" spans="1:9" x14ac:dyDescent="0.3">
      <c r="B14" s="43"/>
      <c r="C14" s="24" t="s">
        <v>2</v>
      </c>
      <c r="D14" s="1">
        <v>9.1900000000000003E-3</v>
      </c>
      <c r="E14" s="15"/>
      <c r="F14" s="8"/>
      <c r="G14" s="11"/>
      <c r="H14" s="10"/>
      <c r="I14" s="18"/>
    </row>
    <row r="15" spans="1:9" ht="15" thickBot="1" x14ac:dyDescent="0.35">
      <c r="B15" s="43"/>
      <c r="C15" s="24" t="s">
        <v>3</v>
      </c>
      <c r="D15" s="22">
        <v>6.8000000000000005E-4</v>
      </c>
      <c r="E15" s="15"/>
      <c r="F15" s="8" t="s">
        <v>8</v>
      </c>
      <c r="G15" s="12">
        <f>G$8*$D16</f>
        <v>995.04840000000013</v>
      </c>
      <c r="H15" s="10"/>
      <c r="I15" s="18"/>
    </row>
    <row r="16" spans="1:9" ht="15" thickTop="1" x14ac:dyDescent="0.3">
      <c r="B16" s="44"/>
      <c r="C16" s="23" t="s">
        <v>14</v>
      </c>
      <c r="D16" s="1">
        <f>SUM(D11:D15)</f>
        <v>0.11359000000000001</v>
      </c>
      <c r="E16" s="15"/>
      <c r="F16" s="34" t="s">
        <v>9</v>
      </c>
      <c r="G16" s="35">
        <f>G$6/G15</f>
        <v>10.552250523693118</v>
      </c>
      <c r="H16" s="36" t="s">
        <v>10</v>
      </c>
      <c r="I16" s="18"/>
    </row>
    <row r="17" spans="2:9" ht="15" x14ac:dyDescent="0.25">
      <c r="E17" s="15"/>
      <c r="F17" s="3"/>
      <c r="G17" s="3"/>
      <c r="H17" s="3"/>
      <c r="I17" s="18"/>
    </row>
    <row r="18" spans="2:9" ht="15" x14ac:dyDescent="0.25">
      <c r="C18" s="16" t="s">
        <v>19</v>
      </c>
      <c r="D18" s="15"/>
      <c r="E18" s="15"/>
      <c r="F18" s="46"/>
      <c r="G18" s="47"/>
      <c r="H18" s="48"/>
      <c r="I18" s="18"/>
    </row>
    <row r="19" spans="2:9" x14ac:dyDescent="0.3">
      <c r="B19" s="50" t="s">
        <v>21</v>
      </c>
      <c r="C19" s="24" t="s">
        <v>15</v>
      </c>
      <c r="D19" s="1">
        <v>4.5850000000000002E-2</v>
      </c>
      <c r="E19" s="15"/>
      <c r="F19" s="8"/>
      <c r="G19" s="11"/>
      <c r="H19" s="10"/>
      <c r="I19" s="18"/>
    </row>
    <row r="20" spans="2:9" x14ac:dyDescent="0.3">
      <c r="B20" s="43"/>
      <c r="C20" s="24" t="s">
        <v>0</v>
      </c>
      <c r="D20" s="1">
        <v>3.1629999999999998E-2</v>
      </c>
      <c r="E20" s="15"/>
      <c r="F20" s="8"/>
      <c r="G20" s="9"/>
      <c r="H20" s="10"/>
      <c r="I20" s="18"/>
    </row>
    <row r="21" spans="2:9" x14ac:dyDescent="0.3">
      <c r="B21" s="43"/>
      <c r="C21" s="24" t="s">
        <v>1</v>
      </c>
      <c r="D21" s="1">
        <v>1.6000000000000001E-3</v>
      </c>
      <c r="E21" s="15"/>
      <c r="F21" s="8"/>
      <c r="G21" s="11"/>
      <c r="H21" s="10"/>
      <c r="I21" s="18"/>
    </row>
    <row r="22" spans="2:9" x14ac:dyDescent="0.3">
      <c r="B22" s="43"/>
      <c r="C22" s="24" t="s">
        <v>2</v>
      </c>
      <c r="D22" s="1">
        <v>8.8800000000000007E-3</v>
      </c>
      <c r="E22" s="15"/>
      <c r="F22" s="8"/>
      <c r="G22" s="11"/>
      <c r="H22" s="10"/>
      <c r="I22" s="18"/>
    </row>
    <row r="23" spans="2:9" ht="15" thickBot="1" x14ac:dyDescent="0.35">
      <c r="B23" s="43"/>
      <c r="C23" s="24" t="s">
        <v>3</v>
      </c>
      <c r="D23" s="22">
        <v>2.1579999999999998E-2</v>
      </c>
      <c r="E23" s="15"/>
      <c r="F23" s="8" t="s">
        <v>8</v>
      </c>
      <c r="G23" s="12">
        <f>G$8*$D24</f>
        <v>959.57039999999995</v>
      </c>
      <c r="H23" s="10"/>
      <c r="I23" s="18"/>
    </row>
    <row r="24" spans="2:9" ht="15" thickTop="1" x14ac:dyDescent="0.3">
      <c r="B24" s="44"/>
      <c r="C24" s="23" t="s">
        <v>14</v>
      </c>
      <c r="D24" s="1">
        <f>SUM(D19:D23)</f>
        <v>0.10954</v>
      </c>
      <c r="E24" s="15"/>
      <c r="F24" s="8" t="s">
        <v>9</v>
      </c>
      <c r="G24" s="29">
        <f>G$6/G23</f>
        <v>10.942396722533335</v>
      </c>
      <c r="H24" s="10" t="s">
        <v>10</v>
      </c>
      <c r="I24" s="18"/>
    </row>
    <row r="25" spans="2:9" x14ac:dyDescent="0.3">
      <c r="B25" s="30"/>
      <c r="C25" s="25"/>
      <c r="D25" s="26"/>
      <c r="E25" s="15"/>
      <c r="F25" s="19" t="s">
        <v>17</v>
      </c>
      <c r="G25" s="28">
        <f>G23-G15</f>
        <v>-35.478000000000179</v>
      </c>
      <c r="H25" s="20"/>
      <c r="I25" s="3"/>
    </row>
    <row r="26" spans="2:9" x14ac:dyDescent="0.3">
      <c r="B26" s="30"/>
      <c r="C26" s="25"/>
      <c r="D26" s="26"/>
      <c r="E26" s="15"/>
      <c r="F26" s="19" t="s">
        <v>18</v>
      </c>
      <c r="G26" s="28">
        <f>G25/12</f>
        <v>-2.9565000000000148</v>
      </c>
      <c r="H26" s="20"/>
      <c r="I26" s="3"/>
    </row>
    <row r="27" spans="2:9" ht="15" x14ac:dyDescent="0.25">
      <c r="B27" s="15"/>
      <c r="C27" s="25"/>
      <c r="D27" s="26"/>
      <c r="E27" s="15"/>
      <c r="F27" s="21" t="s">
        <v>16</v>
      </c>
      <c r="G27" s="40">
        <f>G$24-G$16</f>
        <v>0.39014619884021684</v>
      </c>
      <c r="H27" s="41"/>
      <c r="I27" s="3"/>
    </row>
    <row r="28" spans="2:9" s="15" customFormat="1" ht="15" x14ac:dyDescent="0.25">
      <c r="D28" s="26"/>
      <c r="F28" s="18"/>
      <c r="G28" s="27"/>
      <c r="H28" s="18"/>
      <c r="I28" s="18"/>
    </row>
    <row r="29" spans="2:9" s="15" customFormat="1" ht="15" x14ac:dyDescent="0.25">
      <c r="C29" s="16" t="s">
        <v>25</v>
      </c>
      <c r="D29" s="26"/>
      <c r="F29" s="46"/>
      <c r="G29" s="47"/>
      <c r="H29" s="48"/>
      <c r="I29" s="18"/>
    </row>
    <row r="30" spans="2:9" x14ac:dyDescent="0.3">
      <c r="B30" s="42" t="s">
        <v>22</v>
      </c>
      <c r="C30" s="24" t="s">
        <v>15</v>
      </c>
      <c r="D30" s="1">
        <v>3.2980000000000002E-2</v>
      </c>
      <c r="E30" s="15"/>
      <c r="F30" s="8"/>
      <c r="G30" s="11"/>
      <c r="H30" s="10"/>
      <c r="I30" s="18"/>
    </row>
    <row r="31" spans="2:9" x14ac:dyDescent="0.3">
      <c r="B31" s="43"/>
      <c r="C31" s="24" t="s">
        <v>0</v>
      </c>
      <c r="D31" s="1">
        <v>3.1629999999999998E-2</v>
      </c>
      <c r="E31" s="15"/>
      <c r="F31" s="8"/>
      <c r="G31" s="9"/>
      <c r="H31" s="10"/>
      <c r="I31" s="18"/>
    </row>
    <row r="32" spans="2:9" x14ac:dyDescent="0.3">
      <c r="B32" s="43"/>
      <c r="C32" s="24" t="s">
        <v>1</v>
      </c>
      <c r="D32" s="1">
        <v>1.6000000000000001E-3</v>
      </c>
      <c r="E32" s="15"/>
      <c r="F32" s="8"/>
      <c r="G32" s="11"/>
      <c r="H32" s="10"/>
      <c r="I32" s="18"/>
    </row>
    <row r="33" spans="2:9" x14ac:dyDescent="0.3">
      <c r="B33" s="43"/>
      <c r="C33" s="24" t="s">
        <v>2</v>
      </c>
      <c r="D33" s="1">
        <v>8.8800000000000007E-3</v>
      </c>
      <c r="E33" s="15"/>
      <c r="F33" s="8"/>
      <c r="G33" s="11"/>
      <c r="H33" s="10"/>
      <c r="I33" s="18"/>
    </row>
    <row r="34" spans="2:9" ht="15" thickBot="1" x14ac:dyDescent="0.35">
      <c r="B34" s="43"/>
      <c r="C34" s="24" t="s">
        <v>3</v>
      </c>
      <c r="D34" s="22">
        <v>2.1579999999999998E-2</v>
      </c>
      <c r="E34" s="15"/>
      <c r="F34" s="8" t="s">
        <v>8</v>
      </c>
      <c r="G34" s="12">
        <f>G$8*$D35</f>
        <v>846.82920000000001</v>
      </c>
      <c r="H34" s="10"/>
      <c r="I34" s="18"/>
    </row>
    <row r="35" spans="2:9" ht="15" thickTop="1" x14ac:dyDescent="0.3">
      <c r="B35" s="44"/>
      <c r="C35" s="23" t="s">
        <v>14</v>
      </c>
      <c r="D35" s="1">
        <f>SUM(D30:D34)</f>
        <v>9.6670000000000006E-2</v>
      </c>
      <c r="E35" s="15"/>
      <c r="F35" s="8" t="s">
        <v>9</v>
      </c>
      <c r="G35" s="29">
        <f>G$6/G34</f>
        <v>12.399194548322141</v>
      </c>
      <c r="H35" s="10" t="s">
        <v>10</v>
      </c>
      <c r="I35" s="18"/>
    </row>
    <row r="36" spans="2:9" x14ac:dyDescent="0.3">
      <c r="C36" s="25"/>
      <c r="D36" s="26"/>
      <c r="E36" s="15"/>
      <c r="F36" s="19" t="s">
        <v>17</v>
      </c>
      <c r="G36" s="28">
        <f>G34-G23</f>
        <v>-112.74119999999994</v>
      </c>
      <c r="H36" s="20"/>
      <c r="I36" s="3"/>
    </row>
    <row r="37" spans="2:9" x14ac:dyDescent="0.3">
      <c r="C37" s="25"/>
      <c r="D37" s="26"/>
      <c r="E37" s="15"/>
      <c r="F37" s="19" t="s">
        <v>18</v>
      </c>
      <c r="G37" s="28">
        <f>G36/12</f>
        <v>-9.395099999999994</v>
      </c>
      <c r="H37" s="20"/>
      <c r="I37" s="3"/>
    </row>
    <row r="38" spans="2:9" x14ac:dyDescent="0.3">
      <c r="C38" s="25"/>
      <c r="D38" s="26"/>
      <c r="E38" s="15"/>
      <c r="F38" s="21" t="s">
        <v>16</v>
      </c>
      <c r="G38" s="40">
        <f>G$35-G$24</f>
        <v>1.4567978257888061</v>
      </c>
      <c r="H38" s="41"/>
      <c r="I38" s="3"/>
    </row>
    <row r="39" spans="2:9" x14ac:dyDescent="0.3">
      <c r="F39" s="3"/>
      <c r="G39" s="3"/>
      <c r="H39" s="3"/>
      <c r="I39" s="3"/>
    </row>
  </sheetData>
  <mergeCells count="8">
    <mergeCell ref="B30:B35"/>
    <mergeCell ref="B1:I1"/>
    <mergeCell ref="F29:H29"/>
    <mergeCell ref="F18:H18"/>
    <mergeCell ref="B3:B8"/>
    <mergeCell ref="F10:H10"/>
    <mergeCell ref="B11:B16"/>
    <mergeCell ref="B19:B24"/>
  </mergeCells>
  <pageMargins left="1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2017-02-06T18:28:04Z</dcterms:created>
  <dcterms:modified xsi:type="dcterms:W3CDTF">2017-02-16T15:23:24Z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1293493713</vt:i4>
  </property>
  <property fmtid="{D5CDD505-2E9C-101B-9397-08002B2CF9AE}" pid="3" name="_NewReviewCycle">
    <vt:lpwstr/>
  </property>
</Properties>
</file>