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290" tabRatio="855" activeTab="3"/>
  </bookViews>
  <sheets>
    <sheet name="CONS A1" sheetId="87" r:id="rId1"/>
    <sheet name="CONS A2" sheetId="88" r:id="rId2"/>
    <sheet name="CONS A3" sheetId="91" r:id="rId3"/>
    <sheet name="CONS D1" sheetId="93" r:id="rId4"/>
    <sheet name="CONS D2" sheetId="94" r:id="rId5"/>
    <sheet name="SUPPORT=&gt;" sheetId="97" r:id="rId6"/>
    <sheet name="Cypress D1" sheetId="11" r:id="rId7"/>
    <sheet name="Cypress D2" sheetId="12" r:id="rId8"/>
    <sheet name="Eagle D1" sheetId="15" r:id="rId9"/>
    <sheet name="Eagle D2" sheetId="16" r:id="rId10"/>
    <sheet name="Labrador D1" sheetId="21" r:id="rId11"/>
    <sheet name="Labrador D2" sheetId="22" r:id="rId12"/>
    <sheet name="Lake Pl D1" sheetId="27" r:id="rId13"/>
    <sheet name="Lake Pl D2" sheetId="28" r:id="rId14"/>
    <sheet name="Longwood D1" sheetId="31" r:id="rId15"/>
    <sheet name="Longwood D2" sheetId="32" r:id="rId16"/>
    <sheet name="LUSI D1" sheetId="5" r:id="rId17"/>
    <sheet name="LUSI D2" sheetId="6" r:id="rId18"/>
    <sheet name="Mid D1" sheetId="35" r:id="rId19"/>
    <sheet name="Mid D2" sheetId="36" r:id="rId20"/>
    <sheet name="Penn D1" sheetId="41" r:id="rId21"/>
    <sheet name="Penn D2" sheetId="42" r:id="rId22"/>
    <sheet name="Sandal D1" sheetId="45" r:id="rId23"/>
    <sheet name="Sandal D2" sheetId="46" r:id="rId24"/>
    <sheet name="Sanlando D1" sheetId="51" r:id="rId25"/>
    <sheet name="Sanlando D2" sheetId="52" r:id="rId26"/>
    <sheet name="Tierra D1" sheetId="55" r:id="rId27"/>
    <sheet name="Tierra D2" sheetId="56" r:id="rId28"/>
    <sheet name="Marion D1" sheetId="65" r:id="rId29"/>
    <sheet name="Marion D2" sheetId="66" r:id="rId30"/>
    <sheet name="Orange D1" sheetId="69" r:id="rId31"/>
    <sheet name="Orange D2" sheetId="70" r:id="rId32"/>
    <sheet name="Pasco D1" sheetId="75" r:id="rId33"/>
    <sheet name="Pasco D2" sheetId="76" r:id="rId34"/>
    <sheet name="Pinellas D1" sheetId="79" r:id="rId35"/>
    <sheet name="Pinellas D2" sheetId="80" r:id="rId36"/>
    <sheet name="Sem D1" sheetId="85" r:id="rId37"/>
    <sheet name="Sem D2" sheetId="8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D">#REF!</definedName>
    <definedName name="\G">#REF!</definedName>
    <definedName name="\P">[1]Macros!#REF!</definedName>
    <definedName name="\Q">[1]Macros!#REF!</definedName>
    <definedName name="\S">#REF!</definedName>
    <definedName name="___________pri0061">#REF!</definedName>
    <definedName name="___________pri0062">'[2]F-1'!#REF!</definedName>
    <definedName name="___________pri0065">'[2]F-1'!#REF!</definedName>
    <definedName name="___________pri0066">'[2]F-1'!#REF!</definedName>
    <definedName name="___________pri0067">'[2]F-1'!#REF!</definedName>
    <definedName name="___________pri0068">'[2]F-1'!#REF!</definedName>
    <definedName name="__________pri0061">#REF!</definedName>
    <definedName name="__________pri0062">#REF!</definedName>
    <definedName name="__________pri0065">#REF!</definedName>
    <definedName name="__________pri0066">#REF!</definedName>
    <definedName name="__________pri0067">#REF!</definedName>
    <definedName name="__________pri0068">#REF!</definedName>
    <definedName name="_____pg1">'[3]A 7'!$D$4</definedName>
    <definedName name="_____TY2">[3]Macros!#REF!</definedName>
    <definedName name="____pg1">'[4]A 7'!$D$4</definedName>
    <definedName name="____pri0004">#REF!</definedName>
    <definedName name="____pri0005">#REF!</definedName>
    <definedName name="____pri0006">#REF!</definedName>
    <definedName name="____pri0007">#REF!</definedName>
    <definedName name="____pri0008">#REF!</definedName>
    <definedName name="____pri0009">#REF!</definedName>
    <definedName name="____pri0010">#REF!</definedName>
    <definedName name="____pri0011">#REF!</definedName>
    <definedName name="____pri0012">#REF!</definedName>
    <definedName name="____pri0013">#REF!</definedName>
    <definedName name="____pri0014">#REF!</definedName>
    <definedName name="____pri0015">#REF!</definedName>
    <definedName name="____pri0016">#REF!</definedName>
    <definedName name="____pri0017">#REF!</definedName>
    <definedName name="____pri0018">#REF!</definedName>
    <definedName name="____pri0019">#REF!</definedName>
    <definedName name="____pri0061">#REF!</definedName>
    <definedName name="____pri0062">#REF!</definedName>
    <definedName name="____pri0065">#REF!</definedName>
    <definedName name="____pri0066">#REF!</definedName>
    <definedName name="____pri0067">#REF!</definedName>
    <definedName name="____pri0068">#REF!</definedName>
    <definedName name="____TY2">[4]Macros!#REF!</definedName>
    <definedName name="___pg1">'[5]A 7'!$D$4</definedName>
    <definedName name="___pri0004">#REF!</definedName>
    <definedName name="___pri0005">#REF!</definedName>
    <definedName name="___pri0006">#REF!</definedName>
    <definedName name="___pri0007">#REF!</definedName>
    <definedName name="___pri0008">#REF!</definedName>
    <definedName name="___pri0009">#REF!</definedName>
    <definedName name="___pri0010">#REF!</definedName>
    <definedName name="___pri0011">#REF!</definedName>
    <definedName name="___pri0012">#REF!</definedName>
    <definedName name="___pri0013">#REF!</definedName>
    <definedName name="___pri0014">#REF!</definedName>
    <definedName name="___pri0015">#REF!</definedName>
    <definedName name="___pri0016">#REF!</definedName>
    <definedName name="___pri0017">#REF!</definedName>
    <definedName name="___pri0018">#REF!</definedName>
    <definedName name="___pri0019">#REF!</definedName>
    <definedName name="___pri0061">#REF!</definedName>
    <definedName name="___pri0062">#REF!</definedName>
    <definedName name="___pri0065">#REF!</definedName>
    <definedName name="___pri0066">#REF!</definedName>
    <definedName name="___pri0067">#REF!</definedName>
    <definedName name="___pri0068">#REF!</definedName>
    <definedName name="___TY2">[4]Macros!#REF!</definedName>
    <definedName name="__pg1">'[4]A 7'!$D$4</definedName>
    <definedName name="__pri0004">#REF!</definedName>
    <definedName name="__pri0005">#REF!</definedName>
    <definedName name="__pri0006">#REF!</definedName>
    <definedName name="__pri0007">#REF!</definedName>
    <definedName name="__pri0008">#REF!</definedName>
    <definedName name="__pri0009">#REF!</definedName>
    <definedName name="__pri0010">#REF!</definedName>
    <definedName name="__pri0011">#REF!</definedName>
    <definedName name="__pri0012">#REF!</definedName>
    <definedName name="__pri0013">#REF!</definedName>
    <definedName name="__pri0014">#REF!</definedName>
    <definedName name="__pri0015">#REF!</definedName>
    <definedName name="__pri0016">#REF!</definedName>
    <definedName name="__pri0017">#REF!</definedName>
    <definedName name="__pri0018">#REF!</definedName>
    <definedName name="__pri0019">#REF!</definedName>
    <definedName name="__pri0061">#REF!</definedName>
    <definedName name="__pri0062">#REF!</definedName>
    <definedName name="__pri0065">#REF!</definedName>
    <definedName name="__pri0066">#REF!</definedName>
    <definedName name="__pri0067">#REF!</definedName>
    <definedName name="__pri0068">#REF!</definedName>
    <definedName name="__TY2">[4]Macros!#REF!</definedName>
    <definedName name="_10PG_15">#REF!</definedName>
    <definedName name="_12PG_16">#REF!</definedName>
    <definedName name="_14PG_17">#REF!</definedName>
    <definedName name="_16PG_2">#REF!</definedName>
    <definedName name="_18PG_3">#REF!</definedName>
    <definedName name="_1PLANT_W">[6]Plnt!$A$1</definedName>
    <definedName name="_20PG_4">#REF!</definedName>
    <definedName name="_22PG_5">#REF!</definedName>
    <definedName name="_24PG_6">#REF!</definedName>
    <definedName name="_26PG_7">#REF!</definedName>
    <definedName name="_28PG_8">#REF!</definedName>
    <definedName name="_2PG_1">#REF!</definedName>
    <definedName name="_2S_RATEAL">#REF!</definedName>
    <definedName name="_30PG_9">#REF!</definedName>
    <definedName name="_3S_RATES">#REF!</definedName>
    <definedName name="_4PG_10">#REF!</definedName>
    <definedName name="_4W_RATEAL">#REF!</definedName>
    <definedName name="_6PG_13">#REF!</definedName>
    <definedName name="_8PG_14">#REF!</definedName>
    <definedName name="_pg_1">'[7]A 7'!$C$4</definedName>
    <definedName name="_pg1">'[8]A 7'!$C$4</definedName>
    <definedName name="_pri0004">#REF!</definedName>
    <definedName name="_pri0005">#REF!</definedName>
    <definedName name="_pri0006">#REF!</definedName>
    <definedName name="_pri0007">#REF!</definedName>
    <definedName name="_pri0008">#REF!</definedName>
    <definedName name="_pri0009">#REF!</definedName>
    <definedName name="_pri0010">#REF!</definedName>
    <definedName name="_pri0011">#REF!</definedName>
    <definedName name="_pri0012">#REF!</definedName>
    <definedName name="_pri0013">#REF!</definedName>
    <definedName name="_pri0014">#REF!</definedName>
    <definedName name="_pri0015">#REF!</definedName>
    <definedName name="_pri0016">#REF!</definedName>
    <definedName name="_pri0017">#REF!</definedName>
    <definedName name="_pri0018">#REF!</definedName>
    <definedName name="_pri0019">#REF!</definedName>
    <definedName name="_pri0061">#REF!</definedName>
    <definedName name="_pri0062">#REF!</definedName>
    <definedName name="_pri0065">#REF!</definedName>
    <definedName name="_pri0066">#REF!</definedName>
    <definedName name="_pri0067">#REF!</definedName>
    <definedName name="_pri0068">#REF!</definedName>
    <definedName name="_TY1">[1]Macros!$E$15</definedName>
    <definedName name="_TY2">[1]Macros!#REF!</definedName>
    <definedName name="a">#REF!</definedName>
    <definedName name="A_1">#REF!</definedName>
    <definedName name="A_17">#REF!</definedName>
    <definedName name="A_18">#REF!</definedName>
    <definedName name="A_19">#REF!</definedName>
    <definedName name="A_5">#REF!</definedName>
    <definedName name="A_9">#REF!</definedName>
    <definedName name="a10x">#REF!</definedName>
    <definedName name="a11x">#REF!</definedName>
    <definedName name="a12x">#REF!</definedName>
    <definedName name="a13x">#REF!</definedName>
    <definedName name="a14x">#REF!</definedName>
    <definedName name="a15x">#REF!</definedName>
    <definedName name="a16x">#REF!</definedName>
    <definedName name="a17x">#REF!</definedName>
    <definedName name="a18x">#REF!</definedName>
    <definedName name="a19x">#REF!</definedName>
    <definedName name="a1i">#REF!</definedName>
    <definedName name="a1x">#REF!</definedName>
    <definedName name="a2i">#REF!</definedName>
    <definedName name="a2x">#REF!</definedName>
    <definedName name="a3i">#REF!</definedName>
    <definedName name="a3x">#REF!</definedName>
    <definedName name="a4x">#REF!</definedName>
    <definedName name="a5x">#REF!</definedName>
    <definedName name="a6x">#REF!</definedName>
    <definedName name="a7x">#REF!</definedName>
    <definedName name="a8x">#REF!</definedName>
    <definedName name="a9x">#REF!</definedName>
    <definedName name="AccumDepr">[9]Data!$I$13:$J$131</definedName>
    <definedName name="AFUDC">#REF!</definedName>
    <definedName name="AIAC">[9]Data!$O$13:$P$131</definedName>
    <definedName name="ANNAACIAC">#REF!</definedName>
    <definedName name="ANNAD">#REF!</definedName>
    <definedName name="ANNAFC">#REF!</definedName>
    <definedName name="ANNCIAC">#REF!</definedName>
    <definedName name="ANNPL">#REF!</definedName>
    <definedName name="ARB">#REF!</definedName>
    <definedName name="ASECT">[1]Macros!#REF!</definedName>
    <definedName name="B_1">#REF!</definedName>
    <definedName name="B_10">#REF!</definedName>
    <definedName name="B_12">#REF!</definedName>
    <definedName name="B_13">#REF!</definedName>
    <definedName name="B_14">#REF!</definedName>
    <definedName name="B_3">#REF!</definedName>
    <definedName name="B_3A">#REF!</definedName>
    <definedName name="B_3B">#REF!</definedName>
    <definedName name="B_4">#REF!</definedName>
    <definedName name="B_5">#REF!</definedName>
    <definedName name="B_7">#REF!</definedName>
    <definedName name="B_8">#REF!</definedName>
    <definedName name="b10x">#REF!</definedName>
    <definedName name="b11x">#REF!</definedName>
    <definedName name="b12x">#REF!</definedName>
    <definedName name="b13x">#REF!</definedName>
    <definedName name="B14x">#REF!</definedName>
    <definedName name="b15i">#REF!</definedName>
    <definedName name="b15x">#REF!</definedName>
    <definedName name="b1i">#REF!</definedName>
    <definedName name="b1x">#REF!</definedName>
    <definedName name="b2i">#REF!</definedName>
    <definedName name="b2x">#REF!</definedName>
    <definedName name="B3B">'[10]A1 OPERATING INCOME ADJUST'!$A$49:$P$97</definedName>
    <definedName name="b3i">#REF!</definedName>
    <definedName name="B3R">'[10]A1 OPERATING INCOME ADJUST'!$A$1:$P$48</definedName>
    <definedName name="b3x">#REF!</definedName>
    <definedName name="b4x">#REF!</definedName>
    <definedName name="b5x">#REF!</definedName>
    <definedName name="b6x">#REF!</definedName>
    <definedName name="b7x">#REF!</definedName>
    <definedName name="b8x">#REF!</definedName>
    <definedName name="b9x">#REF!</definedName>
    <definedName name="BALANCE">#REF!</definedName>
    <definedName name="BSECT">[1]Macros!#REF!</definedName>
    <definedName name="c_10x">#REF!</definedName>
    <definedName name="c_1i">#REF!</definedName>
    <definedName name="c_1x">#REF!</definedName>
    <definedName name="c_2i">#REF!</definedName>
    <definedName name="c_2x">#REF!</definedName>
    <definedName name="C_3">#REF!</definedName>
    <definedName name="c_3x">#REF!</definedName>
    <definedName name="c_4x">#REF!</definedName>
    <definedName name="C_5">#REF!</definedName>
    <definedName name="c_5i">#REF!</definedName>
    <definedName name="c_5x">#REF!</definedName>
    <definedName name="C_6">#REF!</definedName>
    <definedName name="c_6x1">#REF!</definedName>
    <definedName name="c_6x2">#REF!</definedName>
    <definedName name="c_6x3">#REF!</definedName>
    <definedName name="C_7A">#REF!</definedName>
    <definedName name="c_7x1">#REF!</definedName>
    <definedName name="c_7x2">#REF!</definedName>
    <definedName name="c_7x3">#REF!</definedName>
    <definedName name="c_7x4">#REF!</definedName>
    <definedName name="c_8x">#REF!</definedName>
    <definedName name="c_9x">#REF!</definedName>
    <definedName name="CIAC">[9]Data!$R$13:$S$131</definedName>
    <definedName name="CNC2.CE">'[11]Cust Eq Input'!#REF!</definedName>
    <definedName name="CO__02">#REF!</definedName>
    <definedName name="COMPANY">[1]Macros!$E$4</definedName>
    <definedName name="CSECT">[1]Macros!#REF!</definedName>
    <definedName name="CustomerDeposits">[9]Data!$AA$13:$AB$131</definedName>
    <definedName name="CWIP">[9]Data!$F$13:$G$131</definedName>
    <definedName name="CWS.CE">'[11]Cust Eq Input'!#REF!</definedName>
    <definedName name="D_1">#REF!</definedName>
    <definedName name="D_2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1I">#REF!</definedName>
    <definedName name="d1x">#REF!</definedName>
    <definedName name="d2i">#REF!</definedName>
    <definedName name="D2x">#REF!</definedName>
    <definedName name="D3x">#REF!</definedName>
    <definedName name="D4x">#REF!</definedName>
    <definedName name="D5x">#REF!</definedName>
    <definedName name="D6x">#REF!</definedName>
    <definedName name="D7x">#REF!</definedName>
    <definedName name="DeferredCharges">[9]Data!$U$13:$V$131</definedName>
    <definedName name="DeferredIncomeTaxes">[9]Data!$X$13:$Y$131</definedName>
    <definedName name="DIR">#REF!</definedName>
    <definedName name="DisallowedPAA">[9]Data!$CF$13:$CG$131</definedName>
    <definedName name="DOCKET">[12]Macros!$E$6</definedName>
    <definedName name="DSECT">[1]Macros!#REF!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2">#REF!</definedName>
    <definedName name="E_2A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10x1">#REF!</definedName>
    <definedName name="e10x2">#REF!</definedName>
    <definedName name="e11x">#REF!</definedName>
    <definedName name="e12x">#REF!</definedName>
    <definedName name="e13x">#REF!</definedName>
    <definedName name="e14x">#REF!</definedName>
    <definedName name="e1x">#REF!</definedName>
    <definedName name="e1x2">#REF!</definedName>
    <definedName name="e2i">#REF!</definedName>
    <definedName name="e2i2">#REF!</definedName>
    <definedName name="e2x">#REF!</definedName>
    <definedName name="e2x2">#REF!</definedName>
    <definedName name="E3s">#REF!</definedName>
    <definedName name="E3w">#REF!</definedName>
    <definedName name="e3x">#REF!</definedName>
    <definedName name="e4x">#REF!</definedName>
    <definedName name="e5x">#REF!</definedName>
    <definedName name="e6x">#REF!</definedName>
    <definedName name="e7x">#REF!</definedName>
    <definedName name="e8x">#REF!</definedName>
    <definedName name="e9x">#REF!</definedName>
    <definedName name="ERC_S">#REF!</definedName>
    <definedName name="ERC_W">#REF!</definedName>
    <definedName name="ESECT">[1]Macros!#REF!</definedName>
    <definedName name="F_1">#REF!</definedName>
    <definedName name="F_10">#REF!</definedName>
    <definedName name="F_1A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10x">#REF!</definedName>
    <definedName name="f1x">#REF!</definedName>
    <definedName name="f2x">#REF!</definedName>
    <definedName name="f3x">#REF!</definedName>
    <definedName name="f4x">#REF!</definedName>
    <definedName name="f5x">#REF!</definedName>
    <definedName name="f6x">#REF!</definedName>
    <definedName name="f7x">#REF!</definedName>
    <definedName name="f8x">#REF!</definedName>
    <definedName name="f9x">#REF!</definedName>
    <definedName name="Finance__WSC.Work.Papers.WSC.Other.Prepayments">#REF!</definedName>
    <definedName name="FL.1">#REF!</definedName>
    <definedName name="FL.3">#REF!</definedName>
    <definedName name="FL.5">#REF!</definedName>
    <definedName name="FSECT">[1]Macros!#REF!</definedName>
    <definedName name="GA.1">#REF!</definedName>
    <definedName name="GA.3">#REF!</definedName>
    <definedName name="GA.5">#REF!</definedName>
    <definedName name="GEN">[1]Macros!#REF!</definedName>
    <definedName name="i">#REF!</definedName>
    <definedName name="ii">#REF!</definedName>
    <definedName name="iii">#REF!</definedName>
    <definedName name="iiii">#REF!</definedName>
    <definedName name="IL.1">#REF!</definedName>
    <definedName name="IL.3">#REF!</definedName>
    <definedName name="IL.5">#REF!</definedName>
    <definedName name="IN.3">#REF!</definedName>
    <definedName name="IN.5">#REF!</definedName>
    <definedName name="INST">#REF!</definedName>
    <definedName name="kdsjdfh">[13]Macros!$E$6</definedName>
    <definedName name="LA.1">#REF!</definedName>
    <definedName name="LA.3">#REF!</definedName>
    <definedName name="LA.5">#REF!</definedName>
    <definedName name="LEXINGTON">#REF!</definedName>
    <definedName name="MARGIN">#REF!</definedName>
    <definedName name="MD.1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AME">[6]INFO!$D$14</definedName>
    <definedName name="NC.1">#REF!</definedName>
    <definedName name="NC.3">#REF!</definedName>
    <definedName name="NC.5">#REF!</definedName>
    <definedName name="OCC.CE">'[11]Cust Eq Input'!#REF!</definedName>
    <definedName name="OH.1">#REF!</definedName>
    <definedName name="OH.3">#REF!</definedName>
    <definedName name="OH.5">#REF!</definedName>
    <definedName name="OH.CE">'[11]Cust Eq Input'!#REF!</definedName>
    <definedName name="OH.CEP">'[11]Cust Eq Input'!#REF!</definedName>
    <definedName name="PAA">[9]Data!$L$13:$M$131</definedName>
    <definedName name="Plant">[9]Data!$C$13:$D$131</definedName>
    <definedName name="prep2">[14]Macros!$E$11</definedName>
    <definedName name="_xlnm.Print_Area" localSheetId="0">'CONS A1'!$A$1:$J$43</definedName>
    <definedName name="_xlnm.Print_Area" localSheetId="1">'CONS A2'!$A$1:$J$43</definedName>
    <definedName name="_xlnm.Print_Area" localSheetId="2">'CONS A3'!$A$1:$D$41</definedName>
    <definedName name="_xlnm.Print_Area" localSheetId="3">'CONS D1'!$A$1:$L$40</definedName>
    <definedName name="_xlnm.Print_Area" localSheetId="4">'CONS D2'!$A$1:$R$33</definedName>
    <definedName name="PUMPED">#REF!</definedName>
    <definedName name="S_STATS">#REF!</definedName>
    <definedName name="SADPRIM">#REF!</definedName>
    <definedName name="SC.1">#REF!</definedName>
    <definedName name="SC.3">#REF!</definedName>
    <definedName name="SC.5">#REF!</definedName>
    <definedName name="SCU.CE">'[11]Cust Eq Input'!#REF!</definedName>
    <definedName name="SE.SE60D.ALLOC.">#REF!</definedName>
    <definedName name="SPPRIM">#REF!</definedName>
    <definedName name="SRB">#REF!</definedName>
    <definedName name="SUMU_U">#REF!</definedName>
    <definedName name="test">#REF!</definedName>
    <definedName name="TN.1">#REF!</definedName>
    <definedName name="TN.3">#REF!</definedName>
    <definedName name="TN.5">#REF!</definedName>
    <definedName name="TOT.CNC.CE">'[11]Cust Eq Input'!#REF!</definedName>
    <definedName name="TREATED">#REF!</definedName>
    <definedName name="U_U_MAINS">#REF!</definedName>
    <definedName name="U_U_SEWER">#REF!</definedName>
    <definedName name="U_U_WATER">#REF!</definedName>
    <definedName name="VA.1">#REF!</definedName>
    <definedName name="VA.3">#REF!</definedName>
    <definedName name="VA.5">#REF!</definedName>
    <definedName name="W_STATS">#REF!</definedName>
    <definedName name="WADPRIM">#REF!</definedName>
    <definedName name="WastewaterAccumulatedDepreciation">'[15]Plant Inputs'!$A$149:$N$192</definedName>
    <definedName name="WaterPlantInService">'[15]Plant Inputs'!$A$4:$N$48</definedName>
    <definedName name="WCA">#REF!</definedName>
    <definedName name="WD.CE">'[11]Cust Eq Input'!#REF!</definedName>
    <definedName name="WPPRIM">#REF!</definedName>
    <definedName name="WRB">#REF!</definedName>
    <definedName name="WSCBSAllocation">[9]Data!$BE$13:$BF$131</definedName>
    <definedName name="YEAR">[6]INFO!$D$16</definedName>
    <definedName name="Year_End_Results_for_1997__1996____1995">#REF!</definedName>
    <definedName name="z">'[11]Cust Eq Input'!#REF!</definedName>
  </definedNames>
  <calcPr calcId="152511"/>
</workbook>
</file>

<file path=xl/calcChain.xml><?xml version="1.0" encoding="utf-8"?>
<calcChain xmlns="http://schemas.openxmlformats.org/spreadsheetml/2006/main">
  <c r="A16" i="93" l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29" i="93" s="1"/>
  <c r="A18" i="94"/>
  <c r="A19" i="94" s="1"/>
  <c r="A20" i="94" s="1"/>
  <c r="A21" i="94" s="1"/>
  <c r="A22" i="94" s="1"/>
  <c r="A23" i="94" s="1"/>
  <c r="A24" i="94" s="1"/>
  <c r="A25" i="94" s="1"/>
  <c r="A26" i="94" s="1"/>
  <c r="A27" i="94" s="1"/>
  <c r="A28" i="94" s="1"/>
  <c r="A29" i="94" s="1"/>
  <c r="A30" i="94" s="1"/>
  <c r="A31" i="94" s="1"/>
  <c r="A32" i="94" s="1"/>
  <c r="A33" i="94" s="1"/>
  <c r="A17" i="94"/>
  <c r="P26" i="94" l="1"/>
  <c r="L23" i="93"/>
  <c r="F23" i="93"/>
  <c r="L23" i="94"/>
  <c r="Q23" i="94" l="1"/>
  <c r="Q26" i="94" s="1"/>
  <c r="J23" i="94" l="1"/>
  <c r="I23" i="94"/>
  <c r="G23" i="94"/>
  <c r="K22" i="76" l="1"/>
  <c r="K23" i="94" s="1"/>
  <c r="P23" i="94" s="1"/>
  <c r="R23" i="94" s="1"/>
  <c r="F22" i="93" s="1"/>
  <c r="E22" i="93" l="1"/>
  <c r="K22" i="94"/>
  <c r="P22" i="94" s="1"/>
  <c r="J22" i="94"/>
  <c r="K21" i="94"/>
  <c r="P21" i="94" s="1"/>
  <c r="R21" i="94" s="1"/>
  <c r="J21" i="94"/>
  <c r="K20" i="94"/>
  <c r="J20" i="94"/>
  <c r="I22" i="94"/>
  <c r="I21" i="94"/>
  <c r="I20" i="94"/>
  <c r="G22" i="94"/>
  <c r="G21" i="94"/>
  <c r="G20" i="94"/>
  <c r="E24" i="94"/>
  <c r="E23" i="94"/>
  <c r="E22" i="94"/>
  <c r="E21" i="94"/>
  <c r="E20" i="94"/>
  <c r="E23" i="93"/>
  <c r="E21" i="93"/>
  <c r="E20" i="93"/>
  <c r="E18" i="93"/>
  <c r="E17" i="93"/>
  <c r="E16" i="93"/>
  <c r="E15" i="93"/>
  <c r="E19" i="93"/>
  <c r="E25" i="93" l="1"/>
  <c r="F20" i="93"/>
  <c r="R22" i="94"/>
  <c r="L22" i="94"/>
  <c r="G26" i="94"/>
  <c r="E26" i="94"/>
  <c r="I26" i="94"/>
  <c r="N17" i="94" s="1"/>
  <c r="J26" i="94"/>
  <c r="P20" i="94"/>
  <c r="R20" i="94" s="1"/>
  <c r="K26" i="94"/>
  <c r="F21" i="93" l="1"/>
  <c r="F19" i="93"/>
  <c r="N18" i="94"/>
  <c r="N16" i="94"/>
  <c r="N19" i="94"/>
  <c r="R26" i="94" l="1"/>
  <c r="P16" i="94" l="1"/>
  <c r="P17" i="94"/>
  <c r="P18" i="94"/>
  <c r="R18" i="94" s="1"/>
  <c r="P19" i="94"/>
  <c r="F17" i="93" l="1"/>
  <c r="L16" i="94"/>
  <c r="R16" i="94"/>
  <c r="L18" i="94"/>
  <c r="L19" i="94"/>
  <c r="R19" i="94"/>
  <c r="L17" i="94"/>
  <c r="R17" i="94"/>
  <c r="F15" i="93" l="1"/>
  <c r="F18" i="93"/>
  <c r="F16" i="93"/>
  <c r="L26" i="94"/>
  <c r="F25" i="93" l="1"/>
  <c r="H15" i="93" s="1"/>
  <c r="L15" i="93" s="1"/>
  <c r="H18" i="93" l="1"/>
  <c r="J18" i="93" s="1"/>
  <c r="L18" i="93" s="1"/>
  <c r="H21" i="93"/>
  <c r="L21" i="93" s="1"/>
  <c r="H19" i="93"/>
  <c r="L19" i="93" s="1"/>
  <c r="H20" i="93"/>
  <c r="L20" i="93" s="1"/>
  <c r="H22" i="93"/>
  <c r="L22" i="93" s="1"/>
  <c r="H17" i="93"/>
  <c r="L17" i="93" s="1"/>
  <c r="H16" i="93"/>
  <c r="L16" i="93" s="1"/>
  <c r="L25" i="93" l="1"/>
</calcChain>
</file>

<file path=xl/sharedStrings.xml><?xml version="1.0" encoding="utf-8"?>
<sst xmlns="http://schemas.openxmlformats.org/spreadsheetml/2006/main" count="1767" uniqueCount="222">
  <si>
    <t>Florida Public Service Commission</t>
  </si>
  <si>
    <t xml:space="preserve">Schedule: A-1 </t>
  </si>
  <si>
    <t>Interim [  ] Final [X]</t>
  </si>
  <si>
    <t>Historic  [X] Projected [ ]</t>
  </si>
  <si>
    <t xml:space="preserve">Explanation: Provide the calculation of average rate base for the test year, showing all adjustments. All non-used and useful items should be reported as Plant Held For Future Use.  </t>
  </si>
  <si>
    <t>(1)</t>
  </si>
  <si>
    <t>(2)</t>
  </si>
  <si>
    <t>(3)</t>
  </si>
  <si>
    <t>(4)</t>
  </si>
  <si>
    <t>(5)</t>
  </si>
  <si>
    <t>Average  Amount</t>
  </si>
  <si>
    <t>A-3</t>
  </si>
  <si>
    <t xml:space="preserve">Adjusted </t>
  </si>
  <si>
    <t>Line</t>
  </si>
  <si>
    <t>Per</t>
  </si>
  <si>
    <t>Utility</t>
  </si>
  <si>
    <t>Supporting</t>
  </si>
  <si>
    <t>No.</t>
  </si>
  <si>
    <t>Description</t>
  </si>
  <si>
    <t>Books</t>
  </si>
  <si>
    <t>Adjustments</t>
  </si>
  <si>
    <t>Balance</t>
  </si>
  <si>
    <t>Schedule(s)</t>
  </si>
  <si>
    <t>Utility Plant in Service</t>
  </si>
  <si>
    <t>(A)</t>
  </si>
  <si>
    <t>Utility Land &amp; Land Rights</t>
  </si>
  <si>
    <t>(B)</t>
  </si>
  <si>
    <t>Construction Work in Progress</t>
  </si>
  <si>
    <t>(C)</t>
  </si>
  <si>
    <t>(D)</t>
  </si>
  <si>
    <t>(E)</t>
  </si>
  <si>
    <t>Accumulated Amortization of CIAC</t>
  </si>
  <si>
    <t>Acquisition Adjustments</t>
  </si>
  <si>
    <t>(F)</t>
  </si>
  <si>
    <t>Accum. Amort. of Acq. Adjustments</t>
  </si>
  <si>
    <t>Advances For Construction</t>
  </si>
  <si>
    <t>Working Capital Allowance</t>
  </si>
  <si>
    <t>(G)</t>
  </si>
  <si>
    <t xml:space="preserve">    Total Rate Base</t>
  </si>
  <si>
    <t>Company: Utilities, Inc. of Florida - Lake Utility Services</t>
  </si>
  <si>
    <t>Docket No.: 160101 - WS</t>
  </si>
  <si>
    <t>Page 1 of 1</t>
  </si>
  <si>
    <t>Schedule Year Ended: 12/31/2015</t>
  </si>
  <si>
    <t>Preparer: Deborah Swain</t>
  </si>
  <si>
    <t>(6)</t>
  </si>
  <si>
    <t>(7)</t>
  </si>
  <si>
    <t>Adjustment</t>
  </si>
  <si>
    <t>Schedule of Requested Cost of Capital</t>
  </si>
  <si>
    <t>13 Month Average Balance</t>
  </si>
  <si>
    <t>Schedule D-1</t>
  </si>
  <si>
    <t xml:space="preserve">Page 1 of 1 </t>
  </si>
  <si>
    <t>Interim [ ]  Final [x]</t>
  </si>
  <si>
    <t xml:space="preserve">Historical [x]  Projected [ ] </t>
  </si>
  <si>
    <t>Explanation: Provide a schedule which calculates the requested cost of capital on a 13-month average basis.  If a year-end basis is used, submit an additional schedule reflecting year-end calculations.</t>
  </si>
  <si>
    <t>Reconciled to</t>
  </si>
  <si>
    <t>Requested Rate Base</t>
  </si>
  <si>
    <t>Line No.</t>
  </si>
  <si>
    <t>Class of Capital</t>
  </si>
  <si>
    <t>AYE  12/31/15</t>
  </si>
  <si>
    <t>Ratio</t>
  </si>
  <si>
    <t>Cost Rate</t>
  </si>
  <si>
    <t>Weighted Cost</t>
  </si>
  <si>
    <t>Long Term Debt</t>
  </si>
  <si>
    <t>Short Term Debt</t>
  </si>
  <si>
    <t>Preferred Stock</t>
  </si>
  <si>
    <t>Common Equity</t>
  </si>
  <si>
    <t>Customer Deposits</t>
  </si>
  <si>
    <t>Tax Credits - Zero Cost</t>
  </si>
  <si>
    <t>Tax Credits - Weighted Cost</t>
  </si>
  <si>
    <t>Accumulated Deferred Income Tax</t>
  </si>
  <si>
    <t>Other (Explain)</t>
  </si>
  <si>
    <t>Total</t>
  </si>
  <si>
    <t>Notes:</t>
  </si>
  <si>
    <t>1. The cost of equity is based on the leverage formula in effect pursuant to Order No. PSC-16-0254-PAA-WS</t>
  </si>
  <si>
    <t>2. Long term debt, short term debt, preferred stock, and common equity are actual for UIF's parent company, Utilities, Inc.</t>
  </si>
  <si>
    <t>Supporting Schedules:  D-2</t>
  </si>
  <si>
    <t>Recap Schedules:  A-1, A-2</t>
  </si>
  <si>
    <t>Reconciliation of Capital Structure to Requested Rate Base</t>
  </si>
  <si>
    <t>Schedule D-2</t>
  </si>
  <si>
    <t>Interim [ ] Final [x]</t>
  </si>
  <si>
    <t>Explanation: Provide a reconciliation of the 13-month average capital structure to requested rate base.  Explain all adjustments. Submit an additional schedule if a year-end basis is used.</t>
  </si>
  <si>
    <t>Thirteen</t>
  </si>
  <si>
    <t>Adjusted</t>
  </si>
  <si>
    <t>Reconciliation Adjustments</t>
  </si>
  <si>
    <t xml:space="preserve">Balance </t>
  </si>
  <si>
    <t>Month</t>
  </si>
  <si>
    <t xml:space="preserve">Pro Forma </t>
  </si>
  <si>
    <t>13 Month</t>
  </si>
  <si>
    <t>Pro Rata</t>
  </si>
  <si>
    <t>Average</t>
  </si>
  <si>
    <t>Percentage</t>
  </si>
  <si>
    <t>AYE 12/31/15</t>
  </si>
  <si>
    <t xml:space="preserve">Customer Deposits </t>
  </si>
  <si>
    <t>n/a</t>
  </si>
  <si>
    <t xml:space="preserve">Tax Credits - Zero Cost </t>
  </si>
  <si>
    <t>Accumulated Deferred Income Taxes</t>
  </si>
  <si>
    <t>Long term debt, short term debt, preferred stock, and common equity are actual for UIF's parent company, Utilities, Inc.</t>
  </si>
  <si>
    <t>Supporting Schedules:  A-19,  C-7, C-8, D-3, D-4, D-5, D-7</t>
  </si>
  <si>
    <t>Recap Schedules:  D-1</t>
  </si>
  <si>
    <t>Test Year Ended:  12/31/2015</t>
  </si>
  <si>
    <t>Preparer: John Hoy</t>
  </si>
  <si>
    <t>Less: Non-Used &amp; Useful Plant</t>
  </si>
  <si>
    <t>Less: Accumulated Depreciation</t>
  </si>
  <si>
    <t>Less: CIAC</t>
  </si>
  <si>
    <t>Company:  Utilities, Inc. of Florida - Cypress Lakes</t>
  </si>
  <si>
    <t>Docket No.: 160101-WS</t>
  </si>
  <si>
    <t>AYE  12/31/13</t>
  </si>
  <si>
    <t>Note:  The cost of equity is based on the leverage formula in effect pursuant to Order No. PSC-15-0259-PAA-WS</t>
  </si>
  <si>
    <t>Note: Long term debt, short term debt, preferred stock, and common equity are actual for UIF's parent company, Utilities, Inc.</t>
  </si>
  <si>
    <t xml:space="preserve">Proforma </t>
  </si>
  <si>
    <t>13 Month Average</t>
  </si>
  <si>
    <t xml:space="preserve">Accumulated Deferred Income Taxes  </t>
  </si>
  <si>
    <t>Company: Utilities, Inc. of Florida - Eagle Ridge</t>
  </si>
  <si>
    <t>Note:  The cost of equity is based on the leverage formula in effect pursuant to Order No. PSC-16-0254-PAA-WS</t>
  </si>
  <si>
    <t>Test Year Ended: December 31, 2015</t>
  </si>
  <si>
    <t>Preparer:  John Hoy</t>
  </si>
  <si>
    <t>Company: Utilities, Inc. of Florida - Labrador</t>
  </si>
  <si>
    <t>AYE 12/31/13</t>
  </si>
  <si>
    <t>Accumulated Deferred Income Taxes  (see Note 1)</t>
  </si>
  <si>
    <t>Company:  Utilities, Inc. of Florida - Lake Placid</t>
  </si>
  <si>
    <t>Note:</t>
  </si>
  <si>
    <t>Company: Utilities, Inc. of Florida - Longwood</t>
  </si>
  <si>
    <t>Preparer:  Deborah Swain</t>
  </si>
  <si>
    <t>ADIT</t>
  </si>
  <si>
    <t>`</t>
  </si>
  <si>
    <t>Accumulated Deferred Income Taxes  (see note)</t>
  </si>
  <si>
    <t>Company: Utilities, Inc. of Florida - Mid County</t>
  </si>
  <si>
    <t>Deferred ITC</t>
  </si>
  <si>
    <t>Company:  Utilities, Inc. of Florida - Pennbrooke</t>
  </si>
  <si>
    <t>Docket No. 160101-WS</t>
  </si>
  <si>
    <t>1. The cost of equity is based on the leverage formula in effect pursuant to Order No.PSC-16-0254-PAA-WS</t>
  </si>
  <si>
    <t>Accumulated Deferred Income Taxes (1)</t>
  </si>
  <si>
    <t>Company: Utilities, Inc. of Florida - Sandalhaven</t>
  </si>
  <si>
    <t xml:space="preserve">Accumulated Deferred Income Taxes </t>
  </si>
  <si>
    <t xml:space="preserve">Company:  Utilities, Inc. of Florida - Sanlando </t>
  </si>
  <si>
    <t xml:space="preserve">Company: Utilities, Inc. of Florida - Tierra Verde </t>
  </si>
  <si>
    <t>Water</t>
  </si>
  <si>
    <t>Wastewater</t>
  </si>
  <si>
    <t>Schedule: A-2</t>
  </si>
  <si>
    <t>13-Month Average Balance</t>
  </si>
  <si>
    <t>Explanation: Provide a schedule which calculates the requested cost of capital on a thirteen month average basis.  If a</t>
  </si>
  <si>
    <t>year-end basis is used, submit an additional schedule reflecting year-end calculations.</t>
  </si>
  <si>
    <t>7.13% + 1.610 / ER</t>
  </si>
  <si>
    <t xml:space="preserve">Notes:  </t>
  </si>
  <si>
    <t>1.</t>
  </si>
  <si>
    <t>The cost of equity is based on the leverage formula in effect pursuant to Order No. PSC-16-0254-PAA-WS</t>
  </si>
  <si>
    <t>2.</t>
  </si>
  <si>
    <t>Long term debt, short term debt, preferred stock, and common equity are actual for Utilities, Inc. of Florida's parent company, Utilities, Inc.</t>
  </si>
  <si>
    <t>Explanation: Provide a reconciliation of the thirteen-month average structure to requested rate base.  Explain all adjustments. Submit an additional schedule if a year-end basis is used.</t>
  </si>
  <si>
    <t>Thirteen Month</t>
  </si>
  <si>
    <t xml:space="preserve">Requested </t>
  </si>
  <si>
    <t xml:space="preserve">Average </t>
  </si>
  <si>
    <r>
      <t>Adjustments</t>
    </r>
    <r>
      <rPr>
        <b/>
        <vertAlign val="superscript"/>
        <sz val="9"/>
        <rFont val="Calibri"/>
        <family val="2"/>
        <scheme val="minor"/>
      </rPr>
      <t xml:space="preserve"> (1)</t>
    </r>
  </si>
  <si>
    <t>Amount</t>
  </si>
  <si>
    <t xml:space="preserve"> Rate Base</t>
  </si>
  <si>
    <t>Link to A1 + A2 Rate Base</t>
  </si>
  <si>
    <t xml:space="preserve"> Long term debt, short term debt, preferred stock, and common equity are actual for Utilities, Inc. of Florida's parent company, Utilities, Inc.</t>
  </si>
  <si>
    <r>
      <t>(1)</t>
    </r>
    <r>
      <rPr>
        <sz val="9"/>
        <rFont val="Calibri"/>
        <family val="2"/>
        <scheme val="minor"/>
      </rPr>
      <t xml:space="preserve"> Accumulated Deferred Income Taxes associated with proforma plant additions.</t>
    </r>
  </si>
  <si>
    <t>**Allocation of ADIT to the Counties</t>
  </si>
  <si>
    <t>County</t>
  </si>
  <si>
    <t>Total ERCs 2014</t>
  </si>
  <si>
    <t>Total ERCs 2015</t>
  </si>
  <si>
    <t>12/31/2014</t>
  </si>
  <si>
    <t>12/31/2015</t>
  </si>
  <si>
    <t>Marion</t>
  </si>
  <si>
    <t>Orange</t>
  </si>
  <si>
    <t>Pasco</t>
  </si>
  <si>
    <t>Pinellas</t>
  </si>
  <si>
    <t>Seminole</t>
  </si>
  <si>
    <t>**Allocation of Tax Credits  to the Counties</t>
  </si>
  <si>
    <t>Tax Credits</t>
  </si>
  <si>
    <t>Supporting Schedules:   A19, C-7, C-8, D-3, D-4, D-5, D-7</t>
  </si>
  <si>
    <t>1.  Long term debt, short term debt, preferred stock, and common equity are actual for Utilities, Inc. of Florida's parent company, Utilities, Inc.</t>
  </si>
  <si>
    <t>Company:  Utilities, Inc. of Florida - UIF - Marion County</t>
  </si>
  <si>
    <t>Company:  Utilities, Inc. of Florida - UIF - Orange County</t>
  </si>
  <si>
    <t>Docket No.:160101-WS</t>
  </si>
  <si>
    <t>Explanation: Provide a schedule which calculates the requested cost of capital on a thirteen month average basis.  If a year-end basis is used, submit an additional schedule reflecting year-end calculations.</t>
  </si>
  <si>
    <t>Adjustments (2)</t>
  </si>
  <si>
    <t>Rate Base</t>
  </si>
  <si>
    <t>Tax Credits - Zero Cost (4)</t>
  </si>
  <si>
    <t>Accumulated Deferred Income Taxes (3)</t>
  </si>
  <si>
    <t xml:space="preserve">2. Deferred Taxes on Proforma Plant </t>
  </si>
  <si>
    <t>3.  Allocation of ADIT to the Counties:</t>
  </si>
  <si>
    <t>4.  Allocation of Tax Credits  to the Counties</t>
  </si>
  <si>
    <t>Company:  Utilities, Inc. of Florida - UIF - Pasco County</t>
  </si>
  <si>
    <t>The cost of equity is based on the leverage formula in effect pursuant to Order No. PSC-15-0259-PAA-WS.</t>
  </si>
  <si>
    <t>Balance 12/31/14</t>
  </si>
  <si>
    <t>Balance 12/31/15</t>
  </si>
  <si>
    <t>Company:  Utilities, Inc. of Florida - UIF - Pinellas County</t>
  </si>
  <si>
    <t>Reconciliation  Adjustments</t>
  </si>
  <si>
    <r>
      <t xml:space="preserve">Adjustments </t>
    </r>
    <r>
      <rPr>
        <b/>
        <vertAlign val="superscript"/>
        <sz val="9"/>
        <rFont val="Calibri"/>
        <family val="2"/>
        <scheme val="minor"/>
      </rPr>
      <t>(1)</t>
    </r>
  </si>
  <si>
    <t>Company:  Utilities, Inc. of Florida - UIF - Seminole County</t>
  </si>
  <si>
    <r>
      <t>Adjustments</t>
    </r>
    <r>
      <rPr>
        <b/>
        <vertAlign val="superscript"/>
        <sz val="9"/>
        <rFont val="Calibri"/>
        <family val="2"/>
        <scheme val="minor"/>
      </rPr>
      <t>(1)</t>
    </r>
  </si>
  <si>
    <t>Company:  Utilities, Inc. of Florida</t>
  </si>
  <si>
    <t>Schedule of Water Rate Base - Consolidated</t>
  </si>
  <si>
    <t>Schedule of Wastewater Rate Base - Consolidated</t>
  </si>
  <si>
    <t>Schedule: A-3</t>
  </si>
  <si>
    <t>Explanation: Provide a detailed description of all adjustments to rate base per books, with a total for each rate base line item.</t>
  </si>
  <si>
    <t>(A) Utility Plant in Service</t>
  </si>
  <si>
    <t>(B) Adjustments for Used and Useful</t>
  </si>
  <si>
    <t>(C) Construction Work in Progress</t>
  </si>
  <si>
    <t>(D) Accumulated Depreciation</t>
  </si>
  <si>
    <t>(E) Contribution in Aid of Construction</t>
  </si>
  <si>
    <t>(F) Adjustment for Acquisition Adj. Amortization</t>
  </si>
  <si>
    <t>(E) Accumulated Amortization CIAC</t>
  </si>
  <si>
    <t>(A) Utility Land and Land Rights</t>
  </si>
  <si>
    <t>Total All Adjustments To Rate Base</t>
  </si>
  <si>
    <t>(F) Accum. Amort. of Acq. Adjustments</t>
  </si>
  <si>
    <t>Note: Details of adjustments are contained in individual filings for each system - Schedule A-3</t>
  </si>
  <si>
    <t>Remove deferred tax debits, and consolidate in D2 / D1</t>
  </si>
  <si>
    <t>(G) Working Capital per Schedule A-17, total all utilities</t>
  </si>
  <si>
    <t>Consolidation Adjustments</t>
  </si>
  <si>
    <t>Total Adjustments To Rate Base, all systems</t>
  </si>
  <si>
    <t xml:space="preserve">Consolidating </t>
  </si>
  <si>
    <t>Consolidated</t>
  </si>
  <si>
    <t xml:space="preserve">Consolidation </t>
  </si>
  <si>
    <t>Deferred tax debits</t>
  </si>
  <si>
    <t>Consolidated Rate Base</t>
  </si>
  <si>
    <t>Schedule of Adjustments to Rate Base - Consolidated</t>
  </si>
  <si>
    <t>Schedule of Requested Cost of Capital - Consolidated</t>
  </si>
  <si>
    <t>Supporting Schedules: system individual filing (Volume I) A-3, A-5, A-7, A-9, A-12, A-14, A-16, A-17</t>
  </si>
  <si>
    <t>Supporting Schedules: system individual filings (Volume I) A-3, A-6, A-7, A-10, A-12, A-14, A-17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</si>
</sst>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h:mm:ss\ AM/PM_)"/>
    <numFmt numFmtId="165" formatCode="0_);\(0\)"/>
    <numFmt numFmtId="166" formatCode="_(* #,##0_);_(* \(#,##0\);_(* &quot;-&quot;??_);_(@_)"/>
    <numFmt numFmtId="167" formatCode="_(&quot;$&quot;* #,##0.000_);_(&quot;$&quot;* \(#,##0.000\);_(&quot;$&quot;* &quot;-&quot;_);_(@_)"/>
    <numFmt numFmtId="168" formatCode="0.0000%"/>
    <numFmt numFmtId="169" formatCode="mmmmm\-yy"/>
    <numFmt numFmtId="170" formatCode="#,##0.0_);\(#,##0.0\)"/>
    <numFmt numFmtId="171" formatCode="0.0%"/>
    <numFmt numFmtId="172" formatCode="_(&quot;$&quot;* #,##0_);_(&quot;$&quot;* \(#,##0\);_(&quot;$&quot;* &quot;-&quot;??_);_(@_)"/>
    <numFmt numFmtId="173" formatCode="#########"/>
    <numFmt numFmtId="174" formatCode="##"/>
    <numFmt numFmtId="175" formatCode="mm/yy"/>
    <numFmt numFmtId="176" formatCode="_([$€-2]* #,##0.00_);_([$€-2]* \(#,##0.00\);_([$€-2]* &quot;-&quot;??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9"/>
      <color indexed="12"/>
      <name val="Calibri"/>
      <family val="2"/>
    </font>
    <font>
      <b/>
      <sz val="8"/>
      <name val="Arial"/>
      <family val="2"/>
    </font>
    <font>
      <sz val="9"/>
      <color indexed="12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Times New Roman"/>
      <family val="1"/>
    </font>
    <font>
      <b/>
      <u/>
      <sz val="9"/>
      <name val="Calibri"/>
      <family val="2"/>
    </font>
    <font>
      <vertAlign val="superscript"/>
      <sz val="9"/>
      <name val="Calibri"/>
      <family val="2"/>
      <scheme val="minor"/>
    </font>
    <font>
      <b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Garmond (W1)"/>
    </font>
    <font>
      <sz val="10"/>
      <name val="Courier"/>
      <family val="3"/>
    </font>
    <font>
      <sz val="10"/>
      <name val="Geneva"/>
    </font>
    <font>
      <sz val="10"/>
      <name val="Bookman Old Style"/>
      <family val="1"/>
    </font>
    <font>
      <b/>
      <sz val="10"/>
      <name val="Garmond (W1)"/>
      <family val="1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eorgia"/>
      <family val="2"/>
    </font>
    <font>
      <sz val="9"/>
      <color theme="1"/>
      <name val="Georgia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0" borderId="0"/>
    <xf numFmtId="0" fontId="20" fillId="0" borderId="0"/>
    <xf numFmtId="41" fontId="24" fillId="0" borderId="0" applyFont="0" applyAlignment="0">
      <alignment horizontal="centerContinuous"/>
    </xf>
    <xf numFmtId="173" fontId="23" fillId="0" borderId="0"/>
    <xf numFmtId="173" fontId="23" fillId="0" borderId="0"/>
    <xf numFmtId="174" fontId="25" fillId="0" borderId="0" applyFont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4" fillId="0" borderId="0" applyFont="0" applyAlignment="0">
      <alignment horizontal="centerContinuous"/>
    </xf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24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4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24" fillId="0" borderId="0" applyFont="0" applyAlignment="0">
      <alignment horizontal="centerContinuous"/>
    </xf>
    <xf numFmtId="40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4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4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22" fillId="0" borderId="0" applyFont="0" applyFill="0" applyBorder="0" applyAlignment="0" applyProtection="0"/>
    <xf numFmtId="42" fontId="24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31" fillId="0" borderId="0" applyFont="0" applyFill="0" applyBorder="0" applyAlignment="0" applyProtection="0"/>
    <xf numFmtId="8" fontId="22" fillId="0" borderId="0" applyFont="0" applyFill="0" applyBorder="0" applyAlignment="0" applyProtection="0"/>
    <xf numFmtId="14" fontId="22" fillId="0" borderId="0"/>
    <xf numFmtId="175" fontId="23" fillId="0" borderId="0" applyFont="0" applyAlignment="0"/>
    <xf numFmtId="176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20" fillId="0" borderId="0" applyProtection="0"/>
    <xf numFmtId="0" fontId="1" fillId="0" borderId="0"/>
    <xf numFmtId="0" fontId="28" fillId="0" borderId="0"/>
    <xf numFmtId="0" fontId="29" fillId="0" borderId="0"/>
    <xf numFmtId="0" fontId="1" fillId="0" borderId="0"/>
    <xf numFmtId="0" fontId="21" fillId="0" borderId="0"/>
    <xf numFmtId="0" fontId="31" fillId="0" borderId="0"/>
    <xf numFmtId="0" fontId="8" fillId="0" borderId="0"/>
    <xf numFmtId="0" fontId="31" fillId="0" borderId="0"/>
    <xf numFmtId="0" fontId="8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20" fillId="0" borderId="0"/>
    <xf numFmtId="0" fontId="1" fillId="0" borderId="0"/>
    <xf numFmtId="0" fontId="3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5" applyNumberFormat="0" applyFon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Protection="1">
      <protection locked="0"/>
    </xf>
    <xf numFmtId="0" fontId="2" fillId="0" borderId="0" xfId="0" quotePrefix="1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Continuous"/>
    </xf>
    <xf numFmtId="0" fontId="2" fillId="0" borderId="0" xfId="0" applyFont="1" applyProtection="1"/>
    <xf numFmtId="0" fontId="2" fillId="0" borderId="0" xfId="0" quotePrefix="1" applyFont="1" applyAlignment="1">
      <alignment horizontal="center"/>
    </xf>
    <xf numFmtId="0" fontId="2" fillId="0" borderId="0" xfId="0" applyFont="1" applyAlignment="1" applyProtection="1">
      <alignment horizontal="center"/>
    </xf>
    <xf numFmtId="41" fontId="2" fillId="0" borderId="2" xfId="1" applyNumberFormat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42" fontId="3" fillId="0" borderId="0" xfId="2" applyNumberFormat="1" applyFont="1" applyAlignment="1"/>
    <xf numFmtId="0" fontId="3" fillId="0" borderId="0" xfId="0" applyFont="1" applyAlignment="1">
      <alignment horizontal="center"/>
    </xf>
    <xf numFmtId="41" fontId="3" fillId="0" borderId="0" xfId="1" applyNumberFormat="1" applyFont="1" applyAlignment="1"/>
    <xf numFmtId="37" fontId="3" fillId="0" borderId="0" xfId="0" applyNumberFormat="1" applyFont="1" applyProtection="1"/>
    <xf numFmtId="42" fontId="4" fillId="0" borderId="0" xfId="0" applyNumberFormat="1" applyFont="1"/>
    <xf numFmtId="0" fontId="7" fillId="0" borderId="0" xfId="0" applyFont="1" applyProtection="1">
      <protection locked="0"/>
    </xf>
    <xf numFmtId="0" fontId="8" fillId="0" borderId="0" xfId="0" applyFont="1"/>
    <xf numFmtId="0" fontId="3" fillId="0" borderId="0" xfId="0" applyFont="1" applyFill="1"/>
    <xf numFmtId="0" fontId="2" fillId="0" borderId="0" xfId="0" applyFont="1" applyFill="1"/>
    <xf numFmtId="41" fontId="3" fillId="0" borderId="0" xfId="0" applyNumberFormat="1" applyFont="1"/>
    <xf numFmtId="0" fontId="2" fillId="0" borderId="0" xfId="4" applyFont="1"/>
    <xf numFmtId="0" fontId="3" fillId="0" borderId="0" xfId="4" applyFont="1"/>
    <xf numFmtId="0" fontId="10" fillId="0" borderId="0" xfId="4" applyFont="1"/>
    <xf numFmtId="0" fontId="2" fillId="0" borderId="0" xfId="4" applyFont="1" applyBorder="1"/>
    <xf numFmtId="0" fontId="2" fillId="0" borderId="4" xfId="4" applyFont="1" applyBorder="1"/>
    <xf numFmtId="165" fontId="2" fillId="0" borderId="4" xfId="4" applyNumberFormat="1" applyFont="1" applyBorder="1" applyAlignment="1">
      <alignment horizontal="center"/>
    </xf>
    <xf numFmtId="0" fontId="2" fillId="0" borderId="0" xfId="4" applyFont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5" xfId="4" applyFont="1" applyBorder="1"/>
    <xf numFmtId="0" fontId="2" fillId="0" borderId="5" xfId="4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5" fontId="3" fillId="0" borderId="0" xfId="5" applyNumberFormat="1" applyFont="1"/>
    <xf numFmtId="10" fontId="3" fillId="0" borderId="0" xfId="3" applyNumberFormat="1" applyFont="1"/>
    <xf numFmtId="10" fontId="3" fillId="0" borderId="0" xfId="3" applyNumberFormat="1" applyFont="1" applyFill="1"/>
    <xf numFmtId="166" fontId="3" fillId="0" borderId="0" xfId="5" applyNumberFormat="1" applyFont="1"/>
    <xf numFmtId="166" fontId="3" fillId="0" borderId="0" xfId="5" applyNumberFormat="1" applyFont="1" applyFill="1"/>
    <xf numFmtId="166" fontId="3" fillId="0" borderId="6" xfId="4" applyNumberFormat="1" applyFont="1" applyBorder="1"/>
    <xf numFmtId="10" fontId="3" fillId="0" borderId="6" xfId="3" applyNumberFormat="1" applyFont="1" applyBorder="1"/>
    <xf numFmtId="10" fontId="3" fillId="0" borderId="0" xfId="3" applyNumberFormat="1" applyFont="1" applyBorder="1"/>
    <xf numFmtId="5" fontId="3" fillId="0" borderId="7" xfId="4" applyNumberFormat="1" applyFont="1" applyBorder="1"/>
    <xf numFmtId="10" fontId="3" fillId="0" borderId="7" xfId="3" applyNumberFormat="1" applyFont="1" applyBorder="1"/>
    <xf numFmtId="0" fontId="3" fillId="0" borderId="0" xfId="4" applyFont="1" applyAlignment="1">
      <alignment horizontal="left"/>
    </xf>
    <xf numFmtId="0" fontId="3" fillId="0" borderId="0" xfId="4" applyFont="1" applyFill="1"/>
    <xf numFmtId="0" fontId="3" fillId="0" borderId="0" xfId="4" quotePrefix="1" applyFont="1" applyFill="1" applyAlignment="1">
      <alignment horizontal="left"/>
    </xf>
    <xf numFmtId="0" fontId="10" fillId="0" borderId="0" xfId="4" applyFont="1" applyFill="1"/>
    <xf numFmtId="0" fontId="3" fillId="0" borderId="0" xfId="4" quotePrefix="1" applyFont="1" applyAlignment="1"/>
    <xf numFmtId="0" fontId="3" fillId="0" borderId="0" xfId="4" applyFont="1" applyAlignment="1"/>
    <xf numFmtId="0" fontId="3" fillId="0" borderId="0" xfId="0" applyFont="1" applyAlignment="1"/>
    <xf numFmtId="0" fontId="3" fillId="0" borderId="0" xfId="4" applyFont="1" applyFill="1" applyAlignment="1"/>
    <xf numFmtId="0" fontId="3" fillId="0" borderId="0" xfId="4" applyFont="1" applyFill="1" applyAlignment="1">
      <alignment horizontal="left" indent="1"/>
    </xf>
    <xf numFmtId="0" fontId="3" fillId="0" borderId="0" xfId="4" applyNumberFormat="1" applyFont="1" applyAlignment="1"/>
    <xf numFmtId="37" fontId="2" fillId="0" borderId="0" xfId="4" applyNumberFormat="1" applyFont="1" applyAlignment="1">
      <alignment horizontal="centerContinuous"/>
    </xf>
    <xf numFmtId="0" fontId="3" fillId="0" borderId="0" xfId="0" applyFont="1" applyAlignment="1">
      <alignment horizontal="centerContinuous" wrapText="1"/>
    </xf>
    <xf numFmtId="165" fontId="2" fillId="0" borderId="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2" fillId="0" borderId="0" xfId="4" applyFont="1" applyAlignment="1">
      <alignment horizontal="center"/>
    </xf>
    <xf numFmtId="0" fontId="2" fillId="0" borderId="6" xfId="4" applyFont="1" applyBorder="1"/>
    <xf numFmtId="0" fontId="2" fillId="0" borderId="6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14" fontId="2" fillId="0" borderId="2" xfId="4" applyNumberFormat="1" applyFont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2" xfId="4" applyFont="1" applyFill="1" applyBorder="1"/>
    <xf numFmtId="166" fontId="3" fillId="0" borderId="0" xfId="4" applyNumberFormat="1" applyFont="1"/>
    <xf numFmtId="41" fontId="9" fillId="0" borderId="0" xfId="0" applyNumberFormat="1" applyFont="1"/>
    <xf numFmtId="10" fontId="3" fillId="0" borderId="0" xfId="3" applyNumberFormat="1" applyFont="1" applyAlignment="1">
      <alignment horizontal="center"/>
    </xf>
    <xf numFmtId="166" fontId="3" fillId="0" borderId="6" xfId="5" applyNumberFormat="1" applyFont="1" applyBorder="1"/>
    <xf numFmtId="166" fontId="3" fillId="0" borderId="0" xfId="5" applyNumberFormat="1" applyFont="1" applyBorder="1"/>
    <xf numFmtId="0" fontId="3" fillId="0" borderId="6" xfId="4" applyFont="1" applyBorder="1"/>
    <xf numFmtId="10" fontId="3" fillId="0" borderId="6" xfId="4" applyNumberFormat="1" applyFont="1" applyBorder="1"/>
    <xf numFmtId="0" fontId="9" fillId="0" borderId="6" xfId="4" applyFont="1" applyBorder="1"/>
    <xf numFmtId="166" fontId="3" fillId="0" borderId="7" xfId="5" applyNumberFormat="1" applyFont="1" applyBorder="1"/>
    <xf numFmtId="41" fontId="3" fillId="0" borderId="0" xfId="4" applyNumberFormat="1" applyFont="1" applyFill="1"/>
    <xf numFmtId="41" fontId="3" fillId="0" borderId="0" xfId="4" applyNumberFormat="1" applyFont="1"/>
    <xf numFmtId="41" fontId="10" fillId="0" borderId="0" xfId="4" applyNumberFormat="1" applyFont="1"/>
    <xf numFmtId="41" fontId="9" fillId="0" borderId="0" xfId="4" applyNumberFormat="1" applyFont="1"/>
    <xf numFmtId="0" fontId="11" fillId="0" borderId="0" xfId="4" applyFont="1" applyAlignment="1">
      <alignment horizontal="left"/>
    </xf>
    <xf numFmtId="0" fontId="3" fillId="0" borderId="0" xfId="4" applyFont="1" applyAlignment="1">
      <alignment horizontal="centerContinuous"/>
    </xf>
    <xf numFmtId="49" fontId="3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Alignment="1">
      <alignment horizontal="centerContinuous"/>
    </xf>
    <xf numFmtId="49" fontId="2" fillId="0" borderId="2" xfId="1" applyNumberFormat="1" applyFont="1" applyBorder="1" applyAlignment="1">
      <alignment horizontal="centerContinuous"/>
    </xf>
    <xf numFmtId="49" fontId="2" fillId="0" borderId="0" xfId="2" quotePrefix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quotePrefix="1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49" fontId="3" fillId="0" borderId="0" xfId="2" applyNumberFormat="1" applyFont="1" applyAlignment="1"/>
    <xf numFmtId="167" fontId="4" fillId="0" borderId="0" xfId="0" applyNumberFormat="1" applyFont="1"/>
    <xf numFmtId="49" fontId="3" fillId="0" borderId="0" xfId="0" applyNumberFormat="1" applyFont="1" applyProtection="1"/>
    <xf numFmtId="41" fontId="3" fillId="0" borderId="0" xfId="0" applyNumberFormat="1" applyFont="1" applyFill="1"/>
    <xf numFmtId="42" fontId="3" fillId="0" borderId="0" xfId="0" applyNumberFormat="1" applyFont="1"/>
    <xf numFmtId="44" fontId="3" fillId="0" borderId="0" xfId="0" applyNumberFormat="1" applyFont="1"/>
    <xf numFmtId="0" fontId="3" fillId="0" borderId="0" xfId="4" applyFont="1" applyFill="1" applyAlignment="1">
      <alignment horizontal="left"/>
    </xf>
    <xf numFmtId="0" fontId="2" fillId="0" borderId="2" xfId="4" applyFont="1" applyBorder="1"/>
    <xf numFmtId="166" fontId="3" fillId="0" borderId="7" xfId="5" quotePrefix="1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 applyFill="1"/>
    <xf numFmtId="0" fontId="2" fillId="0" borderId="0" xfId="0" quotePrefix="1" applyFont="1" applyFill="1" applyAlignment="1">
      <alignment horizontal="left"/>
    </xf>
    <xf numFmtId="10" fontId="3" fillId="0" borderId="0" xfId="6" applyNumberFormat="1" applyFont="1"/>
    <xf numFmtId="10" fontId="3" fillId="0" borderId="0" xfId="6" applyNumberFormat="1" applyFont="1" applyAlignment="1">
      <alignment horizontal="center"/>
    </xf>
    <xf numFmtId="10" fontId="3" fillId="0" borderId="7" xfId="6" applyNumberFormat="1" applyFont="1" applyBorder="1"/>
    <xf numFmtId="5" fontId="3" fillId="0" borderId="0" xfId="5" applyNumberFormat="1" applyFont="1" applyFill="1"/>
    <xf numFmtId="10" fontId="3" fillId="0" borderId="0" xfId="6" applyNumberFormat="1" applyFont="1" applyFill="1"/>
    <xf numFmtId="10" fontId="3" fillId="0" borderId="6" xfId="6" applyNumberFormat="1" applyFont="1" applyBorder="1"/>
    <xf numFmtId="10" fontId="3" fillId="0" borderId="0" xfId="6" applyNumberFormat="1" applyFont="1" applyBorder="1"/>
    <xf numFmtId="0" fontId="2" fillId="0" borderId="0" xfId="4" applyFont="1" applyAlignment="1"/>
    <xf numFmtId="166" fontId="3" fillId="0" borderId="0" xfId="4" applyNumberFormat="1" applyFont="1" applyFill="1"/>
    <xf numFmtId="0" fontId="3" fillId="0" borderId="0" xfId="0" quotePrefix="1" applyFont="1" applyAlignment="1">
      <alignment horizontal="left"/>
    </xf>
    <xf numFmtId="0" fontId="13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/>
    </xf>
    <xf numFmtId="41" fontId="9" fillId="0" borderId="0" xfId="1" applyNumberFormat="1" applyFont="1" applyFill="1" applyAlignment="1"/>
    <xf numFmtId="41" fontId="9" fillId="0" borderId="0" xfId="1" applyNumberFormat="1" applyFont="1" applyFill="1" applyBorder="1" applyAlignment="1"/>
    <xf numFmtId="0" fontId="13" fillId="0" borderId="0" xfId="0" applyFont="1" applyFill="1"/>
    <xf numFmtId="7" fontId="3" fillId="0" borderId="0" xfId="4" applyNumberFormat="1" applyFont="1"/>
    <xf numFmtId="0" fontId="13" fillId="0" borderId="0" xfId="0" applyFont="1" applyAlignment="1">
      <alignment horizontal="left"/>
    </xf>
    <xf numFmtId="0" fontId="2" fillId="0" borderId="0" xfId="0" applyFont="1" applyFill="1" applyAlignment="1" applyProtection="1">
      <alignment horizontal="left"/>
    </xf>
    <xf numFmtId="166" fontId="3" fillId="0" borderId="2" xfId="5" applyNumberFormat="1" applyFont="1" applyBorder="1"/>
    <xf numFmtId="0" fontId="2" fillId="0" borderId="0" xfId="0" applyFont="1" applyFill="1" applyProtection="1"/>
    <xf numFmtId="0" fontId="3" fillId="0" borderId="0" xfId="4" applyNumberFormat="1" applyFont="1" applyAlignment="1">
      <alignment horizontal="left"/>
    </xf>
    <xf numFmtId="0" fontId="2" fillId="0" borderId="0" xfId="0" applyFont="1" applyAlignment="1">
      <alignment horizontal="center"/>
    </xf>
    <xf numFmtId="41" fontId="2" fillId="0" borderId="2" xfId="1" applyNumberFormat="1" applyFont="1" applyBorder="1" applyAlignment="1">
      <alignment horizontal="center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41" fontId="9" fillId="0" borderId="0" xfId="0" applyNumberFormat="1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2" fillId="0" borderId="4" xfId="4" applyFont="1" applyFill="1" applyBorder="1"/>
    <xf numFmtId="165" fontId="2" fillId="0" borderId="4" xfId="4" applyNumberFormat="1" applyFont="1" applyFill="1" applyBorder="1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5" xfId="4" applyFont="1" applyFill="1" applyBorder="1"/>
    <xf numFmtId="0" fontId="3" fillId="0" borderId="0" xfId="4" applyFont="1" applyFill="1" applyAlignment="1">
      <alignment horizontal="center"/>
    </xf>
    <xf numFmtId="166" fontId="3" fillId="0" borderId="6" xfId="4" applyNumberFormat="1" applyFont="1" applyFill="1" applyBorder="1"/>
    <xf numFmtId="10" fontId="3" fillId="0" borderId="6" xfId="6" applyNumberFormat="1" applyFont="1" applyFill="1" applyBorder="1"/>
    <xf numFmtId="10" fontId="3" fillId="0" borderId="0" xfId="6" applyNumberFormat="1" applyFont="1" applyFill="1" applyBorder="1"/>
    <xf numFmtId="5" fontId="3" fillId="0" borderId="7" xfId="4" applyNumberFormat="1" applyFont="1" applyFill="1" applyBorder="1"/>
    <xf numFmtId="10" fontId="3" fillId="0" borderId="7" xfId="6" applyNumberFormat="1" applyFont="1" applyFill="1" applyBorder="1"/>
    <xf numFmtId="0" fontId="3" fillId="0" borderId="0" xfId="4" quotePrefix="1" applyFont="1" applyFill="1" applyAlignment="1"/>
    <xf numFmtId="0" fontId="3" fillId="0" borderId="0" xfId="0" applyFont="1" applyFill="1" applyAlignment="1"/>
    <xf numFmtId="0" fontId="3" fillId="0" borderId="0" xfId="4" applyNumberFormat="1" applyFont="1" applyFill="1" applyAlignment="1"/>
    <xf numFmtId="37" fontId="2" fillId="0" borderId="0" xfId="4" applyNumberFormat="1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0" fontId="13" fillId="0" borderId="0" xfId="4" applyFont="1"/>
    <xf numFmtId="0" fontId="2" fillId="0" borderId="2" xfId="4" applyFont="1" applyBorder="1" applyAlignment="1">
      <alignment horizontal="center"/>
    </xf>
    <xf numFmtId="41" fontId="4" fillId="0" borderId="0" xfId="0" applyNumberFormat="1" applyFont="1"/>
    <xf numFmtId="0" fontId="13" fillId="0" borderId="0" xfId="0" applyFont="1" applyFill="1" applyAlignment="1">
      <alignment horizontal="right"/>
    </xf>
    <xf numFmtId="41" fontId="9" fillId="0" borderId="0" xfId="1" applyNumberFormat="1" applyFont="1" applyAlignment="1"/>
    <xf numFmtId="0" fontId="13" fillId="0" borderId="0" xfId="4" applyFont="1" applyAlignment="1">
      <alignment horizontal="right"/>
    </xf>
    <xf numFmtId="0" fontId="16" fillId="0" borderId="0" xfId="0" applyFont="1" applyAlignment="1" applyProtection="1">
      <alignment horizontal="right"/>
      <protection locked="0"/>
    </xf>
    <xf numFmtId="0" fontId="13" fillId="0" borderId="0" xfId="4" applyFont="1" applyBorder="1"/>
    <xf numFmtId="0" fontId="13" fillId="0" borderId="6" xfId="4" applyFont="1" applyBorder="1"/>
    <xf numFmtId="165" fontId="13" fillId="0" borderId="6" xfId="4" applyNumberFormat="1" applyFont="1" applyBorder="1" applyAlignment="1">
      <alignment horizontal="center"/>
    </xf>
    <xf numFmtId="0" fontId="13" fillId="0" borderId="0" xfId="4" applyFont="1" applyAlignment="1">
      <alignment horizontal="center"/>
    </xf>
    <xf numFmtId="0" fontId="9" fillId="0" borderId="0" xfId="4" applyFont="1"/>
    <xf numFmtId="0" fontId="9" fillId="0" borderId="0" xfId="4" applyFont="1" applyAlignment="1">
      <alignment horizontal="center"/>
    </xf>
    <xf numFmtId="166" fontId="9" fillId="0" borderId="0" xfId="5" applyNumberFormat="1" applyFont="1"/>
    <xf numFmtId="10" fontId="9" fillId="0" borderId="0" xfId="6" applyNumberFormat="1" applyFont="1"/>
    <xf numFmtId="10" fontId="9" fillId="0" borderId="0" xfId="6" applyNumberFormat="1" applyFont="1" applyFill="1"/>
    <xf numFmtId="168" fontId="9" fillId="0" borderId="0" xfId="4" applyNumberFormat="1" applyFont="1"/>
    <xf numFmtId="166" fontId="9" fillId="0" borderId="6" xfId="4" applyNumberFormat="1" applyFont="1" applyBorder="1"/>
    <xf numFmtId="10" fontId="9" fillId="0" borderId="6" xfId="6" applyNumberFormat="1" applyFont="1" applyBorder="1"/>
    <xf numFmtId="168" fontId="9" fillId="0" borderId="0" xfId="6" applyNumberFormat="1" applyFont="1" applyBorder="1"/>
    <xf numFmtId="166" fontId="9" fillId="0" borderId="7" xfId="4" applyNumberFormat="1" applyFont="1" applyBorder="1"/>
    <xf numFmtId="10" fontId="9" fillId="0" borderId="7" xfId="6" applyNumberFormat="1" applyFont="1" applyBorder="1"/>
    <xf numFmtId="168" fontId="9" fillId="0" borderId="0" xfId="6" applyNumberFormat="1" applyFont="1"/>
    <xf numFmtId="0" fontId="9" fillId="0" borderId="0" xfId="4" applyFont="1" applyFill="1"/>
    <xf numFmtId="0" fontId="9" fillId="0" borderId="0" xfId="4" quotePrefix="1" applyFont="1" applyFill="1" applyAlignment="1">
      <alignment horizontal="left"/>
    </xf>
    <xf numFmtId="0" fontId="9" fillId="0" borderId="0" xfId="4" applyFont="1" applyFill="1" applyAlignment="1"/>
    <xf numFmtId="0" fontId="9" fillId="0" borderId="0" xfId="4" applyFont="1" applyFill="1" applyAlignment="1">
      <alignment horizontal="left"/>
    </xf>
    <xf numFmtId="0" fontId="9" fillId="0" borderId="0" xfId="4" quotePrefix="1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4" applyFont="1" applyFill="1" applyAlignment="1">
      <alignment horizontal="left" wrapText="1"/>
    </xf>
    <xf numFmtId="0" fontId="9" fillId="0" borderId="0" xfId="4" applyFont="1" applyFill="1" applyAlignment="1">
      <alignment horizontal="left" indent="1"/>
    </xf>
    <xf numFmtId="0" fontId="9" fillId="0" borderId="0" xfId="4" applyNumberFormat="1" applyFont="1" applyAlignment="1"/>
    <xf numFmtId="0" fontId="13" fillId="0" borderId="0" xfId="4" applyFont="1" applyFill="1"/>
    <xf numFmtId="0" fontId="13" fillId="0" borderId="0" xfId="4" applyFont="1" applyFill="1" applyAlignment="1">
      <alignment horizontal="right"/>
    </xf>
    <xf numFmtId="165" fontId="13" fillId="0" borderId="6" xfId="4" applyNumberFormat="1" applyFont="1" applyFill="1" applyBorder="1" applyAlignment="1">
      <alignment horizontal="center"/>
    </xf>
    <xf numFmtId="165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0" fontId="13" fillId="0" borderId="6" xfId="4" applyFont="1" applyFill="1" applyBorder="1" applyAlignment="1">
      <alignment horizontal="center"/>
    </xf>
    <xf numFmtId="0" fontId="13" fillId="0" borderId="6" xfId="4" applyFont="1" applyFill="1" applyBorder="1"/>
    <xf numFmtId="41" fontId="13" fillId="0" borderId="0" xfId="4" applyNumberFormat="1" applyFont="1" applyFill="1"/>
    <xf numFmtId="14" fontId="13" fillId="0" borderId="0" xfId="4" applyNumberFormat="1" applyFont="1" applyFill="1" applyAlignment="1">
      <alignment horizontal="center"/>
    </xf>
    <xf numFmtId="0" fontId="13" fillId="0" borderId="3" xfId="4" applyFont="1" applyFill="1" applyBorder="1" applyAlignment="1">
      <alignment horizontal="center"/>
    </xf>
    <xf numFmtId="0" fontId="9" fillId="0" borderId="6" xfId="4" applyFont="1" applyFill="1" applyBorder="1"/>
    <xf numFmtId="41" fontId="9" fillId="0" borderId="0" xfId="4" applyNumberFormat="1" applyFont="1" applyFill="1"/>
    <xf numFmtId="0" fontId="9" fillId="0" borderId="0" xfId="4" applyFont="1" applyFill="1" applyAlignment="1">
      <alignment horizontal="center"/>
    </xf>
    <xf numFmtId="166" fontId="9" fillId="0" borderId="0" xfId="4" applyNumberFormat="1" applyFont="1" applyFill="1"/>
    <xf numFmtId="166" fontId="9" fillId="0" borderId="0" xfId="5" applyNumberFormat="1" applyFont="1" applyFill="1"/>
    <xf numFmtId="10" fontId="9" fillId="0" borderId="0" xfId="6" applyNumberFormat="1" applyFont="1" applyFill="1" applyAlignment="1">
      <alignment horizontal="center"/>
    </xf>
    <xf numFmtId="41" fontId="9" fillId="0" borderId="0" xfId="5" applyNumberFormat="1" applyFont="1" applyFill="1"/>
    <xf numFmtId="166" fontId="9" fillId="0" borderId="6" xfId="5" applyNumberFormat="1" applyFont="1" applyFill="1" applyBorder="1"/>
    <xf numFmtId="10" fontId="9" fillId="0" borderId="6" xfId="4" applyNumberFormat="1" applyFont="1" applyFill="1" applyBorder="1"/>
    <xf numFmtId="166" fontId="9" fillId="0" borderId="7" xfId="5" applyNumberFormat="1" applyFont="1" applyFill="1" applyBorder="1"/>
    <xf numFmtId="10" fontId="9" fillId="0" borderId="7" xfId="6" applyNumberFormat="1" applyFont="1" applyFill="1" applyBorder="1"/>
    <xf numFmtId="0" fontId="9" fillId="0" borderId="0" xfId="4" applyFont="1" applyFill="1" applyAlignment="1">
      <alignment wrapText="1"/>
    </xf>
    <xf numFmtId="0" fontId="15" fillId="0" borderId="0" xfId="4" applyFont="1" applyFill="1"/>
    <xf numFmtId="0" fontId="12" fillId="0" borderId="0" xfId="4" quotePrefix="1" applyFont="1" applyFill="1" applyAlignment="1"/>
    <xf numFmtId="0" fontId="9" fillId="0" borderId="0" xfId="4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169" fontId="15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4" quotePrefix="1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170" fontId="9" fillId="0" borderId="0" xfId="0" applyNumberFormat="1" applyFont="1" applyBorder="1"/>
    <xf numFmtId="10" fontId="9" fillId="0" borderId="0" xfId="9" applyNumberFormat="1" applyFont="1" applyBorder="1"/>
    <xf numFmtId="170" fontId="9" fillId="0" borderId="9" xfId="0" applyNumberFormat="1" applyFont="1" applyBorder="1"/>
    <xf numFmtId="171" fontId="9" fillId="0" borderId="9" xfId="0" applyNumberFormat="1" applyFont="1" applyBorder="1"/>
    <xf numFmtId="41" fontId="9" fillId="0" borderId="9" xfId="0" applyNumberFormat="1" applyFont="1" applyBorder="1"/>
    <xf numFmtId="170" fontId="9" fillId="0" borderId="0" xfId="4" applyNumberFormat="1" applyFont="1" applyFill="1"/>
    <xf numFmtId="0" fontId="9" fillId="0" borderId="0" xfId="4" applyNumberFormat="1" applyFont="1" applyFill="1" applyAlignment="1"/>
    <xf numFmtId="0" fontId="9" fillId="0" borderId="0" xfId="0" applyFont="1" applyFill="1" applyBorder="1" applyAlignment="1">
      <alignment horizontal="center"/>
    </xf>
    <xf numFmtId="0" fontId="9" fillId="0" borderId="0" xfId="4" applyFont="1" applyFill="1" applyBorder="1"/>
    <xf numFmtId="170" fontId="9" fillId="0" borderId="0" xfId="0" applyNumberFormat="1" applyFont="1" applyFill="1" applyBorder="1"/>
    <xf numFmtId="10" fontId="9" fillId="0" borderId="0" xfId="9" applyNumberFormat="1" applyFont="1" applyFill="1" applyBorder="1"/>
    <xf numFmtId="0" fontId="9" fillId="0" borderId="0" xfId="4" applyFont="1" applyBorder="1"/>
    <xf numFmtId="165" fontId="9" fillId="0" borderId="6" xfId="4" applyNumberFormat="1" applyFont="1" applyBorder="1" applyAlignment="1">
      <alignment horizontal="center"/>
    </xf>
    <xf numFmtId="168" fontId="9" fillId="0" borderId="0" xfId="6" applyNumberFormat="1" applyFont="1" applyFill="1"/>
    <xf numFmtId="0" fontId="9" fillId="0" borderId="0" xfId="4" applyFont="1" applyFill="1" applyAlignment="1">
      <alignment horizontal="left" wrapText="1"/>
    </xf>
    <xf numFmtId="0" fontId="13" fillId="0" borderId="0" xfId="4" applyFont="1" applyFill="1" applyAlignment="1">
      <alignment horizontal="center"/>
    </xf>
    <xf numFmtId="0" fontId="13" fillId="0" borderId="0" xfId="4" applyFont="1" applyFill="1" applyBorder="1" applyAlignment="1">
      <alignment horizontal="center"/>
    </xf>
    <xf numFmtId="0" fontId="9" fillId="0" borderId="0" xfId="4" quotePrefix="1" applyFont="1" applyFill="1" applyAlignment="1"/>
    <xf numFmtId="0" fontId="9" fillId="0" borderId="0" xfId="0" quotePrefix="1" applyFont="1" applyBorder="1" applyAlignment="1">
      <alignment horizontal="left"/>
    </xf>
    <xf numFmtId="0" fontId="15" fillId="0" borderId="0" xfId="4" quotePrefix="1" applyFont="1" applyFill="1" applyAlignment="1">
      <alignment horizontal="center"/>
    </xf>
    <xf numFmtId="10" fontId="9" fillId="0" borderId="0" xfId="10" applyNumberFormat="1" applyFont="1" applyFill="1"/>
    <xf numFmtId="165" fontId="9" fillId="0" borderId="6" xfId="4" applyNumberFormat="1" applyFont="1" applyFill="1" applyBorder="1" applyAlignment="1">
      <alignment horizontal="center"/>
    </xf>
    <xf numFmtId="165" fontId="9" fillId="0" borderId="0" xfId="4" applyNumberFormat="1" applyFont="1" applyFill="1" applyAlignment="1">
      <alignment horizontal="center"/>
    </xf>
    <xf numFmtId="0" fontId="9" fillId="0" borderId="6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19" fillId="0" borderId="0" xfId="4" applyFont="1" applyFill="1"/>
    <xf numFmtId="0" fontId="13" fillId="0" borderId="0" xfId="4" applyFont="1" applyFill="1" applyAlignment="1">
      <alignment horizontal="left"/>
    </xf>
    <xf numFmtId="0" fontId="13" fillId="0" borderId="0" xfId="4" applyFont="1" applyFill="1" applyBorder="1"/>
    <xf numFmtId="0" fontId="13" fillId="0" borderId="0" xfId="4" applyNumberFormat="1" applyFont="1" applyFill="1" applyAlignment="1"/>
    <xf numFmtId="0" fontId="9" fillId="0" borderId="0" xfId="4" applyFont="1" applyAlignment="1">
      <alignment horizontal="right"/>
    </xf>
    <xf numFmtId="0" fontId="9" fillId="0" borderId="0" xfId="4" applyFont="1" applyFill="1" applyAlignment="1">
      <alignment horizontal="right"/>
    </xf>
    <xf numFmtId="0" fontId="9" fillId="0" borderId="11" xfId="4" applyFont="1" applyBorder="1"/>
    <xf numFmtId="165" fontId="9" fillId="0" borderId="11" xfId="4" applyNumberFormat="1" applyFont="1" applyBorder="1" applyAlignment="1">
      <alignment horizontal="center"/>
    </xf>
    <xf numFmtId="166" fontId="9" fillId="0" borderId="11" xfId="4" applyNumberFormat="1" applyFont="1" applyBorder="1"/>
    <xf numFmtId="10" fontId="9" fillId="0" borderId="11" xfId="6" applyNumberFormat="1" applyFont="1" applyBorder="1"/>
    <xf numFmtId="0" fontId="9" fillId="0" borderId="10" xfId="4" applyFont="1" applyBorder="1"/>
    <xf numFmtId="165" fontId="9" fillId="0" borderId="11" xfId="4" applyNumberFormat="1" applyFont="1" applyFill="1" applyBorder="1" applyAlignment="1">
      <alignment horizontal="center"/>
    </xf>
    <xf numFmtId="165" fontId="13" fillId="0" borderId="11" xfId="4" applyNumberFormat="1" applyFont="1" applyFill="1" applyBorder="1" applyAlignment="1">
      <alignment horizontal="center"/>
    </xf>
    <xf numFmtId="0" fontId="9" fillId="0" borderId="11" xfId="4" applyFont="1" applyFill="1" applyBorder="1"/>
    <xf numFmtId="10" fontId="9" fillId="0" borderId="0" xfId="10" applyNumberFormat="1" applyFont="1" applyFill="1" applyAlignment="1">
      <alignment horizontal="center"/>
    </xf>
    <xf numFmtId="166" fontId="9" fillId="0" borderId="11" xfId="5" applyNumberFormat="1" applyFont="1" applyFill="1" applyBorder="1"/>
    <xf numFmtId="10" fontId="9" fillId="0" borderId="11" xfId="4" applyNumberFormat="1" applyFont="1" applyFill="1" applyBorder="1"/>
    <xf numFmtId="10" fontId="9" fillId="0" borderId="7" xfId="10" applyNumberFormat="1" applyFont="1" applyFill="1" applyBorder="1"/>
    <xf numFmtId="170" fontId="9" fillId="0" borderId="12" xfId="0" applyNumberFormat="1" applyFont="1" applyBorder="1"/>
    <xf numFmtId="171" fontId="9" fillId="0" borderId="12" xfId="0" applyNumberFormat="1" applyFont="1" applyBorder="1"/>
    <xf numFmtId="41" fontId="9" fillId="0" borderId="12" xfId="0" applyNumberFormat="1" applyFont="1" applyBorder="1"/>
    <xf numFmtId="166" fontId="4" fillId="0" borderId="0" xfId="1" applyNumberFormat="1" applyFont="1"/>
    <xf numFmtId="166" fontId="4" fillId="0" borderId="0" xfId="0" applyNumberFormat="1" applyFont="1"/>
    <xf numFmtId="166" fontId="8" fillId="0" borderId="0" xfId="0" applyNumberFormat="1" applyFont="1"/>
    <xf numFmtId="0" fontId="6" fillId="0" borderId="0" xfId="0" applyFont="1" applyAlignment="1">
      <alignment horizontal="center"/>
    </xf>
    <xf numFmtId="49" fontId="2" fillId="0" borderId="0" xfId="0" applyNumberFormat="1" applyFont="1" applyFill="1"/>
    <xf numFmtId="37" fontId="2" fillId="0" borderId="0" xfId="0" applyNumberFormat="1" applyFont="1" applyFill="1"/>
    <xf numFmtId="0" fontId="2" fillId="0" borderId="0" xfId="0" applyFont="1" applyFill="1" applyAlignment="1">
      <alignment horizontal="centerContinuous" wrapText="1"/>
    </xf>
    <xf numFmtId="0" fontId="2" fillId="0" borderId="13" xfId="0" applyFont="1" applyFill="1" applyBorder="1" applyAlignment="1" applyProtection="1">
      <alignment horizontal="center"/>
    </xf>
    <xf numFmtId="49" fontId="2" fillId="0" borderId="13" xfId="0" applyNumberFormat="1" applyFont="1" applyFill="1" applyBorder="1"/>
    <xf numFmtId="0" fontId="2" fillId="0" borderId="13" xfId="0" applyFont="1" applyFill="1" applyBorder="1"/>
    <xf numFmtId="37" fontId="2" fillId="0" borderId="13" xfId="0" applyNumberFormat="1" applyFont="1" applyFill="1" applyBorder="1" applyAlignment="1">
      <alignment horizontal="centerContinuous"/>
    </xf>
    <xf numFmtId="41" fontId="2" fillId="0" borderId="3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Continuous"/>
    </xf>
    <xf numFmtId="37" fontId="2" fillId="0" borderId="3" xfId="1" applyNumberFormat="1" applyFont="1" applyFill="1" applyBorder="1" applyAlignment="1">
      <alignment horizontal="centerContinuous"/>
    </xf>
    <xf numFmtId="0" fontId="3" fillId="0" borderId="0" xfId="0" applyFont="1" applyFill="1" applyAlignment="1" applyProtection="1">
      <alignment horizontal="center"/>
    </xf>
    <xf numFmtId="37" fontId="3" fillId="0" borderId="0" xfId="0" applyNumberFormat="1" applyFont="1" applyFill="1"/>
    <xf numFmtId="49" fontId="3" fillId="0" borderId="0" xfId="0" applyNumberFormat="1" applyFont="1" applyFill="1" applyAlignment="1">
      <alignment horizontal="left" vertical="top" wrapText="1" indent="1"/>
    </xf>
    <xf numFmtId="49" fontId="3" fillId="0" borderId="0" xfId="0" quotePrefix="1" applyNumberFormat="1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wrapText="1" indent="1"/>
    </xf>
    <xf numFmtId="49" fontId="3" fillId="0" borderId="0" xfId="0" applyNumberFormat="1" applyFont="1" applyFill="1"/>
    <xf numFmtId="0" fontId="3" fillId="0" borderId="0" xfId="0" quotePrefix="1" applyNumberFormat="1" applyFont="1" applyFill="1" applyAlignment="1">
      <alignment horizontal="left" indent="1"/>
    </xf>
    <xf numFmtId="49" fontId="2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left" indent="2"/>
    </xf>
    <xf numFmtId="49" fontId="3" fillId="0" borderId="0" xfId="0" quotePrefix="1" applyNumberFormat="1" applyFont="1" applyFill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left" vertical="top"/>
    </xf>
    <xf numFmtId="166" fontId="3" fillId="0" borderId="0" xfId="1" applyNumberFormat="1" applyFont="1" applyAlignment="1"/>
    <xf numFmtId="166" fontId="9" fillId="0" borderId="0" xfId="1" applyNumberFormat="1" applyFont="1" applyFill="1" applyAlignment="1"/>
    <xf numFmtId="166" fontId="3" fillId="0" borderId="2" xfId="1" applyNumberFormat="1" applyFont="1" applyBorder="1" applyAlignment="1"/>
    <xf numFmtId="172" fontId="3" fillId="0" borderId="7" xfId="2" applyNumberFormat="1" applyFont="1" applyBorder="1" applyAlignment="1"/>
    <xf numFmtId="172" fontId="3" fillId="0" borderId="0" xfId="2" applyNumberFormat="1" applyFont="1" applyAlignment="1"/>
    <xf numFmtId="166" fontId="3" fillId="0" borderId="0" xfId="1" applyNumberFormat="1" applyFont="1" applyFill="1" applyBorder="1" applyAlignment="1"/>
    <xf numFmtId="166" fontId="3" fillId="0" borderId="2" xfId="1" applyNumberFormat="1" applyFont="1" applyFill="1" applyBorder="1" applyAlignment="1"/>
    <xf numFmtId="172" fontId="3" fillId="0" borderId="0" xfId="2" applyNumberFormat="1" applyFont="1" applyBorder="1" applyAlignment="1"/>
    <xf numFmtId="49" fontId="2" fillId="0" borderId="0" xfId="0" applyNumberFormat="1" applyFont="1" applyFill="1" applyAlignment="1">
      <alignment horizontal="right" vertical="top" wrapText="1" indent="1"/>
    </xf>
    <xf numFmtId="166" fontId="2" fillId="0" borderId="8" xfId="1" applyNumberFormat="1" applyFont="1" applyFill="1" applyBorder="1" applyAlignment="1"/>
    <xf numFmtId="166" fontId="3" fillId="0" borderId="0" xfId="1" applyNumberFormat="1" applyFont="1" applyFill="1" applyBorder="1"/>
    <xf numFmtId="166" fontId="3" fillId="0" borderId="0" xfId="1" applyNumberFormat="1" applyFont="1" applyFill="1"/>
    <xf numFmtId="49" fontId="3" fillId="0" borderId="0" xfId="0" applyNumberFormat="1" applyFont="1" applyFill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center"/>
    </xf>
    <xf numFmtId="165" fontId="2" fillId="0" borderId="14" xfId="4" applyNumberFormat="1" applyFont="1" applyBorder="1" applyAlignment="1">
      <alignment horizontal="center"/>
    </xf>
    <xf numFmtId="166" fontId="3" fillId="0" borderId="14" xfId="5" applyNumberFormat="1" applyFont="1" applyBorder="1"/>
    <xf numFmtId="0" fontId="3" fillId="0" borderId="14" xfId="4" applyFont="1" applyBorder="1"/>
    <xf numFmtId="10" fontId="3" fillId="0" borderId="14" xfId="4" applyNumberFormat="1" applyFont="1" applyBorder="1"/>
    <xf numFmtId="0" fontId="9" fillId="0" borderId="14" xfId="4" applyFont="1" applyBorder="1"/>
    <xf numFmtId="166" fontId="3" fillId="0" borderId="7" xfId="1" applyNumberFormat="1" applyFont="1" applyBorder="1"/>
    <xf numFmtId="0" fontId="3" fillId="0" borderId="0" xfId="4" quotePrefix="1" applyFont="1"/>
    <xf numFmtId="0" fontId="2" fillId="0" borderId="0" xfId="0" applyFont="1" applyAlignment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42" fontId="3" fillId="0" borderId="0" xfId="4" applyNumberFormat="1" applyFont="1"/>
    <xf numFmtId="172" fontId="9" fillId="0" borderId="0" xfId="2" applyNumberFormat="1" applyFont="1"/>
    <xf numFmtId="0" fontId="3" fillId="0" borderId="0" xfId="0" applyFont="1" applyAlignment="1">
      <alignment wrapText="1"/>
    </xf>
    <xf numFmtId="0" fontId="2" fillId="0" borderId="0" xfId="4" applyFont="1" applyAlignment="1">
      <alignment horizontal="center"/>
    </xf>
    <xf numFmtId="172" fontId="2" fillId="0" borderId="0" xfId="2" quotePrefix="1" applyNumberFormat="1" applyFont="1" applyAlignment="1">
      <alignment horizontal="center"/>
    </xf>
    <xf numFmtId="172" fontId="3" fillId="0" borderId="0" xfId="1" applyNumberFormat="1" applyFont="1" applyBorder="1" applyAlignment="1"/>
    <xf numFmtId="172" fontId="2" fillId="0" borderId="0" xfId="1" applyNumberFormat="1" applyFont="1" applyAlignment="1">
      <alignment horizontal="center"/>
    </xf>
    <xf numFmtId="172" fontId="2" fillId="0" borderId="0" xfId="1" quotePrefix="1" applyNumberFormat="1" applyFont="1" applyAlignment="1">
      <alignment horizontal="center"/>
    </xf>
    <xf numFmtId="172" fontId="9" fillId="0" borderId="0" xfId="1" applyNumberFormat="1" applyFont="1" applyFill="1" applyBorder="1" applyAlignment="1"/>
    <xf numFmtId="172" fontId="9" fillId="0" borderId="0" xfId="0" applyNumberFormat="1" applyFont="1" applyFill="1" applyAlignment="1">
      <alignment horizontal="center"/>
    </xf>
    <xf numFmtId="172" fontId="4" fillId="0" borderId="0" xfId="0" applyNumberFormat="1" applyFont="1"/>
    <xf numFmtId="172" fontId="3" fillId="0" borderId="2" xfId="1" applyNumberFormat="1" applyFont="1" applyFill="1" applyBorder="1" applyAlignment="1"/>
    <xf numFmtId="172" fontId="3" fillId="0" borderId="2" xfId="1" applyNumberFormat="1" applyFont="1" applyBorder="1" applyAlignment="1"/>
    <xf numFmtId="42" fontId="9" fillId="0" borderId="0" xfId="0" applyNumberFormat="1" applyFont="1" applyFill="1"/>
    <xf numFmtId="42" fontId="8" fillId="0" borderId="0" xfId="0" applyNumberFormat="1" applyFont="1"/>
    <xf numFmtId="0" fontId="2" fillId="0" borderId="0" xfId="0" quotePrefix="1" applyFont="1" applyAlignment="1">
      <alignment horizontal="left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left" wrapText="1"/>
    </xf>
    <xf numFmtId="0" fontId="2" fillId="0" borderId="0" xfId="4" applyFont="1" applyFill="1" applyAlignment="1">
      <alignment wrapText="1"/>
    </xf>
    <xf numFmtId="0" fontId="2" fillId="0" borderId="2" xfId="4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3" fillId="0" borderId="0" xfId="4" applyFont="1" applyFill="1" applyAlignment="1">
      <alignment horizontal="left" wrapText="1"/>
    </xf>
    <xf numFmtId="0" fontId="13" fillId="0" borderId="3" xfId="4" applyFont="1" applyFill="1" applyBorder="1" applyAlignment="1"/>
    <xf numFmtId="0" fontId="13" fillId="0" borderId="0" xfId="0" applyFont="1" applyFill="1" applyBorder="1" applyAlignment="1">
      <alignment horizontal="center"/>
    </xf>
    <xf numFmtId="0" fontId="9" fillId="0" borderId="0" xfId="4" applyFont="1" applyAlignment="1">
      <alignment wrapText="1"/>
    </xf>
    <xf numFmtId="0" fontId="9" fillId="0" borderId="0" xfId="4" applyFont="1" applyFill="1" applyAlignment="1">
      <alignment horizontal="left" wrapText="1"/>
    </xf>
    <xf numFmtId="0" fontId="13" fillId="0" borderId="0" xfId="4" applyFont="1" applyFill="1" applyAlignment="1">
      <alignment horizontal="center"/>
    </xf>
    <xf numFmtId="0" fontId="13" fillId="0" borderId="0" xfId="4" applyFont="1" applyFill="1" applyBorder="1" applyAlignment="1">
      <alignment horizontal="center"/>
    </xf>
  </cellXfs>
  <cellStyles count="264">
    <cellStyle name="########" xfId="14"/>
    <cellStyle name="######## 2" xfId="15"/>
    <cellStyle name="Co #" xfId="16"/>
    <cellStyle name="Comma" xfId="1" builtinId="3"/>
    <cellStyle name="Comma 10" xfId="17"/>
    <cellStyle name="Comma 10 2" xfId="18"/>
    <cellStyle name="Comma 10 3" xfId="19"/>
    <cellStyle name="Comma 10 4" xfId="20"/>
    <cellStyle name="Comma 11" xfId="21"/>
    <cellStyle name="Comma 11 2" xfId="22"/>
    <cellStyle name="Comma 11 2 2" xfId="23"/>
    <cellStyle name="Comma 11 2 3" xfId="24"/>
    <cellStyle name="Comma 11 3" xfId="25"/>
    <cellStyle name="Comma 11 4" xfId="26"/>
    <cellStyle name="Comma 12" xfId="27"/>
    <cellStyle name="Comma 13" xfId="28"/>
    <cellStyle name="Comma 14" xfId="29"/>
    <cellStyle name="Comma 15" xfId="30"/>
    <cellStyle name="Comma 16" xfId="31"/>
    <cellStyle name="Comma 17" xfId="32"/>
    <cellStyle name="Comma 2" xfId="13"/>
    <cellStyle name="Comma 2 10" xfId="33"/>
    <cellStyle name="Comma 2 2" xfId="34"/>
    <cellStyle name="Comma 2 2 2" xfId="35"/>
    <cellStyle name="Comma 2 2 3" xfId="36"/>
    <cellStyle name="Comma 2 2 4" xfId="37"/>
    <cellStyle name="Comma 2 3" xfId="38"/>
    <cellStyle name="Comma 2 4" xfId="39"/>
    <cellStyle name="Comma 2 5" xfId="40"/>
    <cellStyle name="Comma 2 6" xfId="41"/>
    <cellStyle name="Comma 2 7" xfId="42"/>
    <cellStyle name="Comma 2 8" xfId="43"/>
    <cellStyle name="Comma 2 9" xfId="44"/>
    <cellStyle name="Comma 3" xfId="45"/>
    <cellStyle name="Comma 3 2" xfId="46"/>
    <cellStyle name="Comma 3 3" xfId="47"/>
    <cellStyle name="Comma 3 4" xfId="48"/>
    <cellStyle name="Comma 4" xfId="49"/>
    <cellStyle name="Comma 4 2" xfId="50"/>
    <cellStyle name="Comma 4 3" xfId="51"/>
    <cellStyle name="Comma 5" xfId="52"/>
    <cellStyle name="Comma 5 2" xfId="53"/>
    <cellStyle name="Comma 5 3" xfId="54"/>
    <cellStyle name="Comma 5 4" xfId="55"/>
    <cellStyle name="Comma 6" xfId="56"/>
    <cellStyle name="Comma 7" xfId="57"/>
    <cellStyle name="Comma 8" xfId="58"/>
    <cellStyle name="Comma 9" xfId="59"/>
    <cellStyle name="Comma 9 2" xfId="60"/>
    <cellStyle name="Comma 9 3" xfId="61"/>
    <cellStyle name="Comma_090 - Orange County D Schedules" xfId="5"/>
    <cellStyle name="Currency" xfId="2" builtinId="4"/>
    <cellStyle name="Currency 10" xfId="62"/>
    <cellStyle name="Currency 11" xfId="63"/>
    <cellStyle name="Currency 2" xfId="8"/>
    <cellStyle name="Currency 2 2" xfId="64"/>
    <cellStyle name="Currency 2 2 2" xfId="65"/>
    <cellStyle name="Currency 2 2 3" xfId="66"/>
    <cellStyle name="Currency 2 2 4" xfId="67"/>
    <cellStyle name="Currency 2 3" xfId="68"/>
    <cellStyle name="Currency 2 4" xfId="69"/>
    <cellStyle name="Currency 2 5" xfId="70"/>
    <cellStyle name="Currency 2 6" xfId="71"/>
    <cellStyle name="Currency 3" xfId="72"/>
    <cellStyle name="Currency 3 2" xfId="73"/>
    <cellStyle name="Currency 3 3" xfId="74"/>
    <cellStyle name="Currency 3 4" xfId="75"/>
    <cellStyle name="Currency 4" xfId="76"/>
    <cellStyle name="Currency 4 2" xfId="77"/>
    <cellStyle name="Currency 4 3" xfId="78"/>
    <cellStyle name="Currency 4 4" xfId="79"/>
    <cellStyle name="Currency 5" xfId="80"/>
    <cellStyle name="Currency 6" xfId="81"/>
    <cellStyle name="Currency 7" xfId="82"/>
    <cellStyle name="Currency 8" xfId="83"/>
    <cellStyle name="Currency 9" xfId="84"/>
    <cellStyle name="Date" xfId="85"/>
    <cellStyle name="Date-Regulatory" xfId="86"/>
    <cellStyle name="Euro" xfId="87"/>
    <cellStyle name="Normal" xfId="0" builtinId="0"/>
    <cellStyle name="Normal 10" xfId="88"/>
    <cellStyle name="Normal 10 2" xfId="89"/>
    <cellStyle name="Normal 10 2 2" xfId="90"/>
    <cellStyle name="Normal 10 2 3" xfId="91"/>
    <cellStyle name="Normal 10 2 4" xfId="92"/>
    <cellStyle name="Normal 10 3" xfId="93"/>
    <cellStyle name="Normal 10 3 2" xfId="94"/>
    <cellStyle name="Normal 10 3 3" xfId="95"/>
    <cellStyle name="Normal 10 4" xfId="96"/>
    <cellStyle name="Normal 10 5" xfId="97"/>
    <cellStyle name="Normal 11" xfId="98"/>
    <cellStyle name="Normal 12" xfId="99"/>
    <cellStyle name="Normal 13" xfId="100"/>
    <cellStyle name="Normal 14" xfId="101"/>
    <cellStyle name="Normal 14 2" xfId="102"/>
    <cellStyle name="Normal 15" xfId="103"/>
    <cellStyle name="Normal 16" xfId="104"/>
    <cellStyle name="Normal 16 2" xfId="105"/>
    <cellStyle name="Normal 17" xfId="106"/>
    <cellStyle name="Normal 18" xfId="107"/>
    <cellStyle name="Normal 19" xfId="108"/>
    <cellStyle name="Normal 2" xfId="7"/>
    <cellStyle name="Normal 2 10" xfId="109"/>
    <cellStyle name="Normal 2 10 2" xfId="110"/>
    <cellStyle name="Normal 2 11" xfId="111"/>
    <cellStyle name="Normal 2 11 2" xfId="112"/>
    <cellStyle name="Normal 2 11 2 2" xfId="113"/>
    <cellStyle name="Normal 2 11 2 2 2" xfId="114"/>
    <cellStyle name="Normal 2 11 2 2 3" xfId="115"/>
    <cellStyle name="Normal 2 11 2 2 4" xfId="116"/>
    <cellStyle name="Normal 2 11 2 2 5" xfId="117"/>
    <cellStyle name="Normal 2 11 2 2 6" xfId="118"/>
    <cellStyle name="Normal 2 11 2 3" xfId="119"/>
    <cellStyle name="Normal 2 11 2 4" xfId="120"/>
    <cellStyle name="Normal 2 11 2 5" xfId="121"/>
    <cellStyle name="Normal 2 11 2 6" xfId="122"/>
    <cellStyle name="Normal 2 11 3" xfId="123"/>
    <cellStyle name="Normal 2 11 3 2" xfId="124"/>
    <cellStyle name="Normal 2 11 4" xfId="125"/>
    <cellStyle name="Normal 2 11 5" xfId="126"/>
    <cellStyle name="Normal 2 11 6" xfId="127"/>
    <cellStyle name="Normal 2 11 7" xfId="128"/>
    <cellStyle name="Normal 2 12" xfId="129"/>
    <cellStyle name="Normal 2 12 2" xfId="130"/>
    <cellStyle name="Normal 2 12 2 2" xfId="131"/>
    <cellStyle name="Normal 2 12 2 3" xfId="132"/>
    <cellStyle name="Normal 2 12 2 4" xfId="133"/>
    <cellStyle name="Normal 2 12 2 5" xfId="134"/>
    <cellStyle name="Normal 2 12 2 6" xfId="135"/>
    <cellStyle name="Normal 2 12 3" xfId="136"/>
    <cellStyle name="Normal 2 12 4" xfId="137"/>
    <cellStyle name="Normal 2 12 5" xfId="138"/>
    <cellStyle name="Normal 2 12 6" xfId="139"/>
    <cellStyle name="Normal 2 13" xfId="140"/>
    <cellStyle name="Normal 2 14" xfId="141"/>
    <cellStyle name="Normal 2 15" xfId="142"/>
    <cellStyle name="Normal 2 16" xfId="143"/>
    <cellStyle name="Normal 2 17" xfId="144"/>
    <cellStyle name="Normal 2 18" xfId="145"/>
    <cellStyle name="Normal 2 19" xfId="146"/>
    <cellStyle name="Normal 2 2" xfId="147"/>
    <cellStyle name="Normal 2 2 10" xfId="148"/>
    <cellStyle name="Normal 2 2 2" xfId="149"/>
    <cellStyle name="Normal 2 2 2 2" xfId="150"/>
    <cellStyle name="Normal 2 2 2 2 2" xfId="151"/>
    <cellStyle name="Normal 2 2 2 2 2 2" xfId="152"/>
    <cellStyle name="Normal 2 2 2 2 2 2 2" xfId="153"/>
    <cellStyle name="Normal 2 2 2 2 2 2 2 2" xfId="154"/>
    <cellStyle name="Normal 2 2 2 2 2 3" xfId="155"/>
    <cellStyle name="Normal 2 2 2 2 2 4" xfId="156"/>
    <cellStyle name="Normal 2 2 2 2 2 5" xfId="157"/>
    <cellStyle name="Normal 2 2 2 2 2 6" xfId="158"/>
    <cellStyle name="Normal 2 2 2 2 2 7" xfId="159"/>
    <cellStyle name="Normal 2 2 2 2 3" xfId="160"/>
    <cellStyle name="Normal 2 2 2 2 4" xfId="161"/>
    <cellStyle name="Normal 2 2 2 2 5" xfId="162"/>
    <cellStyle name="Normal 2 2 2 2 6" xfId="163"/>
    <cellStyle name="Normal 2 2 2 2 7" xfId="164"/>
    <cellStyle name="Normal 2 2 2 3" xfId="165"/>
    <cellStyle name="Normal 2 2 2 4" xfId="166"/>
    <cellStyle name="Normal 2 2 2 5" xfId="167"/>
    <cellStyle name="Normal 2 2 2 6" xfId="168"/>
    <cellStyle name="Normal 2 2 2 7" xfId="169"/>
    <cellStyle name="Normal 2 2 2 8" xfId="170"/>
    <cellStyle name="Normal 2 2 3" xfId="171"/>
    <cellStyle name="Normal 2 2 4" xfId="172"/>
    <cellStyle name="Normal 2 2 4 2" xfId="173"/>
    <cellStyle name="Normal 2 2 5" xfId="174"/>
    <cellStyle name="Normal 2 2 5 2" xfId="175"/>
    <cellStyle name="Normal 2 2 6" xfId="176"/>
    <cellStyle name="Normal 2 2 7" xfId="177"/>
    <cellStyle name="Normal 2 2 8" xfId="178"/>
    <cellStyle name="Normal 2 2 9" xfId="179"/>
    <cellStyle name="Normal 2 20" xfId="180"/>
    <cellStyle name="Normal 2 21" xfId="181"/>
    <cellStyle name="Normal 2 22" xfId="182"/>
    <cellStyle name="Normal 2 3" xfId="183"/>
    <cellStyle name="Normal 2 36" xfId="184"/>
    <cellStyle name="Normal 2 4" xfId="185"/>
    <cellStyle name="Normal 2 5" xfId="186"/>
    <cellStyle name="Normal 2 6" xfId="187"/>
    <cellStyle name="Normal 2 7" xfId="188"/>
    <cellStyle name="Normal 2 8" xfId="189"/>
    <cellStyle name="Normal 2 9" xfId="190"/>
    <cellStyle name="Normal 2_LUSIMFR22" xfId="191"/>
    <cellStyle name="Normal 20" xfId="192"/>
    <cellStyle name="Normal 21" xfId="193"/>
    <cellStyle name="Normal 22" xfId="194"/>
    <cellStyle name="Normal 23" xfId="195"/>
    <cellStyle name="Normal 24" xfId="196"/>
    <cellStyle name="Normal 25" xfId="197"/>
    <cellStyle name="Normal 3" xfId="12"/>
    <cellStyle name="Normal 3 10" xfId="198"/>
    <cellStyle name="Normal 3 11" xfId="199"/>
    <cellStyle name="Normal 3 12" xfId="200"/>
    <cellStyle name="Normal 3 13" xfId="201"/>
    <cellStyle name="Normal 3 14" xfId="202"/>
    <cellStyle name="Normal 3 15" xfId="203"/>
    <cellStyle name="Normal 3 16" xfId="204"/>
    <cellStyle name="Normal 3 17" xfId="205"/>
    <cellStyle name="Normal 3 18" xfId="206"/>
    <cellStyle name="Normal 3 19" xfId="207"/>
    <cellStyle name="Normal 3 2" xfId="208"/>
    <cellStyle name="Normal 3 2 2" xfId="209"/>
    <cellStyle name="Normal 3 20" xfId="210"/>
    <cellStyle name="Normal 3 21" xfId="211"/>
    <cellStyle name="Normal 3 3" xfId="212"/>
    <cellStyle name="Normal 3 4" xfId="213"/>
    <cellStyle name="Normal 3 5" xfId="214"/>
    <cellStyle name="Normal 3 6" xfId="215"/>
    <cellStyle name="Normal 3 7" xfId="216"/>
    <cellStyle name="Normal 3 8" xfId="217"/>
    <cellStyle name="Normal 3 9" xfId="218"/>
    <cellStyle name="Normal 4" xfId="219"/>
    <cellStyle name="Normal 4 2" xfId="220"/>
    <cellStyle name="Normal 4 3" xfId="221"/>
    <cellStyle name="Normal 4 4" xfId="222"/>
    <cellStyle name="Normal 4 5" xfId="223"/>
    <cellStyle name="Normal 4 6" xfId="224"/>
    <cellStyle name="Normal 4 7" xfId="225"/>
    <cellStyle name="Normal 5" xfId="226"/>
    <cellStyle name="Normal 5 2" xfId="227"/>
    <cellStyle name="Normal 5 3" xfId="228"/>
    <cellStyle name="Normal 5 4" xfId="229"/>
    <cellStyle name="Normal 5 5" xfId="230"/>
    <cellStyle name="Normal 5 6" xfId="231"/>
    <cellStyle name="Normal 6" xfId="11"/>
    <cellStyle name="Normal 6 2" xfId="232"/>
    <cellStyle name="Normal 6 3" xfId="233"/>
    <cellStyle name="Normal 6 4" xfId="234"/>
    <cellStyle name="Normal 62" xfId="235"/>
    <cellStyle name="Normal 7" xfId="236"/>
    <cellStyle name="Normal 8" xfId="237"/>
    <cellStyle name="Normal 9" xfId="238"/>
    <cellStyle name="Normal 9 2" xfId="239"/>
    <cellStyle name="Normal 9 2 2" xfId="240"/>
    <cellStyle name="Normal 9 2 3" xfId="241"/>
    <cellStyle name="Normal 9 2 4" xfId="242"/>
    <cellStyle name="Normal_090 - Orange County D Schedules" xfId="4"/>
    <cellStyle name="Note 2" xfId="243"/>
    <cellStyle name="Percent" xfId="3" builtinId="5"/>
    <cellStyle name="Percent 10" xfId="244"/>
    <cellStyle name="Percent 2" xfId="245"/>
    <cellStyle name="Percent 2 2" xfId="6"/>
    <cellStyle name="Percent 2 2 2" xfId="10"/>
    <cellStyle name="Percent 2 2 3" xfId="246"/>
    <cellStyle name="Percent 2 2 4" xfId="247"/>
    <cellStyle name="Percent 2 3" xfId="248"/>
    <cellStyle name="Percent 2 4" xfId="249"/>
    <cellStyle name="Percent 2 5" xfId="250"/>
    <cellStyle name="Percent 2 6" xfId="251"/>
    <cellStyle name="Percent 3" xfId="252"/>
    <cellStyle name="Percent 3 2" xfId="253"/>
    <cellStyle name="Percent 3 2 2" xfId="254"/>
    <cellStyle name="Percent 3 3" xfId="255"/>
    <cellStyle name="Percent 3 4" xfId="256"/>
    <cellStyle name="Percent 4" xfId="9"/>
    <cellStyle name="Percent 5" xfId="257"/>
    <cellStyle name="Percent 5 2" xfId="258"/>
    <cellStyle name="Percent 5 3" xfId="259"/>
    <cellStyle name="Percent 6" xfId="260"/>
    <cellStyle name="Percent 7" xfId="261"/>
    <cellStyle name="Percent 8" xfId="262"/>
    <cellStyle name="Percent 9" xfId="2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ocuments\Milian&amp;Swain\LUSI\LUSI%20MFRs%20TY%2012-31-15_Class%20A_v.10%20(8.10.1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%20ELENA%20BRAVO\Local%20Settings\Temporary%20Internet%20Files\Content.IE5\URWN6DU1\Documents%20and%20Settings\mbravo\My%20Documents\RATE%20CASES%20-%20UTILITIES,%20INC\SOUTH%20GATE\SCHEDULES\SOUTHGATE%20MF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ONGWOOD%20-%20DS\LONGWOOD%20%20MFR%20TY%2012-31-2015_FINAL%208-18-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ONGWOOD%20-%20DS\LONGWOOD%20%20MFR%20TY%2012-31-2015_Class%20A_v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AKE%20PLACID%20-%20FS\LAKE%20PLACID%20MFR%20TY%2012-31-15_FINAL%208-25-16_UPDAT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RENT%20PROJECTS\U02-37%20LABRADOR%202014%20RATE%20CASE\LABRADOR%20FINAL%20MFRs%207%20for%20PDF%20TO%20USE%20AS%20WORKFI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Miles%20Grant%20SUBMITTED%20FOR%20FILING\Miles%20Grant%20MFRs%206-30-07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ETED%20PROJECTS\SANLANDO%202010\(PROJ)\U02-14%20Miles%20Grant\Miles%20Grant%20Rate%20Increase%20Application%20TY%206-30-07\Miles%20Grant%20MFRs\Miles%20Grant%20MFRs%206-30-07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20%20Tierra%20Verde%20Utilities,%20Inc%20(2007)\Tierra%20Verde%20MFRs%2012-31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ynthia\2009%20FILINGS%20UI%20RATE%20CASES\Staff%20Workpapers\Sanlando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ABRADOR%20-%20DS\LABRADOR%20MFRs%20TY%2012-31-15_Class%20A_v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ABRADOR%20-%20DS\LABRADOR%20MFRs%20TY%2012-31-15_FINAL%208-18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 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 "/>
      <sheetName val="E 6"/>
      <sheetName val="E 7"/>
      <sheetName val="E 8"/>
      <sheetName val="E 9 "/>
      <sheetName val="E 10"/>
      <sheetName val="E 11"/>
      <sheetName val="E 12"/>
      <sheetName val="E 13"/>
      <sheetName val="E 14"/>
      <sheetName val="A 1 (I)"/>
      <sheetName val="A 2 (I) "/>
      <sheetName val="A 3 (I) "/>
      <sheetName val="B 1 (I) "/>
      <sheetName val="B 2 (I) "/>
      <sheetName val="B 3 (I)"/>
      <sheetName val="B 15 (I)"/>
      <sheetName val="D 1 (I)"/>
      <sheetName val="D-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Other BalSheet Acct_PerAR"/>
      <sheetName val="12-31-15 CIAC Bal &amp; Proj_PerAR"/>
      <sheetName val="12-31-15 Depreciation Exp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AR to MFR"/>
      <sheetName val="Pro Forma Expense"/>
      <sheetName val="Pro Forma UPIS-LUSI"/>
      <sheetName val="Working Capital_PerAR"/>
      <sheetName val="ADJUSTED MONTHLY FINAL"/>
      <sheetName val="APPENDIX B INC. STAT.ACCT RECON"/>
      <sheetName val="Interest Expense Adj_PerAR"/>
      <sheetName val="C 5 Calculation"/>
      <sheetName val="AR_F-23"/>
      <sheetName val="Property Taxes"/>
      <sheetName val="Annualized TY deprec."/>
      <sheetName val="Water UPIS TY Adds"/>
      <sheetName val="Sewer UPIS TY Adds"/>
      <sheetName val="Rev Requirements Final"/>
      <sheetName val="Rev Requirements Interim"/>
      <sheetName val="Reuse RateBase"/>
      <sheetName val="CommonPlant_PerAR-not used"/>
      <sheetName val="F-23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>
        <row r="4">
          <cell r="E4" t="str">
            <v>Company: Utilities, Inc. of Florida - Lake Utility Services</v>
          </cell>
        </row>
        <row r="15">
          <cell r="E15" t="str">
            <v>Test Year Ended:  12/31/2015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I17">
            <v>6409154.6370456126</v>
          </cell>
        </row>
      </sheetData>
      <sheetData sheetId="34">
        <row r="17">
          <cell r="I17">
            <v>1720117.2401746029</v>
          </cell>
        </row>
      </sheetData>
      <sheetData sheetId="35">
        <row r="13">
          <cell r="E13">
            <v>-36320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5">
          <cell r="E15">
            <v>9.58</v>
          </cell>
        </row>
      </sheetData>
      <sheetData sheetId="69">
        <row r="15">
          <cell r="D15">
            <v>23.25</v>
          </cell>
        </row>
      </sheetData>
      <sheetData sheetId="70"/>
      <sheetData sheetId="71"/>
      <sheetData sheetId="72">
        <row r="30">
          <cell r="E30">
            <v>3165</v>
          </cell>
        </row>
      </sheetData>
      <sheetData sheetId="73"/>
      <sheetData sheetId="74"/>
      <sheetData sheetId="75">
        <row r="14">
          <cell r="M14">
            <v>98569.06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12">
          <cell r="E112">
            <v>-361477.9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/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/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 xml:space="preserve"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4.4999999999999998E-2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7.6499999999999999E-2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4"/>
      <sheetName val="B 15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F-2"/>
      <sheetName val="F-4"/>
      <sheetName val="F-6"/>
      <sheetName val="F-6(2)"/>
      <sheetName val="F-7"/>
      <sheetName val="F-8"/>
      <sheetName val="F-10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>
        <row r="6">
          <cell r="E6" t="str">
            <v>Docket No.: 160101 - WS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 14"/>
      <sheetName val="B 15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 refreshError="1">
        <row r="6">
          <cell r="E6" t="str">
            <v>Docket No.: 160101 - WS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TB2015"/>
      <sheetName val="COVER"/>
      <sheetName val="CONTENTS vol 1"/>
      <sheetName val="CONTENTS vol 2"/>
      <sheetName val="APPENDIX A PLANT ACCT REC"/>
      <sheetName val="A 1"/>
      <sheetName val="A 2"/>
      <sheetName val="A 3 "/>
      <sheetName val="A 4"/>
      <sheetName val="A 5 "/>
      <sheetName val="ProformaAdd"/>
      <sheetName val="ProformaExp"/>
      <sheetName val="A 5 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1"/>
      <sheetName val="B 2"/>
      <sheetName val="B 3"/>
      <sheetName val="B 4"/>
      <sheetName val="B 5"/>
      <sheetName val="B 6"/>
      <sheetName val="B 7"/>
      <sheetName val="B 8"/>
      <sheetName val="B 9 "/>
      <sheetName val="B 10"/>
      <sheetName val="B 11"/>
      <sheetName val="B 12"/>
      <sheetName val="B 12 (2)"/>
      <sheetName val="B 12 (3)"/>
      <sheetName val="B 12 (4)"/>
      <sheetName val="B 12 (5)"/>
      <sheetName val="B 12 (6)"/>
      <sheetName val="B 12 (7)"/>
      <sheetName val="B 12 (8)"/>
      <sheetName val="B 12 (9)"/>
      <sheetName val="B 12 (10)"/>
      <sheetName val="B 12 (11)"/>
      <sheetName val="B 12 (12)"/>
      <sheetName val="B 12 (13)"/>
      <sheetName val="B 13"/>
      <sheetName val="B 14"/>
      <sheetName val="B 15"/>
      <sheetName val="C INSTRUCT"/>
      <sheetName val="C 1"/>
      <sheetName val="C 2 (W)"/>
      <sheetName val="C 2 (S)"/>
      <sheetName val="C 3 "/>
      <sheetName val="C 4"/>
      <sheetName val="C 5  (W)"/>
      <sheetName val="C 5 (S)"/>
      <sheetName val="C 6"/>
      <sheetName val="C 7"/>
      <sheetName val="C 8"/>
      <sheetName val="C 9"/>
      <sheetName val="C 10"/>
      <sheetName val="D 1"/>
      <sheetName val="D 2 "/>
      <sheetName val="D 3"/>
      <sheetName val="D 4"/>
      <sheetName val="D 5"/>
      <sheetName val="D 6"/>
      <sheetName val="D 7"/>
      <sheetName val="E 1 W"/>
      <sheetName val="E 1 S"/>
      <sheetName val="E 2 W"/>
      <sheetName val="E 2 S"/>
      <sheetName val="E 3"/>
      <sheetName val="E 4 Water"/>
      <sheetName val="E 4 Sewer"/>
      <sheetName val="E 5 (W)"/>
      <sheetName val="E 5 (S) "/>
      <sheetName val="E 6"/>
      <sheetName val="E 7"/>
      <sheetName val="E 8"/>
      <sheetName val="E 9 "/>
      <sheetName val="E 10"/>
      <sheetName val="E 11"/>
      <sheetName val="E 12"/>
      <sheetName val="E 13"/>
      <sheetName val="E 14"/>
      <sheetName val="F 1"/>
      <sheetName val="F 2"/>
      <sheetName val="F 3"/>
      <sheetName val="F 4"/>
      <sheetName val="F 5"/>
      <sheetName val="F 6"/>
      <sheetName val="F 6(2)"/>
      <sheetName val="F 7"/>
      <sheetName val="F 8"/>
      <sheetName val="F 9"/>
      <sheetName val="F 10"/>
      <sheetName val="A 1 (I)"/>
      <sheetName val="A 2 (I) "/>
      <sheetName val="A 3 (I) "/>
      <sheetName val="B 1 (I)"/>
      <sheetName val="B 2 (I)"/>
      <sheetName val="B 3 (I)"/>
      <sheetName val="B 15 (I)"/>
      <sheetName val="C 1 (I)"/>
      <sheetName val="C 2 (W) (I)"/>
      <sheetName val="C 2 (S) (I)"/>
      <sheetName val="C 5  (W) (I)"/>
      <sheetName val="C 5 (S) (I)"/>
      <sheetName val="D 1 (I) "/>
      <sheetName val="D 2 (I) "/>
      <sheetName val="E 1 W (I)"/>
      <sheetName val="E 1 S (I)"/>
      <sheetName val="E 2 W (I)"/>
      <sheetName val="E 2 S (I)"/>
      <sheetName val="12-31-15Plant Acc Bal_PerAR"/>
      <sheetName val="12-31-15 CIAC Bal &amp; Proj_PerAR"/>
      <sheetName val="IncAllocPerAR "/>
      <sheetName val="IncomeAccounts_Water BU"/>
      <sheetName val="IncomeAccounts_Sewer BU"/>
      <sheetName val="12-31-15 Depreciation Exp_PerAR"/>
      <sheetName val="12-31-15 CIAC Amort Exp_PerAR"/>
      <sheetName val="Working Capital_PerAR"/>
      <sheetName val="ADJUSTED MONTHLY FINAL"/>
      <sheetName val="APPENDIX B INC. STAT.ACCT RECON"/>
      <sheetName val="CommonPlant_PerAR"/>
      <sheetName val="Interest Expense Adj_PerAR"/>
      <sheetName val="Other BalSheet Acct_PerAR"/>
      <sheetName val="RateCase&amp;Other Deferred_PerAR"/>
      <sheetName val="Property Taxes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  <sheetName val="Chemicals"/>
      <sheetName val="MFR to AR"/>
    </sheetNames>
    <sheetDataSet>
      <sheetData sheetId="0">
        <row r="11">
          <cell r="E11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9">
          <cell r="F39">
            <v>703973.15827196208</v>
          </cell>
        </row>
      </sheetData>
      <sheetData sheetId="5">
        <row r="40">
          <cell r="F40">
            <v>1354886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F17">
            <v>249568.3</v>
          </cell>
        </row>
      </sheetData>
      <sheetData sheetId="30">
        <row r="17">
          <cell r="F17">
            <v>445644.24</v>
          </cell>
        </row>
      </sheetData>
      <sheetData sheetId="31">
        <row r="178">
          <cell r="I178">
            <v>1455</v>
          </cell>
        </row>
      </sheetData>
      <sheetData sheetId="32">
        <row r="42">
          <cell r="D42">
            <v>955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3">
          <cell r="D43">
            <v>11231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19">
          <cell r="E19">
            <v>1001064.6102467715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65">
          <cell r="E65">
            <v>924950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Page 1 of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>
        <row r="14">
          <cell r="D14" t="str">
            <v>Sanlando Utilities Corporation</v>
          </cell>
        </row>
        <row r="16">
          <cell r="D16" t="str">
            <v>Test Year Ended 12/31/08</v>
          </cell>
        </row>
      </sheetData>
      <sheetData sheetId="1"/>
      <sheetData sheetId="2">
        <row r="12">
          <cell r="I12">
            <v>3089848.466365152</v>
          </cell>
        </row>
      </sheetData>
      <sheetData sheetId="3"/>
      <sheetData sheetId="4"/>
      <sheetData sheetId="5">
        <row r="1">
          <cell r="A1" t="str">
            <v>Sanlando Utilities Corporation</v>
          </cell>
        </row>
      </sheetData>
      <sheetData sheetId="6"/>
      <sheetData sheetId="7"/>
      <sheetData sheetId="8"/>
      <sheetData sheetId="9"/>
      <sheetData sheetId="10">
        <row r="9">
          <cell r="H9">
            <v>390658.74406797998</v>
          </cell>
        </row>
      </sheetData>
      <sheetData sheetId="11">
        <row r="11">
          <cell r="I11">
            <v>199091.68212887936</v>
          </cell>
        </row>
      </sheetData>
      <sheetData sheetId="12"/>
      <sheetData sheetId="13"/>
      <sheetData sheetId="14"/>
      <sheetData sheetId="15">
        <row r="49">
          <cell r="E49">
            <v>217874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B 15 (I)"/>
      <sheetName val="A 1 (I)"/>
      <sheetName val="A 2 (I) "/>
      <sheetName val="A 3 (I) "/>
      <sheetName val="B 1 (I) "/>
      <sheetName val="B 2 (I) "/>
      <sheetName val="B 3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Property Taxes"/>
      <sheetName val="AR to MF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-3 COA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-3 COA"/>
      <sheetName val="B 4"/>
      <sheetName val="B 5"/>
      <sheetName val="B 6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B 13"/>
      <sheetName val="B 14"/>
      <sheetName val="B 15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1 (I)"/>
      <sheetName val="A 2 (I) "/>
      <sheetName val="A 3 (I) "/>
      <sheetName val="B 1 (I)"/>
      <sheetName val="B 2 (I)"/>
      <sheetName val="B 3 (I)"/>
      <sheetName val="B 15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F 1"/>
      <sheetName val="F 2"/>
      <sheetName val="F 3"/>
      <sheetName val="F 4"/>
      <sheetName val="F 5"/>
      <sheetName val="F 6"/>
      <sheetName val="F 6 (2)"/>
      <sheetName val="F 7"/>
      <sheetName val="F 8"/>
      <sheetName val="F 9"/>
      <sheetName val="F 10"/>
      <sheetName val="AR to MFR"/>
      <sheetName val="PROFORMA ADJUSTMENTS"/>
      <sheetName val="Trial Blc"/>
      <sheetName val="P&amp;L Per TB"/>
      <sheetName val="12-31-15 Plant Acc Bal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AR_F-23"/>
      <sheetName val="C 5 Calculation"/>
      <sheetName val="Property Taxes"/>
      <sheetName val="12-31-15 Depreciation Exp_PerA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  <sheetName val="COA Adjustment to MFRS"/>
      <sheetName val="COA F1-F6"/>
      <sheetName val="COA Revision"/>
      <sheetName val="COA -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C4" t="str">
            <v>Page 1 of 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opLeftCell="A7" zoomScaleNormal="100" workbookViewId="0"/>
  </sheetViews>
  <sheetFormatPr defaultColWidth="10.85546875" defaultRowHeight="12.75"/>
  <cols>
    <col min="1" max="1" width="7.85546875" style="2" customWidth="1"/>
    <col min="2" max="2" width="27.5703125" style="2" customWidth="1"/>
    <col min="3" max="3" width="15" style="2" bestFit="1" customWidth="1"/>
    <col min="4" max="4" width="12.5703125" style="2" bestFit="1" customWidth="1"/>
    <col min="5" max="5" width="3.28515625" style="81" customWidth="1"/>
    <col min="6" max="8" width="14.85546875" style="2" customWidth="1"/>
    <col min="9" max="9" width="13.28515625" style="2" customWidth="1"/>
    <col min="10" max="10" width="2" style="2" customWidth="1"/>
    <col min="11" max="11" width="11.7109375" style="19" bestFit="1" customWidth="1"/>
    <col min="12" max="14" width="10.85546875" style="19"/>
    <col min="15" max="15" width="12" style="19" bestFit="1" customWidth="1"/>
    <col min="16" max="16384" width="10.85546875" style="19"/>
  </cols>
  <sheetData>
    <row r="1" spans="1:10" s="3" customFormat="1" ht="12">
      <c r="A1" s="1" t="s">
        <v>194</v>
      </c>
      <c r="B1" s="1"/>
      <c r="C1" s="1"/>
      <c r="E1" s="81"/>
      <c r="H1" s="303" t="s">
        <v>0</v>
      </c>
      <c r="J1" s="2"/>
    </row>
    <row r="2" spans="1:10" s="3" customFormat="1" ht="12">
      <c r="A2" s="1"/>
      <c r="B2" s="1"/>
      <c r="C2" s="1"/>
      <c r="E2" s="81"/>
      <c r="H2" s="303"/>
      <c r="J2" s="2"/>
    </row>
    <row r="3" spans="1:10" s="3" customFormat="1" ht="12">
      <c r="A3" s="1" t="s">
        <v>193</v>
      </c>
      <c r="B3" s="1"/>
      <c r="C3" s="1"/>
      <c r="E3" s="81"/>
      <c r="H3" s="303" t="s">
        <v>1</v>
      </c>
      <c r="J3" s="2"/>
    </row>
    <row r="4" spans="1:10" s="3" customFormat="1" ht="12">
      <c r="A4" s="1" t="s">
        <v>105</v>
      </c>
      <c r="B4" s="4"/>
      <c r="C4" s="1"/>
      <c r="E4" s="81"/>
      <c r="H4" s="303" t="s">
        <v>41</v>
      </c>
      <c r="J4" s="2"/>
    </row>
    <row r="5" spans="1:10" s="3" customFormat="1" ht="12">
      <c r="A5" s="1" t="s">
        <v>42</v>
      </c>
      <c r="B5" s="4"/>
      <c r="C5" s="1"/>
      <c r="E5" s="81"/>
      <c r="H5" s="303" t="s">
        <v>43</v>
      </c>
      <c r="J5" s="2"/>
    </row>
    <row r="6" spans="1:10" s="3" customFormat="1" ht="12">
      <c r="A6" s="1" t="s">
        <v>2</v>
      </c>
      <c r="B6" s="1"/>
      <c r="C6" s="1"/>
      <c r="D6" s="1"/>
      <c r="E6" s="82"/>
      <c r="F6" s="2"/>
      <c r="G6" s="2"/>
      <c r="H6" s="2"/>
      <c r="I6" s="1"/>
      <c r="J6" s="2"/>
    </row>
    <row r="7" spans="1:10" s="3" customFormat="1" ht="12">
      <c r="A7" s="5" t="s">
        <v>3</v>
      </c>
      <c r="B7" s="4"/>
      <c r="C7" s="1"/>
      <c r="D7" s="1"/>
      <c r="E7" s="82"/>
      <c r="F7" s="1"/>
      <c r="G7" s="1"/>
      <c r="H7" s="1"/>
      <c r="I7" s="1"/>
      <c r="J7" s="2"/>
    </row>
    <row r="8" spans="1:10" s="3" customFormat="1" ht="12">
      <c r="A8" s="1"/>
      <c r="B8" s="1"/>
      <c r="C8" s="1"/>
      <c r="D8" s="1"/>
      <c r="E8" s="82"/>
      <c r="F8" s="1"/>
      <c r="G8" s="1"/>
      <c r="H8" s="1"/>
      <c r="I8" s="1"/>
      <c r="J8" s="2"/>
    </row>
    <row r="9" spans="1:10" s="3" customFormat="1" ht="12" customHeight="1">
      <c r="A9" s="322" t="s">
        <v>4</v>
      </c>
      <c r="B9" s="322"/>
      <c r="C9" s="322"/>
      <c r="D9" s="322"/>
      <c r="E9" s="322"/>
      <c r="F9" s="322"/>
      <c r="G9" s="322"/>
      <c r="H9" s="322"/>
      <c r="I9" s="309"/>
      <c r="J9" s="2"/>
    </row>
    <row r="10" spans="1:10" s="3" customFormat="1" ht="12">
      <c r="A10" s="322"/>
      <c r="B10" s="322"/>
      <c r="C10" s="322"/>
      <c r="D10" s="322"/>
      <c r="E10" s="322"/>
      <c r="F10" s="322"/>
      <c r="G10" s="322"/>
      <c r="H10" s="322"/>
      <c r="I10" s="309"/>
      <c r="J10" s="2"/>
    </row>
    <row r="11" spans="1:10" s="3" customFormat="1" ht="12">
      <c r="A11" s="322"/>
      <c r="B11" s="322"/>
      <c r="C11" s="322"/>
      <c r="D11" s="322"/>
      <c r="E11" s="322"/>
      <c r="F11" s="322"/>
      <c r="G11" s="322"/>
      <c r="H11" s="322"/>
      <c r="I11" s="309"/>
      <c r="J11" s="2"/>
    </row>
    <row r="12" spans="1:10" s="3" customFormat="1" ht="12">
      <c r="A12" s="322"/>
      <c r="B12" s="322"/>
      <c r="C12" s="322"/>
      <c r="D12" s="322"/>
      <c r="E12" s="322"/>
      <c r="F12" s="322"/>
      <c r="G12" s="322"/>
      <c r="H12" s="322"/>
      <c r="I12" s="309"/>
      <c r="J12" s="2"/>
    </row>
    <row r="13" spans="1:10" s="3" customFormat="1" thickBot="1">
      <c r="A13" s="6"/>
      <c r="B13" s="6"/>
      <c r="C13" s="6"/>
      <c r="D13" s="6"/>
      <c r="E13" s="83"/>
      <c r="F13" s="6"/>
      <c r="G13" s="6"/>
      <c r="H13" s="6"/>
      <c r="I13" s="6"/>
      <c r="J13" s="2"/>
    </row>
    <row r="14" spans="1:10" s="3" customFormat="1" ht="12">
      <c r="A14" s="1"/>
      <c r="B14" s="7" t="s">
        <v>5</v>
      </c>
      <c r="C14" s="124" t="s">
        <v>6</v>
      </c>
      <c r="D14" s="7" t="s">
        <v>7</v>
      </c>
      <c r="E14" s="84"/>
      <c r="F14" s="124" t="s">
        <v>8</v>
      </c>
      <c r="G14" s="124" t="s">
        <v>9</v>
      </c>
      <c r="H14" s="9" t="s">
        <v>44</v>
      </c>
      <c r="I14" s="9" t="s">
        <v>45</v>
      </c>
      <c r="J14" s="2"/>
    </row>
    <row r="15" spans="1:10" s="3" customFormat="1" ht="12">
      <c r="A15" s="8"/>
      <c r="B15" s="7"/>
      <c r="C15" s="9" t="s">
        <v>10</v>
      </c>
      <c r="D15" s="7" t="s">
        <v>11</v>
      </c>
      <c r="E15" s="84"/>
      <c r="F15" s="124" t="s">
        <v>12</v>
      </c>
      <c r="G15" s="124"/>
      <c r="H15" s="124" t="s">
        <v>214</v>
      </c>
      <c r="I15" s="7"/>
      <c r="J15" s="2"/>
    </row>
    <row r="16" spans="1:10" s="3" customFormat="1" ht="12">
      <c r="A16" s="10" t="s">
        <v>13</v>
      </c>
      <c r="B16" s="7"/>
      <c r="C16" s="124" t="s">
        <v>14</v>
      </c>
      <c r="D16" s="7" t="s">
        <v>15</v>
      </c>
      <c r="E16" s="84"/>
      <c r="F16" s="124" t="s">
        <v>15</v>
      </c>
      <c r="G16" s="124" t="s">
        <v>213</v>
      </c>
      <c r="H16" s="124" t="s">
        <v>15</v>
      </c>
      <c r="I16" s="7" t="s">
        <v>16</v>
      </c>
      <c r="J16" s="2"/>
    </row>
    <row r="17" spans="1:21" s="3" customFormat="1" ht="12">
      <c r="A17" s="125" t="s">
        <v>17</v>
      </c>
      <c r="B17" s="11" t="s">
        <v>18</v>
      </c>
      <c r="C17" s="125" t="s">
        <v>19</v>
      </c>
      <c r="D17" s="11" t="s">
        <v>20</v>
      </c>
      <c r="E17" s="85"/>
      <c r="F17" s="125" t="s">
        <v>21</v>
      </c>
      <c r="G17" s="125" t="s">
        <v>20</v>
      </c>
      <c r="H17" s="125" t="s">
        <v>21</v>
      </c>
      <c r="I17" s="11" t="s">
        <v>22</v>
      </c>
      <c r="J17" s="2"/>
      <c r="K17" s="258"/>
    </row>
    <row r="18" spans="1:21" s="3" customFormat="1" ht="12">
      <c r="A18" s="12">
        <v>1</v>
      </c>
      <c r="B18" s="2" t="s">
        <v>23</v>
      </c>
      <c r="C18" s="13">
        <v>95650049</v>
      </c>
      <c r="D18" s="13">
        <v>-6144379.1124999542</v>
      </c>
      <c r="E18" s="86" t="s">
        <v>24</v>
      </c>
      <c r="F18" s="13">
        <v>89505669.887500048</v>
      </c>
      <c r="G18" s="13"/>
      <c r="H18" s="13">
        <v>89505669.887500048</v>
      </c>
      <c r="I18" s="14" t="s">
        <v>11</v>
      </c>
      <c r="J18" s="2"/>
      <c r="K18" s="255"/>
      <c r="O18" s="255"/>
      <c r="P18" s="255"/>
      <c r="Q18" s="255"/>
      <c r="R18" s="255"/>
      <c r="S18" s="255"/>
      <c r="T18" s="255"/>
      <c r="U18" s="255"/>
    </row>
    <row r="19" spans="1:21" s="3" customFormat="1" ht="12">
      <c r="A19" s="12">
        <v>2</v>
      </c>
      <c r="B19" s="2"/>
      <c r="C19" s="15"/>
      <c r="D19" s="15"/>
      <c r="E19" s="87"/>
      <c r="F19" s="15"/>
      <c r="G19" s="15"/>
      <c r="H19" s="15"/>
      <c r="I19" s="2"/>
      <c r="J19" s="2"/>
      <c r="K19" s="255"/>
      <c r="O19" s="255"/>
      <c r="P19" s="255"/>
      <c r="Q19" s="255"/>
      <c r="R19" s="255"/>
      <c r="S19" s="255"/>
      <c r="T19" s="255"/>
      <c r="U19" s="255"/>
    </row>
    <row r="20" spans="1:21" s="3" customFormat="1" ht="12">
      <c r="A20" s="12">
        <v>3</v>
      </c>
      <c r="B20" s="2" t="s">
        <v>25</v>
      </c>
      <c r="C20" s="282">
        <v>262337</v>
      </c>
      <c r="D20" s="282">
        <v>0</v>
      </c>
      <c r="E20" s="86" t="s">
        <v>24</v>
      </c>
      <c r="F20" s="282">
        <v>262337</v>
      </c>
      <c r="G20" s="282"/>
      <c r="H20" s="282">
        <v>262337</v>
      </c>
      <c r="I20" s="14" t="s">
        <v>11</v>
      </c>
      <c r="J20" s="2"/>
      <c r="K20" s="255"/>
      <c r="O20" s="255"/>
      <c r="P20" s="255"/>
      <c r="Q20" s="255"/>
      <c r="R20" s="255"/>
      <c r="S20" s="255"/>
      <c r="T20" s="255"/>
      <c r="U20" s="255"/>
    </row>
    <row r="21" spans="1:21" s="3" customFormat="1" ht="12">
      <c r="A21" s="12">
        <v>4</v>
      </c>
      <c r="B21" s="2"/>
      <c r="C21" s="282"/>
      <c r="D21" s="282"/>
      <c r="E21" s="87"/>
      <c r="F21" s="282"/>
      <c r="G21" s="282"/>
      <c r="H21" s="282"/>
      <c r="I21" s="2"/>
      <c r="J21" s="2"/>
      <c r="K21" s="255"/>
      <c r="O21" s="255"/>
      <c r="P21" s="255"/>
      <c r="Q21" s="255"/>
      <c r="R21" s="255"/>
      <c r="S21" s="255"/>
      <c r="T21" s="255"/>
      <c r="U21" s="255"/>
    </row>
    <row r="22" spans="1:21" s="3" customFormat="1" ht="12">
      <c r="A22" s="12">
        <v>5</v>
      </c>
      <c r="B22" s="2" t="s">
        <v>101</v>
      </c>
      <c r="C22" s="282">
        <v>0</v>
      </c>
      <c r="D22" s="282">
        <v>0</v>
      </c>
      <c r="E22" s="88" t="s">
        <v>26</v>
      </c>
      <c r="F22" s="282">
        <v>0</v>
      </c>
      <c r="G22" s="282"/>
      <c r="H22" s="282">
        <v>0</v>
      </c>
      <c r="I22" s="14" t="s">
        <v>11</v>
      </c>
      <c r="J22" s="2"/>
      <c r="K22" s="255"/>
      <c r="O22" s="255"/>
      <c r="P22" s="255"/>
      <c r="Q22" s="255"/>
      <c r="R22" s="255"/>
      <c r="S22" s="255"/>
      <c r="T22" s="255"/>
      <c r="U22" s="255"/>
    </row>
    <row r="23" spans="1:21" s="3" customFormat="1" ht="12">
      <c r="A23" s="12">
        <v>6</v>
      </c>
      <c r="B23" s="2"/>
      <c r="C23" s="282"/>
      <c r="D23" s="282"/>
      <c r="E23" s="87"/>
      <c r="F23" s="282"/>
      <c r="G23" s="282"/>
      <c r="H23" s="282"/>
      <c r="I23" s="2"/>
      <c r="J23" s="2"/>
      <c r="K23" s="255"/>
      <c r="O23" s="255"/>
      <c r="P23" s="255"/>
      <c r="Q23" s="255"/>
      <c r="R23" s="255"/>
      <c r="S23" s="255"/>
      <c r="T23" s="255"/>
      <c r="U23" s="255"/>
    </row>
    <row r="24" spans="1:21" s="3" customFormat="1" ht="12">
      <c r="A24" s="12">
        <v>7</v>
      </c>
      <c r="B24" s="2" t="s">
        <v>27</v>
      </c>
      <c r="C24" s="282">
        <v>889558.59846153809</v>
      </c>
      <c r="D24" s="282">
        <v>-889558.59846153809</v>
      </c>
      <c r="E24" s="88" t="s">
        <v>28</v>
      </c>
      <c r="F24" s="282">
        <v>0</v>
      </c>
      <c r="G24" s="282"/>
      <c r="H24" s="282">
        <v>0</v>
      </c>
      <c r="I24" s="14" t="s">
        <v>11</v>
      </c>
      <c r="J24" s="2"/>
      <c r="K24" s="255"/>
      <c r="O24" s="255"/>
      <c r="P24" s="255"/>
      <c r="Q24" s="255"/>
      <c r="R24" s="255"/>
      <c r="S24" s="255"/>
      <c r="T24" s="255"/>
      <c r="U24" s="255"/>
    </row>
    <row r="25" spans="1:21" s="3" customFormat="1" ht="12">
      <c r="A25" s="12">
        <v>8</v>
      </c>
      <c r="B25" s="2"/>
      <c r="C25" s="282"/>
      <c r="D25" s="282"/>
      <c r="E25" s="87"/>
      <c r="F25" s="282"/>
      <c r="G25" s="282"/>
      <c r="H25" s="282"/>
      <c r="I25" s="2"/>
      <c r="J25" s="2"/>
      <c r="K25" s="255"/>
      <c r="O25" s="255"/>
      <c r="P25" s="255"/>
      <c r="Q25" s="255"/>
      <c r="R25" s="255"/>
      <c r="S25" s="255"/>
      <c r="T25" s="255"/>
      <c r="U25" s="255"/>
    </row>
    <row r="26" spans="1:21" s="3" customFormat="1" ht="12">
      <c r="A26" s="12">
        <v>9</v>
      </c>
      <c r="B26" s="2" t="s">
        <v>102</v>
      </c>
      <c r="C26" s="282">
        <v>-38771613</v>
      </c>
      <c r="D26" s="282">
        <v>16846967.950689841</v>
      </c>
      <c r="E26" s="88" t="s">
        <v>29</v>
      </c>
      <c r="F26" s="282">
        <v>-21924645.049310159</v>
      </c>
      <c r="G26" s="282"/>
      <c r="H26" s="282">
        <v>-21924645.049310159</v>
      </c>
      <c r="I26" s="14" t="s">
        <v>11</v>
      </c>
      <c r="J26" s="2"/>
      <c r="K26" s="255"/>
      <c r="O26" s="255"/>
      <c r="P26" s="255"/>
      <c r="Q26" s="255"/>
      <c r="R26" s="255"/>
      <c r="S26" s="255"/>
      <c r="T26" s="255"/>
      <c r="U26" s="255"/>
    </row>
    <row r="27" spans="1:21" s="3" customFormat="1" ht="12">
      <c r="A27" s="12">
        <v>10</v>
      </c>
      <c r="B27" s="2"/>
      <c r="C27" s="282"/>
      <c r="D27" s="282"/>
      <c r="E27" s="87"/>
      <c r="F27" s="282"/>
      <c r="G27" s="282"/>
      <c r="H27" s="282"/>
      <c r="I27" s="2"/>
      <c r="J27" s="2"/>
      <c r="K27" s="255"/>
      <c r="O27" s="255"/>
      <c r="P27" s="255"/>
      <c r="Q27" s="255"/>
      <c r="R27" s="255"/>
      <c r="S27" s="255"/>
      <c r="T27" s="255"/>
      <c r="U27" s="255"/>
    </row>
    <row r="28" spans="1:21" s="3" customFormat="1" ht="12">
      <c r="A28" s="12">
        <v>11</v>
      </c>
      <c r="B28" s="2" t="s">
        <v>103</v>
      </c>
      <c r="C28" s="282">
        <v>-35337116</v>
      </c>
      <c r="D28" s="282">
        <v>1021413.6204150761</v>
      </c>
      <c r="E28" s="88" t="s">
        <v>30</v>
      </c>
      <c r="F28" s="282">
        <v>-34315702.379584923</v>
      </c>
      <c r="G28" s="282"/>
      <c r="H28" s="282">
        <v>-34315702.379584923</v>
      </c>
      <c r="I28" s="14" t="s">
        <v>11</v>
      </c>
      <c r="J28" s="2"/>
      <c r="K28" s="255"/>
      <c r="O28" s="255"/>
      <c r="P28" s="255"/>
      <c r="Q28" s="255"/>
      <c r="R28" s="255"/>
      <c r="S28" s="255"/>
      <c r="T28" s="255"/>
      <c r="U28" s="255"/>
    </row>
    <row r="29" spans="1:21" s="3" customFormat="1" ht="12">
      <c r="A29" s="12">
        <v>12</v>
      </c>
      <c r="B29" s="2"/>
      <c r="C29" s="282"/>
      <c r="D29" s="282"/>
      <c r="E29" s="87"/>
      <c r="F29" s="282"/>
      <c r="G29" s="282"/>
      <c r="H29" s="282"/>
      <c r="I29" s="2"/>
      <c r="J29" s="2"/>
      <c r="K29" s="255"/>
      <c r="O29" s="256"/>
      <c r="P29" s="256"/>
      <c r="Q29" s="256"/>
      <c r="R29" s="256"/>
      <c r="S29" s="256"/>
      <c r="T29" s="256"/>
      <c r="U29" s="256"/>
    </row>
    <row r="30" spans="1:21" s="3" customFormat="1" ht="12">
      <c r="A30" s="12">
        <v>13</v>
      </c>
      <c r="B30" s="2" t="s">
        <v>31</v>
      </c>
      <c r="C30" s="282">
        <v>18558765</v>
      </c>
      <c r="D30" s="282">
        <v>-1141760.5727797421</v>
      </c>
      <c r="E30" s="88" t="s">
        <v>30</v>
      </c>
      <c r="F30" s="282">
        <v>17417004.427220259</v>
      </c>
      <c r="G30" s="282"/>
      <c r="H30" s="282">
        <v>17417004.427220259</v>
      </c>
      <c r="I30" s="14" t="s">
        <v>11</v>
      </c>
      <c r="J30" s="2"/>
      <c r="K30" s="255"/>
    </row>
    <row r="31" spans="1:21" s="3" customFormat="1" ht="12">
      <c r="A31" s="12">
        <v>14</v>
      </c>
      <c r="B31" s="2"/>
      <c r="C31" s="282"/>
      <c r="D31" s="282"/>
      <c r="E31" s="87"/>
      <c r="F31" s="282"/>
      <c r="G31" s="282"/>
      <c r="H31" s="282"/>
      <c r="I31" s="2"/>
      <c r="J31" s="2"/>
      <c r="K31" s="255"/>
    </row>
    <row r="32" spans="1:21" s="3" customFormat="1" ht="12">
      <c r="A32" s="12">
        <v>15</v>
      </c>
      <c r="B32" s="2" t="s">
        <v>32</v>
      </c>
      <c r="C32" s="282">
        <v>68470.441538461542</v>
      </c>
      <c r="D32" s="282">
        <v>-68469.959230769251</v>
      </c>
      <c r="E32" s="88" t="s">
        <v>33</v>
      </c>
      <c r="F32" s="282">
        <v>0.48230769230771386</v>
      </c>
      <c r="G32" s="282"/>
      <c r="H32" s="282">
        <v>0.48230769230771386</v>
      </c>
      <c r="I32" s="14" t="s">
        <v>11</v>
      </c>
      <c r="J32" s="2"/>
      <c r="K32" s="255"/>
    </row>
    <row r="33" spans="1:17" s="3" customFormat="1" ht="12">
      <c r="A33" s="12">
        <v>16</v>
      </c>
      <c r="B33" s="2"/>
      <c r="C33" s="282"/>
      <c r="D33" s="282"/>
      <c r="E33" s="87"/>
      <c r="F33" s="282"/>
      <c r="G33" s="282"/>
      <c r="H33" s="282"/>
      <c r="I33" s="2"/>
      <c r="J33" s="2"/>
      <c r="K33" s="255"/>
    </row>
    <row r="34" spans="1:17" s="3" customFormat="1" ht="12">
      <c r="A34" s="12">
        <v>17</v>
      </c>
      <c r="B34" s="2" t="s">
        <v>34</v>
      </c>
      <c r="C34" s="282">
        <v>58415.263846153844</v>
      </c>
      <c r="D34" s="282">
        <v>-58414.929230769223</v>
      </c>
      <c r="E34" s="88" t="s">
        <v>33</v>
      </c>
      <c r="F34" s="282">
        <v>0.33461538461534701</v>
      </c>
      <c r="G34" s="282"/>
      <c r="H34" s="282">
        <v>0.33461538461534701</v>
      </c>
      <c r="I34" s="14" t="s">
        <v>11</v>
      </c>
      <c r="J34" s="2"/>
      <c r="K34" s="255"/>
    </row>
    <row r="35" spans="1:17" s="100" customFormat="1" ht="12">
      <c r="A35" s="12">
        <v>18</v>
      </c>
      <c r="C35" s="283"/>
      <c r="D35" s="283"/>
      <c r="E35" s="114"/>
      <c r="F35" s="283"/>
      <c r="G35" s="283"/>
      <c r="H35" s="283"/>
    </row>
    <row r="36" spans="1:17" s="100" customFormat="1" ht="12">
      <c r="A36" s="12">
        <v>19</v>
      </c>
      <c r="B36" s="100" t="s">
        <v>35</v>
      </c>
      <c r="C36" s="282">
        <v>-37755.630769230767</v>
      </c>
      <c r="D36" s="282">
        <v>0</v>
      </c>
      <c r="E36" s="114"/>
      <c r="F36" s="282">
        <v>-37755.630769230767</v>
      </c>
      <c r="G36" s="282"/>
      <c r="H36" s="282">
        <v>-37755.630769230767</v>
      </c>
      <c r="I36" s="14" t="s">
        <v>11</v>
      </c>
      <c r="K36" s="255"/>
    </row>
    <row r="37" spans="1:17" s="3" customFormat="1" ht="12">
      <c r="A37" s="12">
        <v>20</v>
      </c>
      <c r="B37" s="2"/>
      <c r="C37" s="282"/>
      <c r="D37" s="282"/>
      <c r="F37" s="282"/>
      <c r="G37" s="282"/>
      <c r="H37" s="282"/>
      <c r="I37" s="2"/>
      <c r="J37" s="2"/>
      <c r="K37" s="255"/>
    </row>
    <row r="38" spans="1:17" s="3" customFormat="1" ht="12">
      <c r="A38" s="12">
        <v>21</v>
      </c>
      <c r="B38" s="2" t="s">
        <v>36</v>
      </c>
      <c r="C38" s="288">
        <v>0</v>
      </c>
      <c r="D38" s="288">
        <v>963525.88874397893</v>
      </c>
      <c r="E38" s="88" t="s">
        <v>37</v>
      </c>
      <c r="F38" s="284">
        <v>963526.27069082297</v>
      </c>
      <c r="G38" s="284">
        <v>-4952</v>
      </c>
      <c r="H38" s="284">
        <v>958574.27069082297</v>
      </c>
      <c r="I38" s="14" t="s">
        <v>11</v>
      </c>
      <c r="J38" s="2"/>
      <c r="K38" s="255"/>
      <c r="M38" s="17"/>
    </row>
    <row r="39" spans="1:17" s="3" customFormat="1" ht="12">
      <c r="A39" s="12">
        <v>22</v>
      </c>
      <c r="B39" s="2"/>
      <c r="C39" s="16"/>
      <c r="D39" s="16"/>
      <c r="E39" s="89"/>
      <c r="F39" s="16"/>
      <c r="G39" s="16"/>
      <c r="H39" s="16"/>
      <c r="I39" s="2"/>
      <c r="J39" s="2"/>
      <c r="K39" s="255"/>
      <c r="M39" s="17"/>
    </row>
    <row r="40" spans="1:17" s="3" customFormat="1" thickBot="1">
      <c r="A40" s="12">
        <v>23</v>
      </c>
      <c r="B40" s="2" t="s">
        <v>38</v>
      </c>
      <c r="C40" s="285">
        <v>41341109.67307692</v>
      </c>
      <c r="D40" s="285">
        <v>10529324.287646124</v>
      </c>
      <c r="E40" s="90"/>
      <c r="F40" s="285">
        <v>51870434.342669889</v>
      </c>
      <c r="G40" s="285">
        <v>-4952</v>
      </c>
      <c r="H40" s="285">
        <v>51865482.342669889</v>
      </c>
      <c r="I40" s="2"/>
      <c r="J40" s="2"/>
      <c r="K40" s="255"/>
      <c r="L40" s="17"/>
      <c r="M40" s="17"/>
      <c r="N40" s="91"/>
    </row>
    <row r="41" spans="1:17" s="3" customFormat="1" thickTop="1">
      <c r="A41" s="12">
        <v>24</v>
      </c>
      <c r="B41" s="2"/>
      <c r="C41" s="16"/>
      <c r="D41" s="16"/>
      <c r="E41" s="92"/>
      <c r="F41" s="16"/>
      <c r="G41" s="16"/>
      <c r="H41" s="16"/>
      <c r="I41" s="2"/>
      <c r="J41" s="2"/>
      <c r="K41" s="256"/>
    </row>
    <row r="42" spans="1:17" s="3" customFormat="1" ht="12">
      <c r="A42" s="12">
        <v>25</v>
      </c>
      <c r="B42" s="2" t="s">
        <v>220</v>
      </c>
      <c r="C42" s="16"/>
      <c r="D42" s="16"/>
      <c r="E42" s="92"/>
      <c r="F42" s="16"/>
      <c r="G42" s="16"/>
      <c r="H42" s="16"/>
      <c r="I42" s="2"/>
      <c r="J42" s="2"/>
      <c r="K42" s="256"/>
    </row>
    <row r="43" spans="1:17" s="3" customFormat="1" ht="12">
      <c r="A43" s="12"/>
      <c r="B43" s="2"/>
      <c r="C43" s="16"/>
      <c r="D43" s="16"/>
      <c r="E43" s="92"/>
      <c r="F43" s="16"/>
      <c r="G43" s="16"/>
      <c r="H43" s="16"/>
      <c r="I43" s="2"/>
      <c r="J43" s="2"/>
      <c r="K43" s="256"/>
    </row>
    <row r="44" spans="1:17" s="3" customFormat="1" ht="12">
      <c r="A44" s="7"/>
      <c r="B44" s="1"/>
      <c r="C44" s="16"/>
      <c r="D44" s="16"/>
      <c r="E44" s="92"/>
      <c r="F44" s="16"/>
      <c r="G44" s="16"/>
      <c r="H44" s="16"/>
      <c r="I44" s="2"/>
      <c r="J44" s="2"/>
      <c r="K44" s="256"/>
    </row>
    <row r="45" spans="1:17" s="3" customFormat="1" ht="12">
      <c r="A45" s="2"/>
      <c r="I45" s="2"/>
      <c r="J45" s="2"/>
      <c r="O45" s="16"/>
      <c r="P45" s="16"/>
      <c r="Q45" s="16"/>
    </row>
    <row r="46" spans="1:17" s="3" customFormat="1" ht="12">
      <c r="A46" s="2"/>
      <c r="I46" s="2"/>
      <c r="J46" s="2"/>
      <c r="P46" s="16"/>
      <c r="Q46" s="16"/>
    </row>
    <row r="47" spans="1:17" s="3" customFormat="1" ht="12">
      <c r="A47" s="2"/>
      <c r="I47" s="2"/>
      <c r="J47" s="2"/>
      <c r="K47" s="2"/>
      <c r="L47" s="16"/>
      <c r="M47" s="16"/>
      <c r="N47" s="92"/>
      <c r="O47" s="16"/>
      <c r="P47" s="16"/>
      <c r="Q47" s="16"/>
    </row>
    <row r="48" spans="1:17" s="3" customFormat="1" ht="12">
      <c r="A48" s="2"/>
      <c r="C48" s="320"/>
      <c r="D48" s="320"/>
      <c r="E48" s="320"/>
      <c r="F48" s="320"/>
      <c r="G48" s="320"/>
      <c r="H48" s="320"/>
      <c r="I48" s="2"/>
      <c r="J48" s="2"/>
      <c r="K48" s="2"/>
      <c r="L48" s="16"/>
      <c r="M48" s="16"/>
      <c r="N48" s="16"/>
      <c r="O48" s="16"/>
      <c r="P48" s="16"/>
      <c r="Q48" s="16"/>
    </row>
    <row r="49" spans="1:17" s="3" customFormat="1" ht="12">
      <c r="A49" s="2"/>
      <c r="C49" s="320"/>
      <c r="D49" s="320"/>
      <c r="E49" s="320"/>
      <c r="F49" s="320"/>
      <c r="G49" s="320"/>
      <c r="H49" s="320"/>
      <c r="I49" s="2"/>
      <c r="J49" s="2"/>
      <c r="K49" s="2"/>
      <c r="L49" s="16"/>
      <c r="M49" s="16"/>
      <c r="N49" s="92"/>
      <c r="O49" s="16"/>
      <c r="P49" s="16"/>
      <c r="Q49" s="16"/>
    </row>
    <row r="50" spans="1:17">
      <c r="A50" s="18"/>
      <c r="C50" s="320"/>
      <c r="D50" s="320"/>
      <c r="E50" s="320"/>
      <c r="F50" s="320"/>
      <c r="G50" s="320"/>
      <c r="H50" s="320"/>
      <c r="K50" s="16"/>
      <c r="L50" s="16"/>
      <c r="M50" s="16"/>
      <c r="N50" s="92"/>
      <c r="O50" s="16"/>
      <c r="P50" s="2"/>
      <c r="Q50" s="2"/>
    </row>
    <row r="51" spans="1:17">
      <c r="A51" s="18"/>
      <c r="C51" s="320"/>
      <c r="D51" s="320"/>
      <c r="E51" s="320"/>
      <c r="F51" s="320"/>
      <c r="G51" s="320"/>
      <c r="H51" s="320"/>
      <c r="K51" s="2"/>
      <c r="L51" s="16"/>
      <c r="M51" s="16"/>
      <c r="N51" s="92"/>
      <c r="O51" s="16"/>
      <c r="P51" s="2"/>
      <c r="Q51" s="2"/>
    </row>
    <row r="52" spans="1:17">
      <c r="A52" s="18"/>
      <c r="C52" s="320"/>
      <c r="D52" s="320"/>
      <c r="E52" s="320"/>
      <c r="F52" s="320"/>
      <c r="G52" s="320"/>
      <c r="H52" s="320"/>
      <c r="K52" s="2"/>
      <c r="L52" s="2"/>
      <c r="M52" s="2"/>
      <c r="N52" s="81"/>
      <c r="O52" s="2"/>
      <c r="P52" s="2"/>
      <c r="Q52" s="2"/>
    </row>
    <row r="53" spans="1:17">
      <c r="A53" s="18"/>
      <c r="C53" s="320"/>
      <c r="D53" s="320"/>
      <c r="E53" s="320"/>
      <c r="F53" s="320"/>
      <c r="G53" s="320"/>
      <c r="H53" s="320"/>
    </row>
    <row r="54" spans="1:17">
      <c r="A54" s="18"/>
      <c r="C54" s="320"/>
      <c r="D54" s="320"/>
      <c r="E54" s="320"/>
      <c r="F54" s="320"/>
      <c r="G54" s="320"/>
      <c r="H54" s="320"/>
    </row>
    <row r="55" spans="1:17">
      <c r="A55" s="18"/>
      <c r="C55" s="320"/>
      <c r="D55" s="320"/>
      <c r="E55" s="320"/>
      <c r="F55" s="320"/>
      <c r="G55" s="320"/>
      <c r="H55" s="320"/>
    </row>
    <row r="56" spans="1:17">
      <c r="A56" s="18"/>
      <c r="C56" s="320"/>
      <c r="D56" s="320"/>
      <c r="E56" s="320"/>
      <c r="F56" s="320"/>
      <c r="G56" s="320"/>
      <c r="H56" s="320"/>
    </row>
    <row r="57" spans="1:17">
      <c r="A57" s="18"/>
      <c r="C57" s="320"/>
      <c r="D57" s="320"/>
      <c r="E57" s="320"/>
      <c r="F57" s="320"/>
      <c r="G57" s="320"/>
      <c r="H57" s="320"/>
    </row>
    <row r="58" spans="1:17">
      <c r="A58" s="18"/>
      <c r="C58" s="320"/>
      <c r="D58" s="320"/>
      <c r="E58" s="320"/>
      <c r="F58" s="320"/>
      <c r="G58" s="320"/>
      <c r="H58" s="320"/>
    </row>
    <row r="59" spans="1:17">
      <c r="A59" s="18"/>
      <c r="C59" s="320"/>
      <c r="D59" s="320"/>
      <c r="E59" s="320"/>
      <c r="F59" s="320"/>
      <c r="G59" s="320"/>
      <c r="H59" s="320"/>
    </row>
    <row r="60" spans="1:17">
      <c r="A60" s="18"/>
      <c r="C60" s="320"/>
      <c r="D60" s="320"/>
      <c r="E60" s="320"/>
      <c r="F60" s="320"/>
      <c r="G60" s="320"/>
      <c r="H60" s="320"/>
    </row>
    <row r="61" spans="1:17">
      <c r="A61" s="18"/>
      <c r="C61" s="320"/>
      <c r="D61" s="320"/>
      <c r="E61" s="320"/>
      <c r="F61" s="320"/>
      <c r="G61" s="320"/>
      <c r="H61" s="320"/>
    </row>
    <row r="62" spans="1:17">
      <c r="A62" s="18"/>
      <c r="C62" s="320"/>
      <c r="D62" s="320"/>
      <c r="E62" s="320"/>
      <c r="F62" s="320"/>
      <c r="G62" s="320"/>
      <c r="H62" s="320"/>
    </row>
    <row r="63" spans="1:17">
      <c r="A63" s="18"/>
      <c r="C63" s="320"/>
      <c r="D63" s="320"/>
      <c r="E63" s="320"/>
      <c r="F63" s="320"/>
      <c r="G63" s="320"/>
      <c r="H63" s="320"/>
    </row>
    <row r="64" spans="1:17">
      <c r="A64" s="18"/>
      <c r="C64" s="320"/>
      <c r="D64" s="320"/>
      <c r="E64" s="320"/>
      <c r="F64" s="320"/>
      <c r="G64" s="320"/>
      <c r="H64" s="320"/>
    </row>
    <row r="65" spans="1:8">
      <c r="A65" s="18"/>
      <c r="C65" s="320"/>
      <c r="D65" s="320"/>
      <c r="E65" s="320"/>
      <c r="F65" s="320"/>
      <c r="G65" s="320"/>
      <c r="H65" s="320"/>
    </row>
    <row r="66" spans="1:8">
      <c r="A66" s="18"/>
      <c r="C66" s="320"/>
      <c r="D66" s="320"/>
      <c r="E66" s="320"/>
      <c r="F66" s="320"/>
      <c r="G66" s="320"/>
      <c r="H66" s="320"/>
    </row>
    <row r="67" spans="1:8">
      <c r="A67" s="18"/>
      <c r="C67" s="320"/>
      <c r="D67" s="320"/>
      <c r="E67" s="320"/>
      <c r="F67" s="320"/>
      <c r="G67" s="320"/>
      <c r="H67" s="320"/>
    </row>
    <row r="68" spans="1:8">
      <c r="A68" s="18"/>
      <c r="C68" s="320"/>
      <c r="D68" s="320"/>
      <c r="E68" s="320"/>
      <c r="F68" s="320"/>
      <c r="G68" s="320"/>
      <c r="H68" s="320"/>
    </row>
    <row r="69" spans="1:8">
      <c r="A69" s="18"/>
      <c r="C69" s="320"/>
      <c r="D69" s="320"/>
      <c r="E69" s="320"/>
      <c r="F69" s="320"/>
      <c r="G69" s="320"/>
      <c r="H69" s="320"/>
    </row>
    <row r="70" spans="1:8">
      <c r="A70" s="18"/>
      <c r="C70" s="321"/>
      <c r="D70" s="321"/>
      <c r="E70" s="321"/>
      <c r="F70" s="321"/>
      <c r="G70" s="321"/>
      <c r="H70" s="321"/>
    </row>
    <row r="71" spans="1:8">
      <c r="A71" s="18"/>
    </row>
    <row r="72" spans="1:8">
      <c r="A72" s="18"/>
      <c r="F72" s="94"/>
      <c r="H72" s="94"/>
    </row>
    <row r="73" spans="1:8">
      <c r="A73" s="18"/>
    </row>
    <row r="74" spans="1:8">
      <c r="A74" s="18"/>
    </row>
    <row r="75" spans="1:8">
      <c r="A75" s="18"/>
    </row>
    <row r="76" spans="1:8">
      <c r="A76" s="18"/>
    </row>
  </sheetData>
  <mergeCells count="1">
    <mergeCell ref="A9:H12"/>
  </mergeCells>
  <pageMargins left="0.7" right="0.7" top="0.75" bottom="0.75" header="0.3" footer="0.3"/>
  <pageSetup scale="98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43.42578125" style="24" customWidth="1"/>
    <col min="4" max="4" width="2.7109375" style="24" customWidth="1"/>
    <col min="5" max="5" width="14.28515625" style="24" customWidth="1"/>
    <col min="6" max="6" width="2.7109375" style="24" customWidth="1"/>
    <col min="7" max="7" width="13.7109375" style="24" customWidth="1"/>
    <col min="8" max="8" width="2.7109375" style="24" customWidth="1"/>
    <col min="9" max="9" width="14.7109375" style="24" bestFit="1" customWidth="1"/>
    <col min="10" max="11" width="12.7109375" style="24" customWidth="1"/>
    <col min="12" max="12" width="15.5703125" style="24" bestFit="1" customWidth="1"/>
    <col min="13" max="13" width="2.7109375" style="24" customWidth="1"/>
    <col min="14" max="14" width="10.85546875" style="24" bestFit="1" customWidth="1"/>
    <col min="15" max="15" width="2.7109375" style="24" customWidth="1"/>
    <col min="16" max="16" width="20.28515625" style="24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112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105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01" t="s">
        <v>115</v>
      </c>
      <c r="M7" s="23"/>
      <c r="N7" s="23"/>
      <c r="O7" s="23"/>
      <c r="P7" s="23"/>
    </row>
    <row r="8" spans="1:17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-5</v>
      </c>
      <c r="M11" s="56"/>
      <c r="N11" s="56">
        <v>-6</v>
      </c>
      <c r="O11" s="56"/>
      <c r="P11" s="56">
        <v>-7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-178757525.06290001</v>
      </c>
      <c r="N15" s="102">
        <v>0.46329999999999999</v>
      </c>
      <c r="P15" s="67">
        <v>1242474.9371</v>
      </c>
    </row>
    <row r="16" spans="1:17">
      <c r="A16" s="33">
        <v>2</v>
      </c>
      <c r="C16" s="24" t="s">
        <v>63</v>
      </c>
      <c r="E16" s="38">
        <v>2300000</v>
      </c>
      <c r="F16" s="37"/>
      <c r="G16" s="38">
        <v>17000000</v>
      </c>
      <c r="H16" s="37"/>
      <c r="I16" s="37">
        <v>17100000</v>
      </c>
      <c r="J16" s="38"/>
      <c r="K16" s="66">
        <v>17100000</v>
      </c>
      <c r="L16" s="66">
        <v>-16982001.085200001</v>
      </c>
      <c r="N16" s="102">
        <v>4.3999999999999997E-2</v>
      </c>
      <c r="P16" s="67">
        <v>117998.9148</v>
      </c>
    </row>
    <row r="17" spans="1:20">
      <c r="A17" s="33">
        <v>3</v>
      </c>
      <c r="C17" s="24" t="s">
        <v>64</v>
      </c>
      <c r="E17" s="37"/>
      <c r="F17" s="37"/>
      <c r="G17" s="37">
        <v>0</v>
      </c>
      <c r="H17" s="37"/>
      <c r="I17" s="37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7">
        <v>187444000</v>
      </c>
      <c r="F18" s="37"/>
      <c r="G18" s="38">
        <v>201935000</v>
      </c>
      <c r="H18" s="37"/>
      <c r="I18" s="38">
        <v>191433000</v>
      </c>
      <c r="J18" s="38"/>
      <c r="K18" s="66">
        <v>191433000</v>
      </c>
      <c r="L18" s="66">
        <v>-190111680.33340001</v>
      </c>
      <c r="N18" s="102">
        <v>0.49270000000000003</v>
      </c>
      <c r="P18" s="67">
        <v>1321319.6666000001</v>
      </c>
    </row>
    <row r="19" spans="1:20">
      <c r="A19" s="33">
        <v>5</v>
      </c>
      <c r="C19" s="45" t="s">
        <v>92</v>
      </c>
      <c r="E19" s="37">
        <v>3598.9</v>
      </c>
      <c r="F19" s="37"/>
      <c r="G19" s="37">
        <v>3382.67</v>
      </c>
      <c r="H19" s="37"/>
      <c r="I19" s="37">
        <v>3413</v>
      </c>
      <c r="J19" s="37"/>
      <c r="K19" s="66">
        <v>3413</v>
      </c>
      <c r="L19" s="66">
        <v>0</v>
      </c>
      <c r="N19" s="103" t="s">
        <v>93</v>
      </c>
      <c r="P19" s="67">
        <v>3413</v>
      </c>
    </row>
    <row r="20" spans="1:20">
      <c r="A20" s="33">
        <v>6</v>
      </c>
      <c r="C20" s="45" t="s">
        <v>94</v>
      </c>
      <c r="E20" s="37"/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45" t="s">
        <v>111</v>
      </c>
      <c r="E22" s="37">
        <v>453258.01</v>
      </c>
      <c r="F22" s="37"/>
      <c r="G22" s="37">
        <v>484913.99999999988</v>
      </c>
      <c r="H22" s="37"/>
      <c r="I22" s="37">
        <v>455635.84230769234</v>
      </c>
      <c r="J22" s="38">
        <v>-381</v>
      </c>
      <c r="K22" s="66">
        <v>455254.84230769234</v>
      </c>
      <c r="L22" s="66">
        <v>0</v>
      </c>
      <c r="N22" s="103" t="s">
        <v>93</v>
      </c>
      <c r="P22" s="67">
        <v>455254.84230000002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>
        <v>0</v>
      </c>
      <c r="J23" s="37"/>
      <c r="K23" s="37"/>
      <c r="L23" s="66"/>
      <c r="N23" s="102">
        <v>0</v>
      </c>
      <c r="P23" s="67">
        <v>0</v>
      </c>
    </row>
    <row r="24" spans="1:20">
      <c r="A24" s="33">
        <v>10</v>
      </c>
      <c r="E24" s="69"/>
      <c r="F24" s="37"/>
      <c r="G24" s="69"/>
      <c r="H24" s="37"/>
      <c r="I24" s="69"/>
      <c r="J24" s="69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370200856.90999997</v>
      </c>
      <c r="F25" s="37"/>
      <c r="G25" s="74">
        <v>399423296.67000002</v>
      </c>
      <c r="H25" s="37"/>
      <c r="I25" s="74">
        <v>388992048.84230769</v>
      </c>
      <c r="J25" s="74">
        <v>-381</v>
      </c>
      <c r="K25" s="74">
        <v>388991667.84230769</v>
      </c>
      <c r="L25" s="74">
        <v>-385851206.48150003</v>
      </c>
      <c r="N25" s="104">
        <v>1</v>
      </c>
      <c r="P25" s="74">
        <v>3140461.3608547007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99" t="s">
        <v>72</v>
      </c>
      <c r="P27" s="76"/>
    </row>
    <row r="28" spans="1:20">
      <c r="A28" s="33">
        <v>14</v>
      </c>
    </row>
    <row r="29" spans="1:20">
      <c r="A29" s="33">
        <v>15</v>
      </c>
      <c r="C29" s="44" t="s">
        <v>96</v>
      </c>
    </row>
    <row r="31" spans="1:20">
      <c r="A31" s="53" t="s">
        <v>97</v>
      </c>
    </row>
    <row r="32" spans="1:20">
      <c r="A32" s="53" t="s">
        <v>98</v>
      </c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116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40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23" t="s">
        <v>100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106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105">
        <v>1196729.4898000001</v>
      </c>
      <c r="F15" s="45"/>
      <c r="G15" s="106">
        <v>0.45667140378528287</v>
      </c>
      <c r="I15" s="106">
        <v>6.6959321087948331E-2</v>
      </c>
      <c r="K15" s="102">
        <v>3.0599999999999999E-2</v>
      </c>
    </row>
    <row r="16" spans="1:13">
      <c r="A16" s="33">
        <v>2</v>
      </c>
      <c r="C16" s="24" t="s">
        <v>63</v>
      </c>
      <c r="E16" s="38">
        <v>113654.43030000001</v>
      </c>
      <c r="F16" s="45"/>
      <c r="G16" s="106">
        <v>4.3370476514447455E-2</v>
      </c>
      <c r="I16" s="106">
        <v>2.3220060000000001E-2</v>
      </c>
      <c r="K16" s="102">
        <v>1E-3</v>
      </c>
    </row>
    <row r="17" spans="1:13">
      <c r="A17" s="33">
        <v>3</v>
      </c>
      <c r="C17" s="24" t="s">
        <v>64</v>
      </c>
      <c r="E17" s="38">
        <v>0</v>
      </c>
      <c r="F17" s="45"/>
      <c r="G17" s="106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38">
        <v>1272671.3137000001</v>
      </c>
      <c r="F18" s="45"/>
      <c r="G18" s="106">
        <v>0.48565076764488291</v>
      </c>
      <c r="I18" s="106">
        <v>0.10397708544753399</v>
      </c>
      <c r="K18" s="102">
        <v>5.0500000000000003E-2</v>
      </c>
    </row>
    <row r="19" spans="1:13">
      <c r="A19" s="33">
        <v>5</v>
      </c>
      <c r="C19" s="24" t="s">
        <v>66</v>
      </c>
      <c r="E19" s="38">
        <v>2710.7231000000002</v>
      </c>
      <c r="F19" s="45"/>
      <c r="G19" s="106">
        <v>1.0344106449295203E-3</v>
      </c>
      <c r="I19" s="106">
        <v>0.02</v>
      </c>
      <c r="K19" s="102">
        <v>0</v>
      </c>
    </row>
    <row r="20" spans="1:13">
      <c r="A20" s="33">
        <v>6</v>
      </c>
      <c r="C20" s="24" t="s">
        <v>67</v>
      </c>
      <c r="E20" s="38">
        <v>0</v>
      </c>
      <c r="F20" s="45"/>
      <c r="G20" s="106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38">
        <v>0</v>
      </c>
      <c r="F21" s="45"/>
      <c r="G21" s="106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38">
        <v>34782.384599999998</v>
      </c>
      <c r="F22" s="45"/>
      <c r="G22" s="106">
        <v>1.3272941410457087E-2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38">
        <v>0</v>
      </c>
      <c r="F23" s="45"/>
      <c r="G23" s="106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2620548.3415000006</v>
      </c>
      <c r="G25" s="104">
        <v>0.99999999999999978</v>
      </c>
      <c r="I25" s="102"/>
      <c r="K25" s="104">
        <v>8.2100000000000006E-2</v>
      </c>
    </row>
    <row r="26" spans="1:13" ht="15.75" thickTop="1">
      <c r="A26" s="33">
        <v>12</v>
      </c>
    </row>
    <row r="27" spans="1:13">
      <c r="A27" s="33">
        <v>13</v>
      </c>
      <c r="C27" s="44" t="s">
        <v>72</v>
      </c>
    </row>
    <row r="28" spans="1:13" s="47" customFormat="1">
      <c r="A28" s="33">
        <v>14</v>
      </c>
      <c r="B28" s="45"/>
      <c r="C28" s="46" t="s">
        <v>73</v>
      </c>
      <c r="D28" s="45"/>
      <c r="E28" s="45"/>
      <c r="F28" s="45"/>
      <c r="G28" s="45"/>
      <c r="H28" s="45"/>
      <c r="I28" s="45"/>
      <c r="J28" s="45"/>
      <c r="K28" s="24"/>
      <c r="L28" s="45"/>
      <c r="M28" s="45"/>
    </row>
    <row r="29" spans="1:13" s="47" customFormat="1" ht="15" customHeight="1">
      <c r="A29" s="33">
        <v>15</v>
      </c>
      <c r="B29" s="24"/>
      <c r="C29" s="48"/>
      <c r="D29" s="48"/>
      <c r="E29" s="48"/>
      <c r="F29" s="48"/>
      <c r="G29" s="48"/>
      <c r="H29" s="48"/>
      <c r="I29" s="48"/>
      <c r="J29" s="48"/>
      <c r="K29" s="48"/>
      <c r="L29" s="45"/>
      <c r="M29" s="45"/>
    </row>
    <row r="30" spans="1:13" s="47" customFormat="1">
      <c r="A30" s="33">
        <v>16</v>
      </c>
      <c r="B30" s="44"/>
      <c r="C30" s="49" t="s">
        <v>74</v>
      </c>
      <c r="D30" s="48"/>
      <c r="E30" s="48"/>
      <c r="F30" s="48"/>
      <c r="G30" s="48"/>
      <c r="H30" s="48"/>
      <c r="I30" s="48"/>
      <c r="J30" s="48"/>
      <c r="K30" s="48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D4" zoomScaleNormal="100" workbookViewId="0"/>
  </sheetViews>
  <sheetFormatPr defaultColWidth="9.140625" defaultRowHeight="12"/>
  <cols>
    <col min="1" max="1" width="6" style="24" customWidth="1"/>
    <col min="2" max="2" width="2.7109375" style="24" customWidth="1"/>
    <col min="3" max="3" width="35.7109375" style="24" customWidth="1"/>
    <col min="4" max="4" width="2.7109375" style="24" customWidth="1"/>
    <col min="5" max="5" width="13.7109375" style="24" customWidth="1"/>
    <col min="6" max="6" width="2.7109375" style="24" customWidth="1"/>
    <col min="7" max="7" width="13.7109375" style="24" customWidth="1"/>
    <col min="8" max="8" width="2.7109375" style="24" customWidth="1"/>
    <col min="9" max="12" width="13.7109375" style="24" customWidth="1"/>
    <col min="13" max="13" width="2.7109375" style="24" customWidth="1"/>
    <col min="14" max="14" width="13.5703125" style="24" customWidth="1"/>
    <col min="15" max="15" width="2.7109375" style="24" customWidth="1"/>
    <col min="16" max="16" width="16.140625" style="24" bestFit="1" customWidth="1"/>
    <col min="17" max="17" width="13.140625" style="24" customWidth="1"/>
    <col min="18" max="18" width="9.140625" style="24"/>
    <col min="19" max="19" width="10.7109375" style="24" bestFit="1" customWidth="1"/>
    <col min="20" max="16384" width="9.140625" style="24"/>
  </cols>
  <sheetData>
    <row r="1" spans="1:16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N1" s="23"/>
      <c r="O1" s="23"/>
      <c r="P1" s="23"/>
    </row>
    <row r="2" spans="1:16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N2" s="23"/>
      <c r="O2" s="23"/>
      <c r="P2" s="23"/>
    </row>
    <row r="3" spans="1:16">
      <c r="A3" s="1" t="s">
        <v>116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23"/>
      <c r="O3" s="23"/>
      <c r="P3" s="23"/>
    </row>
    <row r="4" spans="1:16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N4" s="23"/>
      <c r="O4" s="23"/>
      <c r="P4" s="23"/>
    </row>
    <row r="5" spans="1:16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N5" s="23"/>
      <c r="O5" s="23"/>
      <c r="P5" s="23"/>
    </row>
    <row r="6" spans="1:16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N6" s="23"/>
      <c r="O6" s="23"/>
      <c r="P6" s="23"/>
    </row>
    <row r="7" spans="1:16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100</v>
      </c>
      <c r="N7" s="1"/>
      <c r="O7" s="23"/>
      <c r="P7" s="23"/>
    </row>
    <row r="8" spans="1:16">
      <c r="A8" s="109" t="s">
        <v>80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6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s="57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6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6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117</v>
      </c>
    </row>
    <row r="15" spans="1:16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-178803270.51019999</v>
      </c>
      <c r="N15" s="102">
        <v>0.46329999999999999</v>
      </c>
      <c r="P15" s="22">
        <v>1196729.4898000001</v>
      </c>
    </row>
    <row r="16" spans="1:16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66">
        <v>17100000</v>
      </c>
      <c r="L16" s="66">
        <v>-16986345.569699999</v>
      </c>
      <c r="N16" s="102">
        <v>4.3999999999999997E-2</v>
      </c>
      <c r="P16" s="22">
        <v>113654.43030000001</v>
      </c>
    </row>
    <row r="17" spans="1:20">
      <c r="A17" s="33">
        <v>3</v>
      </c>
      <c r="C17" s="24" t="s">
        <v>64</v>
      </c>
      <c r="E17" s="38">
        <v>0</v>
      </c>
      <c r="F17" s="38"/>
      <c r="G17" s="38">
        <v>0</v>
      </c>
      <c r="H17" s="38"/>
      <c r="I17" s="38">
        <v>0</v>
      </c>
      <c r="J17" s="38"/>
      <c r="K17" s="66">
        <v>0</v>
      </c>
      <c r="L17" s="66">
        <v>0</v>
      </c>
      <c r="N17" s="103">
        <v>0</v>
      </c>
      <c r="P17" s="22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201935000</v>
      </c>
      <c r="H18" s="38"/>
      <c r="I18" s="38">
        <v>191433000</v>
      </c>
      <c r="J18" s="38"/>
      <c r="K18" s="66">
        <v>191433000</v>
      </c>
      <c r="L18" s="66">
        <v>-190160328.68630001</v>
      </c>
      <c r="N18" s="102">
        <v>0.49270000000000003</v>
      </c>
      <c r="P18" s="22">
        <v>1272671.3137000001</v>
      </c>
    </row>
    <row r="19" spans="1:20">
      <c r="A19" s="33">
        <v>5</v>
      </c>
      <c r="C19" s="45" t="s">
        <v>92</v>
      </c>
      <c r="E19" s="37">
        <v>2610.8000000000002</v>
      </c>
      <c r="F19" s="37"/>
      <c r="G19" s="37">
        <v>2760.8</v>
      </c>
      <c r="H19" s="37"/>
      <c r="I19" s="37">
        <v>2710.7230769230764</v>
      </c>
      <c r="J19" s="37"/>
      <c r="K19" s="66">
        <v>2710.7230769230764</v>
      </c>
      <c r="L19" s="66">
        <v>0</v>
      </c>
      <c r="N19" s="103" t="s">
        <v>93</v>
      </c>
      <c r="P19" s="22">
        <v>2710.7231000000002</v>
      </c>
    </row>
    <row r="20" spans="1:20">
      <c r="A20" s="33">
        <v>6</v>
      </c>
      <c r="C20" s="45" t="s">
        <v>94</v>
      </c>
      <c r="E20" s="37">
        <v>0</v>
      </c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22">
        <v>0</v>
      </c>
    </row>
    <row r="21" spans="1:20">
      <c r="A21" s="33">
        <v>7</v>
      </c>
      <c r="C21" s="45" t="s">
        <v>68</v>
      </c>
      <c r="E21" s="37">
        <v>0</v>
      </c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22">
        <v>0</v>
      </c>
    </row>
    <row r="22" spans="1:20">
      <c r="A22" s="33">
        <v>8</v>
      </c>
      <c r="C22" s="24" t="s">
        <v>118</v>
      </c>
      <c r="E22" s="38">
        <v>33021.55000000001</v>
      </c>
      <c r="F22" s="38"/>
      <c r="G22" s="38">
        <v>50328.39</v>
      </c>
      <c r="H22" s="38"/>
      <c r="I22" s="38">
        <v>34308.384615384624</v>
      </c>
      <c r="J22" s="38">
        <v>474</v>
      </c>
      <c r="K22" s="66">
        <v>34782.384615384624</v>
      </c>
      <c r="L22" s="110">
        <v>0</v>
      </c>
      <c r="N22" s="103" t="s">
        <v>93</v>
      </c>
      <c r="P22" s="22">
        <v>34782.384599999998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66"/>
      <c r="K23" s="66"/>
      <c r="L23" s="66"/>
      <c r="N23" s="102"/>
      <c r="P23" s="22"/>
    </row>
    <row r="24" spans="1:20">
      <c r="A24" s="33">
        <v>10</v>
      </c>
      <c r="E24" s="69"/>
      <c r="F24" s="37"/>
      <c r="G24" s="69"/>
      <c r="H24" s="37"/>
      <c r="I24" s="69"/>
      <c r="J24" s="71"/>
      <c r="K24" s="71"/>
      <c r="L24" s="71"/>
      <c r="N24" s="72"/>
      <c r="P24" s="71"/>
    </row>
    <row r="25" spans="1:20" ht="12.75" thickBot="1">
      <c r="A25" s="33">
        <v>11</v>
      </c>
      <c r="C25" s="24" t="s">
        <v>71</v>
      </c>
      <c r="E25" s="74">
        <v>369779632.35000002</v>
      </c>
      <c r="F25" s="37"/>
      <c r="G25" s="74">
        <v>398988089.19</v>
      </c>
      <c r="H25" s="37"/>
      <c r="I25" s="74">
        <v>388570019.1076923</v>
      </c>
      <c r="J25" s="74">
        <v>474</v>
      </c>
      <c r="K25" s="74">
        <v>388570493.1076923</v>
      </c>
      <c r="L25" s="74">
        <v>-385949944.76620001</v>
      </c>
      <c r="N25" s="104">
        <v>1</v>
      </c>
      <c r="P25" s="74">
        <v>2620548.3415384619</v>
      </c>
      <c r="Q25" s="75"/>
      <c r="S25" s="76"/>
      <c r="T25" s="76"/>
    </row>
    <row r="26" spans="1:20" ht="12.75" thickTop="1">
      <c r="A26" s="33">
        <v>12</v>
      </c>
      <c r="S26" s="76"/>
    </row>
    <row r="27" spans="1:20">
      <c r="A27" s="33">
        <v>13</v>
      </c>
      <c r="C27" s="79" t="s">
        <v>72</v>
      </c>
      <c r="P27" s="76"/>
    </row>
    <row r="28" spans="1:20">
      <c r="A28" s="33">
        <v>14</v>
      </c>
      <c r="C28" s="111" t="s">
        <v>96</v>
      </c>
      <c r="D28" s="7"/>
    </row>
    <row r="29" spans="1:20">
      <c r="A29" s="33"/>
      <c r="C29" s="44"/>
    </row>
    <row r="30" spans="1:20">
      <c r="A30" s="44" t="s">
        <v>97</v>
      </c>
    </row>
    <row r="31" spans="1:20">
      <c r="A31" s="53" t="s">
        <v>98</v>
      </c>
    </row>
    <row r="32" spans="1:20">
      <c r="A32" s="53"/>
    </row>
    <row r="33" spans="1:16">
      <c r="A33" s="53"/>
    </row>
    <row r="34" spans="1:16">
      <c r="A34" s="5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</sheetData>
  <mergeCells count="1">
    <mergeCell ref="L12:N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119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105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23" t="s">
        <v>100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106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08">
        <v>130743</v>
      </c>
      <c r="G15" s="102">
        <v>0.46219974795162522</v>
      </c>
      <c r="I15" s="106">
        <v>6.6959321087948331E-2</v>
      </c>
      <c r="K15" s="102">
        <v>3.09E-2</v>
      </c>
    </row>
    <row r="16" spans="1:13">
      <c r="A16" s="33">
        <v>2</v>
      </c>
      <c r="C16" s="24" t="s">
        <v>63</v>
      </c>
      <c r="E16" s="67">
        <v>12417</v>
      </c>
      <c r="G16" s="102">
        <v>4.3895508108565219E-2</v>
      </c>
      <c r="I16" s="106">
        <v>2.3220060000000001E-2</v>
      </c>
      <c r="K16" s="102">
        <v>1E-3</v>
      </c>
    </row>
    <row r="17" spans="1:13">
      <c r="A17" s="33">
        <v>3</v>
      </c>
      <c r="C17" s="24" t="s">
        <v>64</v>
      </c>
      <c r="E17" s="67">
        <v>0</v>
      </c>
      <c r="G17" s="102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67">
        <v>139039</v>
      </c>
      <c r="G18" s="102">
        <v>0.49152992850455374</v>
      </c>
      <c r="I18" s="106">
        <v>0.10397708544753399</v>
      </c>
      <c r="K18" s="102">
        <v>5.11E-2</v>
      </c>
    </row>
    <row r="19" spans="1:13">
      <c r="A19" s="33">
        <v>5</v>
      </c>
      <c r="C19" s="24" t="s">
        <v>66</v>
      </c>
      <c r="E19" s="67">
        <v>696</v>
      </c>
      <c r="G19" s="102">
        <v>2.3748154352558198E-3</v>
      </c>
      <c r="I19" s="106">
        <v>0.06</v>
      </c>
      <c r="K19" s="102">
        <v>1E-4</v>
      </c>
    </row>
    <row r="20" spans="1:13">
      <c r="A20" s="33">
        <v>6</v>
      </c>
      <c r="C20" s="24" t="s">
        <v>67</v>
      </c>
      <c r="E20" s="67">
        <v>0</v>
      </c>
      <c r="G20" s="102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67">
        <v>0</v>
      </c>
      <c r="G21" s="102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67">
        <v>0</v>
      </c>
      <c r="G22" s="102">
        <v>0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67">
        <v>0</v>
      </c>
      <c r="G23" s="102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282895</v>
      </c>
      <c r="G25" s="104">
        <v>1</v>
      </c>
      <c r="I25" s="102"/>
      <c r="K25" s="104">
        <v>8.3099999999999993E-2</v>
      </c>
    </row>
    <row r="26" spans="1:13" ht="15.75" thickTop="1">
      <c r="A26" s="33">
        <v>12</v>
      </c>
    </row>
    <row r="27" spans="1:13">
      <c r="A27" s="33">
        <v>13</v>
      </c>
      <c r="B27" s="45"/>
      <c r="C27" s="96" t="s">
        <v>113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43.42578125" style="24" customWidth="1"/>
    <col min="4" max="4" width="2.7109375" style="24" customWidth="1"/>
    <col min="5" max="5" width="12.7109375" style="24" customWidth="1"/>
    <col min="6" max="6" width="2.7109375" style="24" customWidth="1"/>
    <col min="7" max="7" width="12.7109375" style="24" customWidth="1"/>
    <col min="8" max="8" width="2.7109375" style="24" customWidth="1"/>
    <col min="9" max="12" width="12.7109375" style="24" customWidth="1"/>
    <col min="13" max="13" width="2.7109375" style="24" customWidth="1"/>
    <col min="14" max="14" width="12.7109375" style="24" customWidth="1"/>
    <col min="15" max="15" width="2.7109375" style="24" customWidth="1"/>
    <col min="16" max="16" width="16.85546875" style="24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119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105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 t="s">
        <v>100</v>
      </c>
      <c r="M7" s="23"/>
      <c r="N7" s="23"/>
      <c r="O7" s="23"/>
      <c r="P7" s="23"/>
    </row>
    <row r="8" spans="1:17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-5</v>
      </c>
      <c r="M11" s="56"/>
      <c r="N11" s="56">
        <v>-6</v>
      </c>
      <c r="O11" s="56"/>
      <c r="P11" s="56">
        <v>-7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-179864541.62079999</v>
      </c>
      <c r="N15" s="102">
        <v>0.46329999999999999</v>
      </c>
      <c r="P15" s="67">
        <v>130743</v>
      </c>
    </row>
    <row r="16" spans="1:17">
      <c r="A16" s="33">
        <v>2</v>
      </c>
      <c r="C16" s="24" t="s">
        <v>63</v>
      </c>
      <c r="E16" s="38">
        <v>2300000</v>
      </c>
      <c r="F16" s="37"/>
      <c r="G16" s="38">
        <v>17000000</v>
      </c>
      <c r="H16" s="37"/>
      <c r="I16" s="37">
        <v>17100000</v>
      </c>
      <c r="J16" s="38"/>
      <c r="K16" s="66">
        <v>17100000</v>
      </c>
      <c r="L16" s="66">
        <v>-17087135.3061</v>
      </c>
      <c r="N16" s="102">
        <v>4.3999999999999997E-2</v>
      </c>
      <c r="P16" s="67">
        <v>12417</v>
      </c>
    </row>
    <row r="17" spans="1:20">
      <c r="A17" s="33">
        <v>3</v>
      </c>
      <c r="C17" s="24" t="s">
        <v>64</v>
      </c>
      <c r="E17" s="37"/>
      <c r="F17" s="37"/>
      <c r="G17" s="37">
        <v>0</v>
      </c>
      <c r="H17" s="37"/>
      <c r="I17" s="37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7">
        <v>187444000</v>
      </c>
      <c r="F18" s="37"/>
      <c r="G18" s="38">
        <v>201935000</v>
      </c>
      <c r="H18" s="37"/>
      <c r="I18" s="38">
        <v>191433000</v>
      </c>
      <c r="J18" s="38"/>
      <c r="K18" s="66">
        <v>191433000</v>
      </c>
      <c r="L18" s="66">
        <v>-191288944.66620001</v>
      </c>
      <c r="N18" s="102">
        <v>0.49270000000000003</v>
      </c>
      <c r="P18" s="67">
        <v>139039</v>
      </c>
    </row>
    <row r="19" spans="1:20">
      <c r="A19" s="33">
        <v>5</v>
      </c>
      <c r="C19" s="45" t="s">
        <v>92</v>
      </c>
      <c r="E19" s="37">
        <v>626</v>
      </c>
      <c r="F19" s="37"/>
      <c r="G19" s="37">
        <v>842</v>
      </c>
      <c r="H19" s="37"/>
      <c r="I19" s="37">
        <v>696</v>
      </c>
      <c r="J19" s="37"/>
      <c r="K19" s="66">
        <v>696</v>
      </c>
      <c r="L19" s="66">
        <v>0</v>
      </c>
      <c r="N19" s="103" t="s">
        <v>93</v>
      </c>
      <c r="P19" s="67">
        <v>696</v>
      </c>
    </row>
    <row r="20" spans="1:20">
      <c r="A20" s="33">
        <v>6</v>
      </c>
      <c r="C20" s="45" t="s">
        <v>94</v>
      </c>
      <c r="E20" s="37"/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45" t="s">
        <v>111</v>
      </c>
      <c r="E22" s="37">
        <v>-10548.939999999999</v>
      </c>
      <c r="F22" s="37"/>
      <c r="G22" s="37">
        <v>-7927.7699999999941</v>
      </c>
      <c r="H22" s="37"/>
      <c r="I22" s="37">
        <v>-10355.428461538462</v>
      </c>
      <c r="J22" s="38">
        <v>175</v>
      </c>
      <c r="K22" s="66">
        <v>-10180.428461538462</v>
      </c>
      <c r="L22" s="66">
        <v>10180.428461538462</v>
      </c>
      <c r="N22" s="103"/>
      <c r="P22" s="67">
        <v>0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>
        <v>0</v>
      </c>
      <c r="J23" s="37"/>
      <c r="K23" s="37"/>
      <c r="L23" s="66"/>
      <c r="N23" s="102">
        <v>0</v>
      </c>
      <c r="P23" s="67">
        <v>0</v>
      </c>
    </row>
    <row r="24" spans="1:20">
      <c r="A24" s="33">
        <v>10</v>
      </c>
      <c r="E24" s="69"/>
      <c r="F24" s="37"/>
      <c r="G24" s="69"/>
      <c r="H24" s="37"/>
      <c r="I24" s="69"/>
      <c r="J24" s="69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369734077.06</v>
      </c>
      <c r="F25" s="37"/>
      <c r="G25" s="74">
        <v>398927914.23000002</v>
      </c>
      <c r="H25" s="37"/>
      <c r="I25" s="74">
        <v>388523340.57153845</v>
      </c>
      <c r="J25" s="74">
        <v>175</v>
      </c>
      <c r="K25" s="74">
        <v>388523515.57153845</v>
      </c>
      <c r="L25" s="74">
        <v>-388230441.16463846</v>
      </c>
      <c r="N25" s="104">
        <v>1</v>
      </c>
      <c r="P25" s="98">
        <v>282895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99" t="s">
        <v>72</v>
      </c>
      <c r="P27" s="76"/>
    </row>
    <row r="28" spans="1:20">
      <c r="A28" s="33">
        <v>14</v>
      </c>
      <c r="P28" s="307"/>
    </row>
    <row r="29" spans="1:20">
      <c r="A29" s="33">
        <v>15</v>
      </c>
      <c r="C29" s="44" t="s">
        <v>96</v>
      </c>
    </row>
    <row r="30" spans="1:20">
      <c r="A30" s="33">
        <v>16</v>
      </c>
      <c r="C30" s="53" t="s">
        <v>97</v>
      </c>
    </row>
    <row r="31" spans="1:20">
      <c r="A31" s="33">
        <v>17</v>
      </c>
      <c r="C31" s="53" t="s">
        <v>98</v>
      </c>
    </row>
    <row r="32" spans="1:20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28515625" style="24" bestFit="1" customWidth="1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28515625" style="24" bestFit="1" customWidth="1"/>
    <col min="10" max="10" width="1.7109375" style="24" customWidth="1"/>
    <col min="11" max="11" width="17.28515625" style="24" customWidth="1"/>
    <col min="12" max="12" width="9.140625" style="24"/>
    <col min="13" max="13" width="10.42578125" style="24" bestFit="1" customWidth="1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121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40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23" t="s">
        <v>115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991779.69</v>
      </c>
      <c r="G15" s="102">
        <v>0.36704135406171329</v>
      </c>
      <c r="I15" s="106">
        <v>6.6959321087948331E-2</v>
      </c>
      <c r="K15" s="102">
        <v>2.46E-2</v>
      </c>
      <c r="M15" s="118"/>
    </row>
    <row r="16" spans="1:13">
      <c r="A16" s="33">
        <v>2</v>
      </c>
      <c r="C16" s="24" t="s">
        <v>63</v>
      </c>
      <c r="E16" s="37">
        <v>94190.17</v>
      </c>
      <c r="G16" s="102">
        <v>3.485823301755954E-2</v>
      </c>
      <c r="I16" s="106">
        <v>2.3220060000000001E-2</v>
      </c>
      <c r="K16" s="102">
        <v>8.0000000000000004E-4</v>
      </c>
      <c r="M16" s="118"/>
    </row>
    <row r="17" spans="1:13">
      <c r="A17" s="33">
        <v>3</v>
      </c>
      <c r="C17" s="24" t="s">
        <v>64</v>
      </c>
      <c r="E17" s="37">
        <v>0</v>
      </c>
      <c r="G17" s="102">
        <v>0</v>
      </c>
      <c r="I17" s="106">
        <v>0</v>
      </c>
      <c r="K17" s="102">
        <v>0</v>
      </c>
      <c r="M17" s="118"/>
    </row>
    <row r="18" spans="1:13">
      <c r="A18" s="33">
        <v>4</v>
      </c>
      <c r="C18" s="24" t="s">
        <v>65</v>
      </c>
      <c r="E18" s="37">
        <v>1054715.8500000001</v>
      </c>
      <c r="G18" s="102">
        <v>0.39033299193125331</v>
      </c>
      <c r="I18" s="106">
        <v>0.1116</v>
      </c>
      <c r="K18" s="102">
        <v>4.36E-2</v>
      </c>
      <c r="M18" s="118"/>
    </row>
    <row r="19" spans="1:13">
      <c r="A19" s="33">
        <v>5</v>
      </c>
      <c r="C19" s="24" t="s">
        <v>66</v>
      </c>
      <c r="E19" s="37">
        <v>10986.35</v>
      </c>
      <c r="G19" s="102">
        <v>4.0658674712283167E-3</v>
      </c>
      <c r="I19" s="106">
        <v>0.02</v>
      </c>
      <c r="K19" s="102">
        <v>1E-4</v>
      </c>
      <c r="M19" s="118"/>
    </row>
    <row r="20" spans="1:13">
      <c r="A20" s="33">
        <v>6</v>
      </c>
      <c r="C20" s="24" t="s">
        <v>67</v>
      </c>
      <c r="E20" s="37">
        <v>0</v>
      </c>
      <c r="G20" s="102">
        <v>0</v>
      </c>
      <c r="I20" s="106">
        <v>0</v>
      </c>
      <c r="K20" s="102">
        <v>0</v>
      </c>
      <c r="M20" s="118"/>
    </row>
    <row r="21" spans="1:13">
      <c r="A21" s="33">
        <v>7</v>
      </c>
      <c r="C21" s="24" t="s">
        <v>68</v>
      </c>
      <c r="E21" s="37">
        <v>0</v>
      </c>
      <c r="G21" s="102">
        <v>0</v>
      </c>
      <c r="I21" s="106">
        <v>0</v>
      </c>
      <c r="K21" s="102">
        <v>0</v>
      </c>
      <c r="M21" s="118"/>
    </row>
    <row r="22" spans="1:13">
      <c r="A22" s="33">
        <v>8</v>
      </c>
      <c r="C22" s="24" t="s">
        <v>69</v>
      </c>
      <c r="E22" s="38">
        <v>550420.43999999994</v>
      </c>
      <c r="G22" s="102">
        <v>0.20370155351824556</v>
      </c>
      <c r="I22" s="106">
        <v>0</v>
      </c>
      <c r="K22" s="102">
        <v>0</v>
      </c>
      <c r="M22" s="118"/>
    </row>
    <row r="23" spans="1:13">
      <c r="A23" s="33">
        <v>9</v>
      </c>
      <c r="C23" s="24" t="s">
        <v>70</v>
      </c>
      <c r="E23" s="37">
        <v>0</v>
      </c>
      <c r="G23" s="102">
        <v>0</v>
      </c>
      <c r="I23" s="106">
        <v>0</v>
      </c>
      <c r="K23" s="102">
        <v>0</v>
      </c>
      <c r="M23" s="118"/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2702092.5</v>
      </c>
      <c r="G25" s="104">
        <v>1</v>
      </c>
      <c r="I25" s="102"/>
      <c r="K25" s="104">
        <v>6.9100000000000009E-2</v>
      </c>
      <c r="M25" s="42"/>
    </row>
    <row r="26" spans="1:13" ht="15.75" thickTop="1">
      <c r="A26" s="33">
        <v>12</v>
      </c>
    </row>
    <row r="27" spans="1:13">
      <c r="A27" s="33">
        <v>13</v>
      </c>
      <c r="C27" s="44" t="s">
        <v>72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45"/>
      <c r="C28" s="46" t="s">
        <v>73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24"/>
      <c r="C29" s="48"/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>
        <v>16</v>
      </c>
      <c r="B30" s="44"/>
      <c r="C30" s="49" t="s">
        <v>74</v>
      </c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35.7109375" style="24" customWidth="1"/>
    <col min="4" max="4" width="2.7109375" style="24" customWidth="1"/>
    <col min="5" max="5" width="13.7109375" style="24" customWidth="1"/>
    <col min="6" max="6" width="2.7109375" style="24" customWidth="1"/>
    <col min="7" max="7" width="13.7109375" style="24" customWidth="1"/>
    <col min="8" max="8" width="2.7109375" style="24" customWidth="1"/>
    <col min="9" max="12" width="13.7109375" style="24" customWidth="1"/>
    <col min="13" max="13" width="2.7109375" style="24" customWidth="1"/>
    <col min="14" max="14" width="13.5703125" style="24" customWidth="1"/>
    <col min="15" max="15" width="2.7109375" style="24" customWidth="1"/>
    <col min="16" max="16" width="16.140625" style="24" bestFit="1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5"/>
      <c r="M1" s="23" t="s">
        <v>0</v>
      </c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N2" s="23"/>
      <c r="O2" s="23"/>
      <c r="P2" s="23"/>
    </row>
    <row r="3" spans="1:17">
      <c r="A3" s="1" t="s">
        <v>121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5"/>
      <c r="M3" s="23" t="s">
        <v>78</v>
      </c>
      <c r="N3" s="23"/>
      <c r="O3" s="23"/>
      <c r="P3" s="23"/>
    </row>
    <row r="4" spans="1:17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5"/>
      <c r="M4" s="23" t="s">
        <v>41</v>
      </c>
      <c r="N4" s="23"/>
      <c r="O4" s="23"/>
      <c r="P4" s="23"/>
    </row>
    <row r="5" spans="1:17">
      <c r="A5" s="1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5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 t="s">
        <v>115</v>
      </c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19" t="s">
        <v>122</v>
      </c>
      <c r="M7" s="23"/>
      <c r="N7" s="23"/>
      <c r="O7" s="23"/>
      <c r="P7" s="23"/>
    </row>
    <row r="8" spans="1:17">
      <c r="A8" s="109" t="s">
        <v>80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-179008221.31</v>
      </c>
      <c r="N15" s="102">
        <v>0.46329999999999999</v>
      </c>
      <c r="P15" s="67">
        <v>991779.69</v>
      </c>
    </row>
    <row r="16" spans="1:17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66">
        <v>17100000</v>
      </c>
      <c r="L16" s="66">
        <v>-17005809.829999998</v>
      </c>
      <c r="N16" s="102">
        <v>4.3999999999999997E-2</v>
      </c>
      <c r="P16" s="67">
        <v>94190.17</v>
      </c>
    </row>
    <row r="17" spans="1:20">
      <c r="A17" s="33">
        <v>3</v>
      </c>
      <c r="C17" s="24" t="s">
        <v>64</v>
      </c>
      <c r="E17" s="38"/>
      <c r="F17" s="38"/>
      <c r="G17" s="38">
        <v>0</v>
      </c>
      <c r="H17" s="38"/>
      <c r="I17" s="38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201944049</v>
      </c>
      <c r="H18" s="38"/>
      <c r="I18" s="38">
        <v>191433000</v>
      </c>
      <c r="J18" s="38"/>
      <c r="K18" s="66">
        <v>191433000</v>
      </c>
      <c r="L18" s="66">
        <v>-190378284.15000001</v>
      </c>
      <c r="N18" s="102">
        <v>0.49270000000000003</v>
      </c>
      <c r="P18" s="67">
        <v>1054715.8500000001</v>
      </c>
    </row>
    <row r="19" spans="1:20">
      <c r="A19" s="33">
        <v>5</v>
      </c>
      <c r="C19" s="45" t="s">
        <v>92</v>
      </c>
      <c r="E19" s="37">
        <v>11290.81</v>
      </c>
      <c r="F19" s="37"/>
      <c r="G19" s="37">
        <v>9740.81</v>
      </c>
      <c r="H19" s="37"/>
      <c r="I19" s="37">
        <v>10986.348461538462</v>
      </c>
      <c r="J19" s="37"/>
      <c r="K19" s="66">
        <v>10986.348461538462</v>
      </c>
      <c r="L19" s="66">
        <v>0</v>
      </c>
      <c r="N19" s="103" t="s">
        <v>93</v>
      </c>
      <c r="P19" s="67">
        <v>10986.35</v>
      </c>
    </row>
    <row r="20" spans="1:20">
      <c r="A20" s="33">
        <v>6</v>
      </c>
      <c r="C20" s="45" t="s">
        <v>94</v>
      </c>
      <c r="E20" s="37"/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24" t="s">
        <v>111</v>
      </c>
      <c r="E22" s="38">
        <v>545589.58999999985</v>
      </c>
      <c r="F22" s="38"/>
      <c r="G22" s="38">
        <v>551742.58999999985</v>
      </c>
      <c r="H22" s="38"/>
      <c r="I22" s="38">
        <v>546007.44384615379</v>
      </c>
      <c r="J22" s="38">
        <v>4413</v>
      </c>
      <c r="K22" s="66">
        <v>550420.44384615379</v>
      </c>
      <c r="L22" s="110">
        <v>0</v>
      </c>
      <c r="N22" s="103" t="s">
        <v>93</v>
      </c>
      <c r="P22" s="67">
        <v>550420.43999999994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66"/>
      <c r="K23" s="66"/>
      <c r="L23" s="66"/>
      <c r="N23" s="102"/>
      <c r="P23" s="67"/>
    </row>
    <row r="24" spans="1:20">
      <c r="A24" s="33">
        <v>10</v>
      </c>
      <c r="E24" s="69"/>
      <c r="F24" s="37"/>
      <c r="G24" s="69"/>
      <c r="H24" s="37"/>
      <c r="I24" s="69"/>
      <c r="J24" s="71"/>
      <c r="K24" s="71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370300880.39999998</v>
      </c>
      <c r="F25" s="37"/>
      <c r="G25" s="74">
        <v>399505532.39999998</v>
      </c>
      <c r="H25" s="37"/>
      <c r="I25" s="74">
        <v>389089993.79230767</v>
      </c>
      <c r="J25" s="74">
        <v>4413</v>
      </c>
      <c r="K25" s="74">
        <v>389094406.79230767</v>
      </c>
      <c r="L25" s="74">
        <v>-386392315.28999996</v>
      </c>
      <c r="N25" s="104">
        <v>1</v>
      </c>
      <c r="P25" s="74">
        <v>2702092.5</v>
      </c>
      <c r="Q25" s="75"/>
      <c r="S25" s="76"/>
      <c r="T25" s="77"/>
    </row>
    <row r="26" spans="1:20" ht="15.75" thickTop="1">
      <c r="A26" s="33">
        <v>12</v>
      </c>
      <c r="S26" s="78">
        <v>0</v>
      </c>
    </row>
    <row r="27" spans="1:20">
      <c r="A27" s="33">
        <v>13</v>
      </c>
      <c r="C27" s="79" t="s">
        <v>120</v>
      </c>
      <c r="P27" s="76"/>
    </row>
    <row r="28" spans="1:20">
      <c r="A28" s="33">
        <v>14</v>
      </c>
      <c r="C28" s="111" t="s">
        <v>96</v>
      </c>
      <c r="D28" s="7"/>
    </row>
    <row r="29" spans="1:20">
      <c r="A29" s="33"/>
      <c r="C29" s="44"/>
    </row>
    <row r="30" spans="1:20">
      <c r="A30" s="44" t="s">
        <v>97</v>
      </c>
    </row>
    <row r="31" spans="1:20">
      <c r="A31" s="53" t="s">
        <v>98</v>
      </c>
    </row>
    <row r="32" spans="1:20">
      <c r="A32" s="53"/>
    </row>
    <row r="33" spans="1:16">
      <c r="A33" s="53"/>
    </row>
    <row r="34" spans="1:16">
      <c r="A34" s="5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</sheetData>
  <mergeCells count="1">
    <mergeCell ref="L12:N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39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40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21" t="s">
        <v>100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2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11186553.236400001</v>
      </c>
      <c r="G15" s="35">
        <v>0.41809794408069384</v>
      </c>
      <c r="I15" s="36">
        <v>6.6959322875403335E-2</v>
      </c>
      <c r="K15" s="35">
        <v>2.8000000000000001E-2</v>
      </c>
    </row>
    <row r="16" spans="1:13">
      <c r="A16" s="33">
        <v>2</v>
      </c>
      <c r="C16" s="24" t="s">
        <v>63</v>
      </c>
      <c r="E16" s="37">
        <v>1062396.5948999999</v>
      </c>
      <c r="G16" s="35">
        <v>3.9707121821999689E-2</v>
      </c>
      <c r="I16" s="36">
        <v>2.3220060000000001E-2</v>
      </c>
      <c r="K16" s="35">
        <v>8.9999999999999998E-4</v>
      </c>
    </row>
    <row r="17" spans="1:13">
      <c r="A17" s="33">
        <v>3</v>
      </c>
      <c r="C17" s="24" t="s">
        <v>64</v>
      </c>
      <c r="E17" s="37">
        <v>0</v>
      </c>
      <c r="G17" s="35">
        <v>0</v>
      </c>
      <c r="I17" s="36">
        <v>0</v>
      </c>
      <c r="K17" s="35">
        <v>0</v>
      </c>
    </row>
    <row r="18" spans="1:13">
      <c r="A18" s="33">
        <v>4</v>
      </c>
      <c r="C18" s="24" t="s">
        <v>65</v>
      </c>
      <c r="E18" s="37">
        <v>11896427.3248</v>
      </c>
      <c r="G18" s="35">
        <v>0.44462952093409375</v>
      </c>
      <c r="I18" s="36">
        <v>0.10397708544753399</v>
      </c>
      <c r="K18" s="35">
        <v>4.6199999999999998E-2</v>
      </c>
    </row>
    <row r="19" spans="1:13">
      <c r="A19" s="33">
        <v>5</v>
      </c>
      <c r="C19" s="24" t="s">
        <v>66</v>
      </c>
      <c r="E19" s="37">
        <v>100775.6477</v>
      </c>
      <c r="G19" s="35">
        <v>3.7664944890862273E-3</v>
      </c>
      <c r="I19" s="36">
        <v>0.02</v>
      </c>
      <c r="K19" s="35">
        <v>1E-4</v>
      </c>
    </row>
    <row r="20" spans="1:13">
      <c r="A20" s="33">
        <v>6</v>
      </c>
      <c r="C20" s="24" t="s">
        <v>67</v>
      </c>
      <c r="E20" s="37">
        <v>0</v>
      </c>
      <c r="G20" s="35">
        <v>0</v>
      </c>
      <c r="I20" s="36">
        <v>0</v>
      </c>
      <c r="K20" s="35">
        <v>0</v>
      </c>
    </row>
    <row r="21" spans="1:13">
      <c r="A21" s="33">
        <v>7</v>
      </c>
      <c r="C21" s="24" t="s">
        <v>68</v>
      </c>
      <c r="E21" s="37">
        <v>0</v>
      </c>
      <c r="G21" s="35">
        <v>0</v>
      </c>
      <c r="I21" s="36">
        <v>0</v>
      </c>
      <c r="K21" s="35">
        <v>0</v>
      </c>
    </row>
    <row r="22" spans="1:13">
      <c r="A22" s="33">
        <v>8</v>
      </c>
      <c r="C22" s="24" t="s">
        <v>69</v>
      </c>
      <c r="E22" s="38">
        <v>2509666.9622999998</v>
      </c>
      <c r="G22" s="35">
        <v>9.3798918674126486E-2</v>
      </c>
      <c r="I22" s="36">
        <v>0</v>
      </c>
      <c r="K22" s="35">
        <v>0</v>
      </c>
    </row>
    <row r="23" spans="1:13">
      <c r="A23" s="33">
        <v>9</v>
      </c>
      <c r="C23" s="24" t="s">
        <v>70</v>
      </c>
      <c r="E23" s="37">
        <v>0</v>
      </c>
      <c r="G23" s="35">
        <v>0</v>
      </c>
      <c r="I23" s="36">
        <v>0</v>
      </c>
      <c r="K23" s="35">
        <v>0</v>
      </c>
    </row>
    <row r="24" spans="1:13">
      <c r="A24" s="33">
        <v>10</v>
      </c>
      <c r="E24" s="39"/>
      <c r="G24" s="40"/>
      <c r="I24" s="41"/>
      <c r="K24" s="40"/>
    </row>
    <row r="25" spans="1:13" ht="15.75" thickBot="1">
      <c r="A25" s="33">
        <v>11</v>
      </c>
      <c r="C25" s="24" t="s">
        <v>71</v>
      </c>
      <c r="E25" s="42">
        <v>26755819.766100001</v>
      </c>
      <c r="G25" s="43">
        <v>1</v>
      </c>
      <c r="I25" s="35"/>
      <c r="K25" s="43">
        <v>7.5200000000000003E-2</v>
      </c>
    </row>
    <row r="26" spans="1:13" ht="15.75" thickTop="1">
      <c r="A26" s="33">
        <v>12</v>
      </c>
    </row>
    <row r="27" spans="1:13">
      <c r="A27" s="33">
        <v>13</v>
      </c>
      <c r="C27" s="44" t="s">
        <v>72</v>
      </c>
    </row>
    <row r="28" spans="1:13" s="47" customFormat="1">
      <c r="A28" s="33">
        <v>14</v>
      </c>
      <c r="B28" s="45"/>
      <c r="C28" s="46" t="s">
        <v>73</v>
      </c>
      <c r="D28" s="45"/>
      <c r="E28" s="45"/>
      <c r="F28" s="45"/>
      <c r="G28" s="45"/>
      <c r="H28" s="45"/>
      <c r="I28" s="45"/>
      <c r="J28" s="45"/>
      <c r="K28" s="24"/>
      <c r="L28" s="45"/>
      <c r="M28" s="45"/>
    </row>
    <row r="29" spans="1:13" s="47" customFormat="1" ht="15" customHeight="1">
      <c r="A29" s="33">
        <v>15</v>
      </c>
      <c r="B29" s="24"/>
      <c r="C29" s="48"/>
      <c r="D29" s="48"/>
      <c r="E29" s="48"/>
      <c r="F29" s="48"/>
      <c r="G29" s="48"/>
      <c r="H29" s="48"/>
      <c r="I29" s="48"/>
      <c r="J29" s="48"/>
      <c r="K29" s="48"/>
      <c r="L29" s="45"/>
      <c r="M29" s="45"/>
    </row>
    <row r="30" spans="1:13" s="47" customFormat="1">
      <c r="A30" s="33">
        <v>16</v>
      </c>
      <c r="B30" s="44"/>
      <c r="C30" s="49" t="s">
        <v>74</v>
      </c>
      <c r="D30" s="48"/>
      <c r="E30" s="48"/>
      <c r="F30" s="48"/>
      <c r="G30" s="48"/>
      <c r="H30" s="48"/>
      <c r="I30" s="48"/>
      <c r="J30" s="48"/>
      <c r="K30" s="48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29.7109375" style="24" customWidth="1"/>
    <col min="4" max="4" width="2.7109375" style="24" customWidth="1"/>
    <col min="5" max="5" width="12.85546875" style="24" bestFit="1" customWidth="1"/>
    <col min="6" max="6" width="2.7109375" style="24" customWidth="1"/>
    <col min="7" max="7" width="12.85546875" style="24" bestFit="1" customWidth="1"/>
    <col min="8" max="8" width="2.7109375" style="24" customWidth="1"/>
    <col min="9" max="9" width="12" style="24" bestFit="1" customWidth="1"/>
    <col min="10" max="10" width="11.5703125" style="24" customWidth="1"/>
    <col min="11" max="11" width="11.7109375" style="24" customWidth="1"/>
    <col min="12" max="12" width="15.85546875" style="24" bestFit="1" customWidth="1"/>
    <col min="13" max="13" width="2.7109375" style="24" customWidth="1"/>
    <col min="14" max="14" width="11.140625" style="24" bestFit="1" customWidth="1"/>
    <col min="15" max="15" width="2.7109375" style="24" customWidth="1"/>
    <col min="16" max="16" width="16.42578125" style="24" bestFit="1" customWidth="1"/>
    <col min="17" max="17" width="13.140625" style="24" customWidth="1"/>
    <col min="18" max="18" width="9.140625" style="25"/>
    <col min="19" max="19" width="11.140625" style="25" bestFit="1" customWidth="1"/>
    <col min="20" max="20" width="9.42578125" style="25" bestFit="1" customWidth="1"/>
    <col min="21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1" t="s">
        <v>100</v>
      </c>
      <c r="M7" s="23"/>
      <c r="N7" s="23"/>
      <c r="O7" s="23"/>
      <c r="P7" s="23"/>
    </row>
    <row r="8" spans="1:17" ht="15" customHeight="1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86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4"/>
      <c r="I14" s="64" t="s">
        <v>89</v>
      </c>
      <c r="J14" s="64" t="s">
        <v>20</v>
      </c>
      <c r="K14" s="64" t="s">
        <v>89</v>
      </c>
      <c r="L14" s="64" t="s">
        <v>88</v>
      </c>
      <c r="M14" s="65"/>
      <c r="N14" s="64" t="s">
        <v>90</v>
      </c>
      <c r="O14" s="65"/>
      <c r="P14" s="64" t="s">
        <v>91</v>
      </c>
    </row>
    <row r="15" spans="1:17">
      <c r="A15" s="33">
        <v>1</v>
      </c>
      <c r="C15" s="24" t="s">
        <v>62</v>
      </c>
      <c r="E15" s="38">
        <v>180000000</v>
      </c>
      <c r="F15" s="45"/>
      <c r="G15" s="38">
        <v>180000000</v>
      </c>
      <c r="H15" s="45"/>
      <c r="I15" s="38">
        <v>180000000</v>
      </c>
      <c r="J15" s="38"/>
      <c r="K15" s="38">
        <v>180000000</v>
      </c>
      <c r="L15" s="66">
        <v>-168813446.76359999</v>
      </c>
      <c r="N15" s="35">
        <v>0.46329999999999999</v>
      </c>
      <c r="P15" s="67">
        <v>11186553.236400001</v>
      </c>
    </row>
    <row r="16" spans="1:17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38">
        <v>17100000</v>
      </c>
      <c r="L16" s="66">
        <v>-16037603.405099999</v>
      </c>
      <c r="N16" s="35">
        <v>4.3999999999999997E-2</v>
      </c>
      <c r="P16" s="67">
        <v>1062396.5948999999</v>
      </c>
    </row>
    <row r="17" spans="1:20">
      <c r="A17" s="33">
        <v>3</v>
      </c>
      <c r="C17" s="24" t="s">
        <v>64</v>
      </c>
      <c r="E17" s="38">
        <v>0</v>
      </c>
      <c r="F17" s="38"/>
      <c r="G17" s="38">
        <v>0</v>
      </c>
      <c r="H17" s="38"/>
      <c r="I17" s="38">
        <v>0</v>
      </c>
      <c r="J17" s="38"/>
      <c r="K17" s="38">
        <v>0</v>
      </c>
      <c r="L17" s="66">
        <v>0</v>
      </c>
      <c r="N17" s="35">
        <v>0</v>
      </c>
      <c r="P17" s="67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201935000</v>
      </c>
      <c r="H18" s="38"/>
      <c r="I18" s="38">
        <v>191433000</v>
      </c>
      <c r="J18" s="38"/>
      <c r="K18" s="38">
        <v>191433000</v>
      </c>
      <c r="L18" s="66">
        <v>-179536572.67519999</v>
      </c>
      <c r="N18" s="35">
        <v>0.49270000000000003</v>
      </c>
      <c r="P18" s="67">
        <v>11896427.3248</v>
      </c>
    </row>
    <row r="19" spans="1:20">
      <c r="A19" s="33">
        <v>5</v>
      </c>
      <c r="C19" s="45" t="s">
        <v>92</v>
      </c>
      <c r="E19" s="38">
        <v>100149.66</v>
      </c>
      <c r="F19" s="38"/>
      <c r="G19" s="38">
        <v>101453.78</v>
      </c>
      <c r="H19" s="38"/>
      <c r="I19" s="38">
        <v>100775.6476923077</v>
      </c>
      <c r="J19" s="38"/>
      <c r="K19" s="38">
        <v>100775.6476923077</v>
      </c>
      <c r="L19" s="66">
        <v>7.6923024607822299E-6</v>
      </c>
      <c r="N19" s="68" t="s">
        <v>93</v>
      </c>
      <c r="P19" s="67">
        <v>100775.6477</v>
      </c>
    </row>
    <row r="20" spans="1:20">
      <c r="A20" s="33">
        <v>6</v>
      </c>
      <c r="C20" s="45" t="s">
        <v>94</v>
      </c>
      <c r="E20" s="38">
        <v>0</v>
      </c>
      <c r="F20" s="38"/>
      <c r="G20" s="38">
        <v>0</v>
      </c>
      <c r="H20" s="38"/>
      <c r="I20" s="38">
        <v>0</v>
      </c>
      <c r="J20" s="38"/>
      <c r="K20" s="38">
        <v>0</v>
      </c>
      <c r="L20" s="66">
        <v>0</v>
      </c>
      <c r="N20" s="68" t="s">
        <v>93</v>
      </c>
      <c r="P20" s="67">
        <v>0</v>
      </c>
    </row>
    <row r="21" spans="1:20">
      <c r="A21" s="33">
        <v>7</v>
      </c>
      <c r="C21" s="45" t="s">
        <v>68</v>
      </c>
      <c r="E21" s="38">
        <v>0</v>
      </c>
      <c r="F21" s="38"/>
      <c r="G21" s="38">
        <v>0</v>
      </c>
      <c r="H21" s="38"/>
      <c r="I21" s="38">
        <v>0</v>
      </c>
      <c r="J21" s="38"/>
      <c r="K21" s="38">
        <v>0</v>
      </c>
      <c r="L21" s="66">
        <v>0</v>
      </c>
      <c r="N21" s="35">
        <v>0</v>
      </c>
      <c r="P21" s="67">
        <v>0</v>
      </c>
    </row>
    <row r="22" spans="1:20">
      <c r="A22" s="33">
        <v>8</v>
      </c>
      <c r="C22" s="24" t="s">
        <v>95</v>
      </c>
      <c r="E22" s="38">
        <v>2460965.8900000006</v>
      </c>
      <c r="F22" s="38"/>
      <c r="G22" s="38">
        <v>2960116</v>
      </c>
      <c r="H22" s="38"/>
      <c r="I22" s="38">
        <v>2500279.1323076924</v>
      </c>
      <c r="J22" s="38">
        <v>9387.83</v>
      </c>
      <c r="K22" s="38">
        <v>2509666.9623076925</v>
      </c>
      <c r="L22" s="66">
        <v>-7.6927244663238525E-6</v>
      </c>
      <c r="N22" s="68" t="s">
        <v>93</v>
      </c>
      <c r="P22" s="67">
        <v>2509666.9622999998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>
        <v>0</v>
      </c>
      <c r="J23" s="37"/>
      <c r="K23" s="37"/>
      <c r="L23" s="66">
        <v>0</v>
      </c>
      <c r="N23" s="35">
        <v>0</v>
      </c>
      <c r="P23" s="67">
        <v>0</v>
      </c>
    </row>
    <row r="24" spans="1:20">
      <c r="A24" s="33">
        <v>10</v>
      </c>
      <c r="E24" s="69"/>
      <c r="F24" s="37"/>
      <c r="G24" s="69"/>
      <c r="H24" s="37"/>
      <c r="I24" s="69"/>
      <c r="J24" s="69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372305115.55000001</v>
      </c>
      <c r="F25" s="37"/>
      <c r="G25" s="74">
        <v>401996569.77999997</v>
      </c>
      <c r="H25" s="37"/>
      <c r="I25" s="74">
        <v>391134054.78000003</v>
      </c>
      <c r="J25" s="74">
        <v>9387.83</v>
      </c>
      <c r="K25" s="74">
        <v>391143442.61000001</v>
      </c>
      <c r="L25" s="74">
        <v>-364387622.84389997</v>
      </c>
      <c r="N25" s="43">
        <v>1</v>
      </c>
      <c r="P25" s="74">
        <v>26755819.76614793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79" t="s">
        <v>72</v>
      </c>
      <c r="P27" s="76"/>
    </row>
    <row r="28" spans="1:20">
      <c r="A28" s="33">
        <v>14</v>
      </c>
      <c r="C28" s="44" t="s">
        <v>96</v>
      </c>
    </row>
    <row r="29" spans="1:20">
      <c r="A29" s="44"/>
    </row>
    <row r="30" spans="1:20">
      <c r="A30" s="53" t="s">
        <v>97</v>
      </c>
    </row>
    <row r="31" spans="1:20">
      <c r="A31" s="53" t="s">
        <v>98</v>
      </c>
    </row>
    <row r="32" spans="1:20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126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105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120" t="s">
        <v>115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2618259.1997000002</v>
      </c>
      <c r="G15" s="102">
        <v>0.46329999999490568</v>
      </c>
      <c r="I15" s="106">
        <v>6.6959321087948331E-2</v>
      </c>
      <c r="K15" s="102">
        <v>3.1E-2</v>
      </c>
    </row>
    <row r="16" spans="1:13">
      <c r="A16" s="33">
        <v>2</v>
      </c>
      <c r="C16" s="24" t="s">
        <v>63</v>
      </c>
      <c r="E16" s="37">
        <v>248658.33110000001</v>
      </c>
      <c r="G16" s="102">
        <v>4.4000000004034458E-2</v>
      </c>
      <c r="I16" s="106">
        <v>2.3220060000000001E-2</v>
      </c>
      <c r="K16" s="102">
        <v>1E-3</v>
      </c>
    </row>
    <row r="17" spans="1:13">
      <c r="A17" s="33">
        <v>3</v>
      </c>
      <c r="C17" s="24" t="s">
        <v>64</v>
      </c>
      <c r="E17" s="37">
        <v>0</v>
      </c>
      <c r="G17" s="102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37">
        <v>2784408.1754999999</v>
      </c>
      <c r="G18" s="102">
        <v>0.49270000000105996</v>
      </c>
      <c r="I18" s="106">
        <v>0.10397708544753399</v>
      </c>
      <c r="K18" s="102">
        <v>5.1200000000000002E-2</v>
      </c>
    </row>
    <row r="19" spans="1:13">
      <c r="A19" s="33">
        <v>5</v>
      </c>
      <c r="C19" s="24" t="s">
        <v>66</v>
      </c>
      <c r="E19" s="37">
        <v>0</v>
      </c>
      <c r="G19" s="102">
        <v>0</v>
      </c>
      <c r="I19" s="106">
        <v>0.02</v>
      </c>
      <c r="K19" s="102">
        <v>0</v>
      </c>
    </row>
    <row r="20" spans="1:13">
      <c r="A20" s="33">
        <v>6</v>
      </c>
      <c r="C20" s="24" t="s">
        <v>67</v>
      </c>
      <c r="E20" s="37">
        <v>0</v>
      </c>
      <c r="G20" s="102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37">
        <v>0</v>
      </c>
      <c r="G21" s="102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38">
        <v>0</v>
      </c>
      <c r="G22" s="102">
        <v>0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37">
        <v>0</v>
      </c>
      <c r="G23" s="102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5651325.7062999997</v>
      </c>
      <c r="G25" s="104">
        <v>1</v>
      </c>
      <c r="I25" s="102"/>
      <c r="K25" s="104">
        <v>8.3199999999999996E-2</v>
      </c>
    </row>
    <row r="26" spans="1:13" ht="15.75" thickTop="1">
      <c r="A26" s="33">
        <v>12</v>
      </c>
    </row>
    <row r="27" spans="1:13">
      <c r="A27" s="33">
        <v>13</v>
      </c>
      <c r="B27" s="45"/>
      <c r="C27" s="96" t="s">
        <v>113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2"/>
  <sheetViews>
    <sheetView topLeftCell="A4" zoomScaleNormal="100" workbookViewId="0"/>
  </sheetViews>
  <sheetFormatPr defaultColWidth="10.85546875" defaultRowHeight="12.75"/>
  <cols>
    <col min="1" max="1" width="7.85546875" style="2" customWidth="1"/>
    <col min="2" max="2" width="27.5703125" style="2" customWidth="1"/>
    <col min="3" max="3" width="15" style="2" bestFit="1" customWidth="1"/>
    <col min="4" max="4" width="13.85546875" style="2" bestFit="1" customWidth="1"/>
    <col min="5" max="5" width="3.28515625" style="81" customWidth="1"/>
    <col min="6" max="8" width="14.85546875" style="2" customWidth="1"/>
    <col min="9" max="9" width="13.28515625" style="2" customWidth="1"/>
    <col min="10" max="10" width="2" style="2" customWidth="1"/>
    <col min="11" max="11" width="11.7109375" style="19" bestFit="1" customWidth="1"/>
    <col min="12" max="13" width="10.85546875" style="19"/>
    <col min="14" max="14" width="12.28515625" style="19" bestFit="1" customWidth="1"/>
    <col min="15" max="16384" width="10.85546875" style="19"/>
  </cols>
  <sheetData>
    <row r="1" spans="1:10" s="3" customFormat="1" ht="12">
      <c r="A1" s="1" t="s">
        <v>195</v>
      </c>
      <c r="B1" s="1"/>
      <c r="C1" s="1"/>
      <c r="E1" s="81"/>
      <c r="H1" s="303" t="s">
        <v>0</v>
      </c>
      <c r="J1" s="2"/>
    </row>
    <row r="2" spans="1:10" s="3" customFormat="1" ht="12">
      <c r="A2" s="1"/>
      <c r="B2" s="1"/>
      <c r="C2" s="1"/>
      <c r="E2" s="81"/>
      <c r="H2" s="303"/>
      <c r="J2" s="2"/>
    </row>
    <row r="3" spans="1:10" s="3" customFormat="1" ht="12">
      <c r="A3" s="1" t="s">
        <v>193</v>
      </c>
      <c r="B3" s="1"/>
      <c r="C3" s="1"/>
      <c r="E3" s="81"/>
      <c r="H3" s="303" t="s">
        <v>138</v>
      </c>
      <c r="J3" s="2"/>
    </row>
    <row r="4" spans="1:10" s="3" customFormat="1" ht="12">
      <c r="A4" s="1" t="s">
        <v>105</v>
      </c>
      <c r="B4" s="4"/>
      <c r="C4" s="1"/>
      <c r="E4" s="81"/>
      <c r="H4" s="303" t="s">
        <v>41</v>
      </c>
      <c r="J4" s="2"/>
    </row>
    <row r="5" spans="1:10" s="3" customFormat="1" ht="12">
      <c r="A5" s="1" t="s">
        <v>42</v>
      </c>
      <c r="B5" s="4"/>
      <c r="C5" s="1"/>
      <c r="E5" s="81"/>
      <c r="H5" s="303" t="s">
        <v>43</v>
      </c>
      <c r="J5" s="2"/>
    </row>
    <row r="6" spans="1:10" s="3" customFormat="1" ht="12">
      <c r="A6" s="1" t="s">
        <v>2</v>
      </c>
      <c r="B6" s="1"/>
      <c r="C6" s="1"/>
      <c r="D6" s="1"/>
      <c r="E6" s="82"/>
      <c r="F6" s="2"/>
      <c r="G6" s="2"/>
      <c r="H6" s="2"/>
      <c r="I6" s="1"/>
      <c r="J6" s="2"/>
    </row>
    <row r="7" spans="1:10" s="3" customFormat="1" ht="12">
      <c r="A7" s="5" t="s">
        <v>3</v>
      </c>
      <c r="B7" s="4"/>
      <c r="C7" s="1"/>
      <c r="D7" s="1"/>
      <c r="E7" s="82"/>
      <c r="F7" s="1"/>
      <c r="G7" s="1"/>
      <c r="H7" s="1"/>
      <c r="I7" s="1"/>
      <c r="J7" s="2"/>
    </row>
    <row r="8" spans="1:10" s="3" customFormat="1" ht="12">
      <c r="A8" s="1"/>
      <c r="B8" s="1"/>
      <c r="C8" s="1"/>
      <c r="D8" s="1"/>
      <c r="E8" s="82"/>
      <c r="F8" s="1"/>
      <c r="G8" s="1"/>
      <c r="H8" s="1"/>
      <c r="I8" s="1"/>
      <c r="J8" s="2"/>
    </row>
    <row r="9" spans="1:10" s="3" customFormat="1" ht="12" customHeight="1">
      <c r="A9" s="322" t="s">
        <v>4</v>
      </c>
      <c r="B9" s="322"/>
      <c r="C9" s="322"/>
      <c r="D9" s="322"/>
      <c r="E9" s="322"/>
      <c r="F9" s="322"/>
      <c r="G9" s="322"/>
      <c r="H9" s="322"/>
      <c r="I9" s="309"/>
      <c r="J9" s="2"/>
    </row>
    <row r="10" spans="1:10" s="3" customFormat="1" ht="12">
      <c r="A10" s="322"/>
      <c r="B10" s="322"/>
      <c r="C10" s="322"/>
      <c r="D10" s="322"/>
      <c r="E10" s="322"/>
      <c r="F10" s="322"/>
      <c r="G10" s="322"/>
      <c r="H10" s="322"/>
      <c r="I10" s="309"/>
      <c r="J10" s="2"/>
    </row>
    <row r="11" spans="1:10" s="3" customFormat="1" ht="12">
      <c r="A11" s="322"/>
      <c r="B11" s="322"/>
      <c r="C11" s="322"/>
      <c r="D11" s="322"/>
      <c r="E11" s="322"/>
      <c r="F11" s="322"/>
      <c r="G11" s="322"/>
      <c r="H11" s="322"/>
      <c r="I11" s="309"/>
      <c r="J11" s="2"/>
    </row>
    <row r="12" spans="1:10" s="3" customFormat="1" ht="12">
      <c r="A12" s="322"/>
      <c r="B12" s="322"/>
      <c r="C12" s="322"/>
      <c r="D12" s="322"/>
      <c r="E12" s="322"/>
      <c r="F12" s="322"/>
      <c r="G12" s="322"/>
      <c r="H12" s="322"/>
      <c r="I12" s="309"/>
      <c r="J12" s="2"/>
    </row>
    <row r="13" spans="1:10" s="3" customFormat="1" thickBot="1">
      <c r="A13" s="6"/>
      <c r="B13" s="6"/>
      <c r="C13" s="6"/>
      <c r="D13" s="6"/>
      <c r="E13" s="83"/>
      <c r="F13" s="6"/>
      <c r="G13" s="6"/>
      <c r="H13" s="6"/>
      <c r="I13" s="6"/>
      <c r="J13" s="2"/>
    </row>
    <row r="14" spans="1:10" s="3" customFormat="1" ht="12">
      <c r="A14" s="1"/>
      <c r="B14" s="7" t="s">
        <v>5</v>
      </c>
      <c r="C14" s="124" t="s">
        <v>6</v>
      </c>
      <c r="D14" s="7" t="s">
        <v>7</v>
      </c>
      <c r="E14" s="84"/>
      <c r="F14" s="7" t="s">
        <v>8</v>
      </c>
      <c r="G14" s="7" t="s">
        <v>9</v>
      </c>
      <c r="H14" s="7" t="s">
        <v>44</v>
      </c>
      <c r="I14" s="7" t="s">
        <v>45</v>
      </c>
      <c r="J14" s="2"/>
    </row>
    <row r="15" spans="1:10" s="3" customFormat="1" ht="12">
      <c r="A15" s="8"/>
      <c r="B15" s="7"/>
      <c r="C15" s="9" t="s">
        <v>10</v>
      </c>
      <c r="D15" s="7" t="s">
        <v>11</v>
      </c>
      <c r="E15" s="84"/>
      <c r="F15" s="124" t="s">
        <v>12</v>
      </c>
      <c r="G15" s="124"/>
      <c r="H15" s="124" t="s">
        <v>214</v>
      </c>
      <c r="I15" s="7"/>
      <c r="J15" s="2"/>
    </row>
    <row r="16" spans="1:10" s="3" customFormat="1" ht="12">
      <c r="A16" s="10" t="s">
        <v>13</v>
      </c>
      <c r="B16" s="7"/>
      <c r="C16" s="124" t="s">
        <v>14</v>
      </c>
      <c r="D16" s="7" t="s">
        <v>15</v>
      </c>
      <c r="E16" s="84"/>
      <c r="F16" s="124" t="s">
        <v>15</v>
      </c>
      <c r="G16" s="124" t="s">
        <v>213</v>
      </c>
      <c r="H16" s="124" t="s">
        <v>15</v>
      </c>
      <c r="I16" s="7" t="s">
        <v>16</v>
      </c>
      <c r="J16" s="2"/>
    </row>
    <row r="17" spans="1:18" s="3" customFormat="1" ht="12">
      <c r="A17" s="125" t="s">
        <v>17</v>
      </c>
      <c r="B17" s="11" t="s">
        <v>18</v>
      </c>
      <c r="C17" s="125" t="s">
        <v>19</v>
      </c>
      <c r="D17" s="11" t="s">
        <v>20</v>
      </c>
      <c r="E17" s="85"/>
      <c r="F17" s="125" t="s">
        <v>21</v>
      </c>
      <c r="G17" s="125" t="s">
        <v>20</v>
      </c>
      <c r="H17" s="125" t="s">
        <v>21</v>
      </c>
      <c r="I17" s="11" t="s">
        <v>22</v>
      </c>
      <c r="J17" s="2"/>
      <c r="K17" s="258"/>
      <c r="N17" s="148"/>
      <c r="O17" s="148"/>
      <c r="P17" s="148"/>
      <c r="Q17" s="148"/>
      <c r="R17" s="148"/>
    </row>
    <row r="18" spans="1:18" s="3" customFormat="1" ht="12">
      <c r="A18" s="12">
        <v>1</v>
      </c>
      <c r="B18" s="2" t="s">
        <v>23</v>
      </c>
      <c r="C18" s="289">
        <v>96102827.538461536</v>
      </c>
      <c r="D18" s="289">
        <v>17233090.075044449</v>
      </c>
      <c r="E18" s="311" t="s">
        <v>24</v>
      </c>
      <c r="F18" s="289">
        <v>113335917.61350599</v>
      </c>
      <c r="G18" s="13"/>
      <c r="H18" s="13">
        <v>113335917.61350599</v>
      </c>
      <c r="I18" s="14" t="s">
        <v>11</v>
      </c>
      <c r="J18" s="2"/>
      <c r="K18" s="255"/>
      <c r="N18" s="148"/>
      <c r="O18" s="148"/>
      <c r="P18" s="148"/>
      <c r="Q18" s="148"/>
      <c r="R18" s="148"/>
    </row>
    <row r="19" spans="1:18" s="3" customFormat="1" ht="12">
      <c r="A19" s="12">
        <v>2</v>
      </c>
      <c r="B19" s="2"/>
      <c r="C19" s="312"/>
      <c r="D19" s="312"/>
      <c r="E19" s="313"/>
      <c r="F19" s="312"/>
      <c r="G19" s="15"/>
      <c r="H19" s="15"/>
      <c r="I19" s="2"/>
      <c r="J19" s="2"/>
      <c r="K19" s="255"/>
      <c r="N19" s="148"/>
      <c r="O19" s="148"/>
      <c r="P19" s="148"/>
      <c r="Q19" s="148"/>
      <c r="R19" s="148"/>
    </row>
    <row r="20" spans="1:18" s="3" customFormat="1" ht="12">
      <c r="A20" s="12">
        <v>3</v>
      </c>
      <c r="B20" s="2" t="s">
        <v>25</v>
      </c>
      <c r="C20" s="312">
        <v>765732</v>
      </c>
      <c r="D20" s="312">
        <v>9993</v>
      </c>
      <c r="E20" s="311" t="s">
        <v>24</v>
      </c>
      <c r="F20" s="312">
        <v>775725</v>
      </c>
      <c r="G20" s="282"/>
      <c r="H20" s="282">
        <v>775725</v>
      </c>
      <c r="I20" s="14" t="s">
        <v>11</v>
      </c>
      <c r="J20" s="2"/>
      <c r="K20" s="255"/>
      <c r="N20" s="148"/>
      <c r="O20" s="148"/>
      <c r="P20" s="148"/>
      <c r="Q20" s="148"/>
      <c r="R20" s="148"/>
    </row>
    <row r="21" spans="1:18" s="3" customFormat="1" ht="12">
      <c r="A21" s="12">
        <v>4</v>
      </c>
      <c r="B21" s="2"/>
      <c r="C21" s="312"/>
      <c r="D21" s="312"/>
      <c r="E21" s="313"/>
      <c r="F21" s="312"/>
      <c r="G21" s="282"/>
      <c r="H21" s="282"/>
      <c r="I21" s="2"/>
      <c r="J21" s="2"/>
      <c r="K21" s="255"/>
      <c r="N21" s="148"/>
      <c r="O21" s="148"/>
      <c r="P21" s="148"/>
      <c r="Q21" s="148"/>
      <c r="R21" s="148"/>
    </row>
    <row r="22" spans="1:18" s="3" customFormat="1" ht="12">
      <c r="A22" s="12">
        <v>5</v>
      </c>
      <c r="B22" s="2" t="s">
        <v>101</v>
      </c>
      <c r="C22" s="312">
        <v>17484.23076923077</v>
      </c>
      <c r="D22" s="312">
        <v>-1239487.2307692308</v>
      </c>
      <c r="E22" s="314" t="s">
        <v>26</v>
      </c>
      <c r="F22" s="312">
        <v>-1222003</v>
      </c>
      <c r="G22" s="282"/>
      <c r="H22" s="282">
        <v>-1222003</v>
      </c>
      <c r="I22" s="14" t="s">
        <v>11</v>
      </c>
      <c r="J22" s="2"/>
      <c r="K22" s="255"/>
      <c r="N22" s="148"/>
      <c r="O22" s="148"/>
      <c r="P22" s="148"/>
      <c r="Q22" s="148"/>
      <c r="R22" s="148"/>
    </row>
    <row r="23" spans="1:18" s="3" customFormat="1" ht="12">
      <c r="A23" s="12">
        <v>6</v>
      </c>
      <c r="B23" s="2"/>
      <c r="C23" s="312"/>
      <c r="D23" s="312"/>
      <c r="E23" s="313"/>
      <c r="F23" s="312"/>
      <c r="G23" s="282"/>
      <c r="H23" s="282"/>
      <c r="I23" s="2"/>
      <c r="J23" s="2"/>
      <c r="K23" s="255"/>
      <c r="N23" s="148"/>
      <c r="O23" s="148"/>
      <c r="P23" s="148"/>
      <c r="Q23" s="148"/>
      <c r="R23" s="148"/>
    </row>
    <row r="24" spans="1:18" s="3" customFormat="1" ht="12">
      <c r="A24" s="12">
        <v>7</v>
      </c>
      <c r="B24" s="2" t="s">
        <v>27</v>
      </c>
      <c r="C24" s="312">
        <v>2913935.5023076916</v>
      </c>
      <c r="D24" s="312">
        <v>-2913935.5023076916</v>
      </c>
      <c r="E24" s="314" t="s">
        <v>28</v>
      </c>
      <c r="F24" s="312">
        <v>0</v>
      </c>
      <c r="G24" s="282"/>
      <c r="H24" s="282">
        <v>0</v>
      </c>
      <c r="I24" s="14" t="s">
        <v>11</v>
      </c>
      <c r="J24" s="2"/>
      <c r="K24" s="255"/>
      <c r="N24" s="148"/>
      <c r="O24" s="148"/>
      <c r="P24" s="148"/>
      <c r="Q24" s="148"/>
      <c r="R24" s="148"/>
    </row>
    <row r="25" spans="1:18" s="3" customFormat="1" ht="12">
      <c r="A25" s="12">
        <v>8</v>
      </c>
      <c r="B25" s="2"/>
      <c r="C25" s="312"/>
      <c r="D25" s="312"/>
      <c r="E25" s="313"/>
      <c r="F25" s="312"/>
      <c r="G25" s="282"/>
      <c r="H25" s="282"/>
      <c r="I25" s="2"/>
      <c r="J25" s="2"/>
      <c r="K25" s="255"/>
      <c r="N25" s="148"/>
      <c r="O25" s="148"/>
      <c r="P25" s="148"/>
      <c r="Q25" s="148"/>
      <c r="R25" s="148"/>
    </row>
    <row r="26" spans="1:18" s="3" customFormat="1" ht="12">
      <c r="A26" s="12">
        <v>9</v>
      </c>
      <c r="B26" s="2" t="s">
        <v>102</v>
      </c>
      <c r="C26" s="312">
        <v>-44417941.366923079</v>
      </c>
      <c r="D26" s="312">
        <v>4385943.2224730086</v>
      </c>
      <c r="E26" s="314" t="s">
        <v>29</v>
      </c>
      <c r="F26" s="312">
        <v>-40031998.144450068</v>
      </c>
      <c r="G26" s="282"/>
      <c r="H26" s="282">
        <v>-40031998.144450068</v>
      </c>
      <c r="I26" s="14" t="s">
        <v>11</v>
      </c>
      <c r="J26" s="2"/>
      <c r="K26" s="255"/>
      <c r="N26" s="148"/>
      <c r="O26" s="148"/>
      <c r="P26" s="148"/>
      <c r="Q26" s="148"/>
      <c r="R26" s="148"/>
    </row>
    <row r="27" spans="1:18" s="3" customFormat="1" ht="12">
      <c r="A27" s="12">
        <v>10</v>
      </c>
      <c r="B27" s="2"/>
      <c r="C27" s="312"/>
      <c r="D27" s="312"/>
      <c r="E27" s="313"/>
      <c r="F27" s="312"/>
      <c r="G27" s="282"/>
      <c r="H27" s="282"/>
      <c r="I27" s="2"/>
      <c r="J27" s="2"/>
      <c r="K27" s="255"/>
      <c r="N27" s="148"/>
      <c r="O27" s="148"/>
      <c r="P27" s="148"/>
      <c r="Q27" s="148"/>
      <c r="R27" s="148"/>
    </row>
    <row r="28" spans="1:18" s="3" customFormat="1" ht="12">
      <c r="A28" s="12">
        <v>11</v>
      </c>
      <c r="B28" s="2" t="s">
        <v>103</v>
      </c>
      <c r="C28" s="312">
        <v>-42526764</v>
      </c>
      <c r="D28" s="312">
        <v>99921.969584923936</v>
      </c>
      <c r="E28" s="314" t="s">
        <v>30</v>
      </c>
      <c r="F28" s="312">
        <v>-42426842.030415073</v>
      </c>
      <c r="G28" s="282"/>
      <c r="H28" s="282">
        <v>-42426842.030415073</v>
      </c>
      <c r="I28" s="14" t="s">
        <v>11</v>
      </c>
      <c r="J28" s="2"/>
      <c r="K28" s="255"/>
      <c r="N28" s="148"/>
      <c r="O28" s="148"/>
      <c r="P28" s="148"/>
      <c r="Q28" s="148"/>
      <c r="R28" s="148"/>
    </row>
    <row r="29" spans="1:18" s="3" customFormat="1" ht="12">
      <c r="A29" s="12">
        <v>12</v>
      </c>
      <c r="B29" s="2"/>
      <c r="C29" s="312"/>
      <c r="D29" s="312"/>
      <c r="E29" s="313"/>
      <c r="F29" s="312"/>
      <c r="G29" s="282"/>
      <c r="H29" s="282"/>
      <c r="I29" s="2"/>
      <c r="J29" s="2"/>
      <c r="K29" s="255"/>
      <c r="N29" s="148"/>
      <c r="O29" s="148"/>
      <c r="P29" s="148"/>
      <c r="Q29" s="148"/>
      <c r="R29" s="148"/>
    </row>
    <row r="30" spans="1:18" s="3" customFormat="1" ht="12">
      <c r="A30" s="12">
        <v>13</v>
      </c>
      <c r="B30" s="2" t="s">
        <v>31</v>
      </c>
      <c r="C30" s="312">
        <v>27371806</v>
      </c>
      <c r="D30" s="312">
        <v>-878625.92163177545</v>
      </c>
      <c r="E30" s="314" t="s">
        <v>30</v>
      </c>
      <c r="F30" s="312">
        <v>26493180.078368224</v>
      </c>
      <c r="G30" s="282"/>
      <c r="H30" s="282">
        <v>26493180.078368224</v>
      </c>
      <c r="I30" s="14" t="s">
        <v>11</v>
      </c>
      <c r="J30" s="2"/>
      <c r="K30" s="255"/>
      <c r="N30" s="148"/>
      <c r="O30" s="148"/>
      <c r="P30" s="148"/>
      <c r="Q30" s="148"/>
      <c r="R30" s="148"/>
    </row>
    <row r="31" spans="1:18" s="3" customFormat="1" ht="12">
      <c r="A31" s="12">
        <v>14</v>
      </c>
      <c r="B31" s="2"/>
      <c r="C31" s="312"/>
      <c r="D31" s="312"/>
      <c r="E31" s="313"/>
      <c r="F31" s="312"/>
      <c r="G31" s="282"/>
      <c r="H31" s="282"/>
      <c r="I31" s="2"/>
      <c r="J31" s="2"/>
      <c r="K31" s="255"/>
      <c r="N31" s="148"/>
      <c r="O31" s="148"/>
      <c r="P31" s="148"/>
      <c r="Q31" s="148"/>
      <c r="R31" s="148"/>
    </row>
    <row r="32" spans="1:18" s="3" customFormat="1" ht="12">
      <c r="A32" s="12">
        <v>15</v>
      </c>
      <c r="B32" s="2" t="s">
        <v>32</v>
      </c>
      <c r="C32" s="312">
        <v>818416.66000000015</v>
      </c>
      <c r="D32" s="312">
        <v>-818416.66000000015</v>
      </c>
      <c r="E32" s="314" t="s">
        <v>33</v>
      </c>
      <c r="F32" s="312">
        <v>0</v>
      </c>
      <c r="G32" s="282"/>
      <c r="H32" s="282">
        <v>0</v>
      </c>
      <c r="I32" s="14" t="s">
        <v>11</v>
      </c>
      <c r="J32" s="2"/>
      <c r="K32" s="255"/>
    </row>
    <row r="33" spans="1:13" s="3" customFormat="1" ht="12">
      <c r="A33" s="12">
        <v>16</v>
      </c>
      <c r="B33" s="2"/>
      <c r="C33" s="312"/>
      <c r="D33" s="312"/>
      <c r="E33" s="313"/>
      <c r="F33" s="312"/>
      <c r="G33" s="282"/>
      <c r="H33" s="282"/>
      <c r="I33" s="2"/>
      <c r="J33" s="2"/>
      <c r="K33" s="255"/>
    </row>
    <row r="34" spans="1:13" s="3" customFormat="1" ht="12">
      <c r="A34" s="12">
        <v>17</v>
      </c>
      <c r="B34" s="2" t="s">
        <v>34</v>
      </c>
      <c r="C34" s="312">
        <v>-108819.86000000002</v>
      </c>
      <c r="D34" s="312">
        <v>108819.86000000002</v>
      </c>
      <c r="E34" s="314" t="s">
        <v>33</v>
      </c>
      <c r="F34" s="312">
        <v>0</v>
      </c>
      <c r="G34" s="282"/>
      <c r="H34" s="282">
        <v>0</v>
      </c>
      <c r="I34" s="14" t="s">
        <v>11</v>
      </c>
      <c r="J34" s="2"/>
      <c r="K34" s="255"/>
    </row>
    <row r="35" spans="1:13" s="100" customFormat="1" ht="12">
      <c r="A35" s="12">
        <v>18</v>
      </c>
      <c r="B35" s="117"/>
      <c r="C35" s="315"/>
      <c r="D35" s="315"/>
      <c r="E35" s="316"/>
      <c r="F35" s="315"/>
      <c r="G35" s="283"/>
      <c r="H35" s="283"/>
    </row>
    <row r="36" spans="1:13" s="100" customFormat="1" ht="12">
      <c r="A36" s="12">
        <v>19</v>
      </c>
      <c r="B36" s="100" t="s">
        <v>35</v>
      </c>
      <c r="C36" s="312">
        <v>0</v>
      </c>
      <c r="D36" s="312">
        <v>0</v>
      </c>
      <c r="E36" s="316"/>
      <c r="F36" s="312">
        <v>0</v>
      </c>
      <c r="G36" s="282"/>
      <c r="H36" s="282">
        <v>0</v>
      </c>
      <c r="I36" s="14" t="s">
        <v>11</v>
      </c>
    </row>
    <row r="37" spans="1:13" s="3" customFormat="1" ht="12">
      <c r="A37" s="12">
        <v>20</v>
      </c>
      <c r="B37" s="2"/>
      <c r="C37" s="312"/>
      <c r="D37" s="312"/>
      <c r="E37" s="317"/>
      <c r="F37" s="312"/>
      <c r="G37" s="282"/>
      <c r="H37" s="282"/>
      <c r="I37" s="2"/>
      <c r="J37" s="2"/>
      <c r="K37" s="255"/>
    </row>
    <row r="38" spans="1:13" s="3" customFormat="1" ht="12">
      <c r="A38" s="12">
        <v>21</v>
      </c>
      <c r="B38" s="2" t="s">
        <v>36</v>
      </c>
      <c r="C38" s="318">
        <v>0</v>
      </c>
      <c r="D38" s="318">
        <v>1375782.0547719307</v>
      </c>
      <c r="E38" s="314" t="s">
        <v>37</v>
      </c>
      <c r="F38" s="319">
        <v>1375781.6728250866</v>
      </c>
      <c r="G38" s="284">
        <v>-99455</v>
      </c>
      <c r="H38" s="284">
        <v>1276326.6728250866</v>
      </c>
      <c r="I38" s="14" t="s">
        <v>11</v>
      </c>
      <c r="J38" s="2"/>
      <c r="K38" s="255"/>
      <c r="M38" s="17"/>
    </row>
    <row r="39" spans="1:13" s="3" customFormat="1" ht="12">
      <c r="A39" s="12">
        <v>22</v>
      </c>
      <c r="B39" s="2"/>
      <c r="C39" s="16"/>
      <c r="D39" s="16"/>
      <c r="E39" s="89"/>
      <c r="F39" s="16"/>
      <c r="G39" s="16"/>
      <c r="H39" s="16"/>
      <c r="I39" s="2"/>
      <c r="J39" s="2"/>
      <c r="K39" s="255"/>
      <c r="M39" s="17"/>
    </row>
    <row r="40" spans="1:13" s="3" customFormat="1" thickBot="1">
      <c r="A40" s="12">
        <v>23</v>
      </c>
      <c r="B40" s="2" t="s">
        <v>38</v>
      </c>
      <c r="C40" s="285">
        <v>40936677.704615384</v>
      </c>
      <c r="D40" s="285">
        <v>17363083.86716561</v>
      </c>
      <c r="E40" s="286"/>
      <c r="F40" s="285">
        <v>58299761.567933775</v>
      </c>
      <c r="G40" s="285">
        <v>-99455</v>
      </c>
      <c r="H40" s="285">
        <v>58200307.189834155</v>
      </c>
      <c r="I40" s="95"/>
      <c r="J40" s="2"/>
      <c r="K40" s="255"/>
      <c r="L40" s="17"/>
      <c r="M40" s="17"/>
    </row>
    <row r="41" spans="1:13" s="3" customFormat="1" thickTop="1">
      <c r="A41" s="12">
        <v>24</v>
      </c>
      <c r="B41" s="2"/>
      <c r="C41" s="16"/>
      <c r="D41" s="16"/>
      <c r="E41" s="92"/>
      <c r="F41" s="16"/>
      <c r="G41" s="16"/>
      <c r="H41" s="16"/>
      <c r="I41" s="2"/>
      <c r="J41" s="2"/>
      <c r="K41" s="256"/>
    </row>
    <row r="42" spans="1:13" s="3" customFormat="1" ht="12">
      <c r="A42" s="12">
        <v>25</v>
      </c>
      <c r="B42" s="2" t="s">
        <v>221</v>
      </c>
      <c r="C42" s="16"/>
      <c r="D42" s="16"/>
      <c r="E42" s="92"/>
      <c r="F42" s="16"/>
      <c r="G42" s="16"/>
      <c r="H42" s="16"/>
      <c r="I42" s="2"/>
      <c r="J42" s="2"/>
      <c r="K42" s="256"/>
    </row>
    <row r="43" spans="1:13" s="3" customFormat="1" ht="12">
      <c r="A43" s="2"/>
      <c r="B43" s="2"/>
      <c r="C43" s="16"/>
      <c r="D43" s="16"/>
      <c r="E43" s="92"/>
      <c r="F43" s="16"/>
      <c r="G43" s="16"/>
      <c r="H43" s="16"/>
      <c r="I43" s="2"/>
      <c r="J43" s="2"/>
      <c r="K43" s="256"/>
    </row>
    <row r="44" spans="1:13" s="3" customFormat="1" ht="12">
      <c r="A44" s="2"/>
      <c r="B44" s="2"/>
      <c r="C44" s="16"/>
      <c r="D44" s="16"/>
      <c r="E44" s="92"/>
      <c r="F44" s="16"/>
      <c r="G44" s="16"/>
      <c r="H44" s="16"/>
      <c r="I44" s="2"/>
      <c r="J44" s="2"/>
      <c r="K44" s="256"/>
    </row>
    <row r="45" spans="1:13" s="3" customFormat="1" ht="12">
      <c r="A45" s="2"/>
      <c r="B45" s="2"/>
      <c r="C45" s="16"/>
      <c r="D45" s="16"/>
      <c r="E45" s="92"/>
      <c r="F45" s="16"/>
      <c r="G45" s="16"/>
      <c r="H45" s="16"/>
      <c r="I45" s="2"/>
      <c r="J45" s="2"/>
      <c r="K45" s="256"/>
    </row>
    <row r="46" spans="1:13" s="3" customFormat="1" ht="12">
      <c r="A46" s="2"/>
      <c r="B46" s="2"/>
      <c r="C46" s="16"/>
      <c r="D46" s="16"/>
      <c r="E46" s="92"/>
      <c r="F46" s="16"/>
      <c r="G46" s="16"/>
      <c r="H46" s="16"/>
      <c r="I46" s="2"/>
      <c r="J46" s="2"/>
      <c r="K46" s="256"/>
    </row>
    <row r="47" spans="1:13" s="3" customFormat="1" ht="12">
      <c r="A47" s="2"/>
      <c r="B47" s="2"/>
      <c r="C47" s="16"/>
      <c r="D47" s="16"/>
      <c r="E47" s="92"/>
      <c r="F47" s="16"/>
      <c r="G47" s="16"/>
      <c r="H47" s="16"/>
      <c r="I47" s="2"/>
      <c r="J47" s="2"/>
      <c r="K47" s="256"/>
    </row>
    <row r="48" spans="1:13" s="3" customFormat="1" ht="12">
      <c r="A48" s="2"/>
      <c r="B48" s="2"/>
      <c r="C48" s="320"/>
      <c r="D48" s="320"/>
      <c r="E48" s="320"/>
      <c r="F48" s="320"/>
      <c r="G48" s="320"/>
      <c r="H48" s="320"/>
      <c r="I48" s="2"/>
      <c r="J48" s="2"/>
      <c r="K48" s="256"/>
    </row>
    <row r="49" spans="1:11" s="3" customFormat="1" ht="12">
      <c r="A49" s="2"/>
      <c r="B49" s="2"/>
      <c r="C49" s="320"/>
      <c r="D49" s="320"/>
      <c r="E49" s="320"/>
      <c r="F49" s="320"/>
      <c r="G49" s="320"/>
      <c r="H49" s="320"/>
      <c r="I49" s="2"/>
      <c r="J49" s="2"/>
      <c r="K49" s="256"/>
    </row>
    <row r="50" spans="1:11" s="3" customFormat="1" ht="12">
      <c r="A50" s="2"/>
      <c r="B50" s="2"/>
      <c r="C50" s="320"/>
      <c r="D50" s="320"/>
      <c r="E50" s="320"/>
      <c r="F50" s="320"/>
      <c r="G50" s="320"/>
      <c r="H50" s="320"/>
      <c r="I50" s="2"/>
      <c r="J50" s="2"/>
      <c r="K50" s="256"/>
    </row>
    <row r="51" spans="1:11" s="3" customFormat="1" ht="12">
      <c r="A51" s="7"/>
      <c r="B51" s="7"/>
      <c r="C51" s="320"/>
      <c r="D51" s="320"/>
      <c r="E51" s="320"/>
      <c r="F51" s="320"/>
      <c r="G51" s="320"/>
      <c r="H51" s="320"/>
      <c r="I51" s="7"/>
      <c r="J51" s="2"/>
      <c r="K51" s="256"/>
    </row>
    <row r="52" spans="1:11" s="3" customFormat="1" ht="12">
      <c r="A52" s="2"/>
      <c r="B52" s="2"/>
      <c r="C52" s="320"/>
      <c r="D52" s="320"/>
      <c r="E52" s="320"/>
      <c r="F52" s="320"/>
      <c r="G52" s="320"/>
      <c r="H52" s="320"/>
      <c r="I52" s="2"/>
      <c r="J52" s="2"/>
      <c r="K52" s="256"/>
    </row>
    <row r="53" spans="1:11" s="3" customFormat="1" ht="12">
      <c r="A53" s="2"/>
      <c r="B53" s="2"/>
      <c r="C53" s="320"/>
      <c r="D53" s="320"/>
      <c r="E53" s="320"/>
      <c r="F53" s="320"/>
      <c r="G53" s="320"/>
      <c r="H53" s="320"/>
      <c r="I53" s="2"/>
      <c r="J53" s="7"/>
      <c r="K53" s="256"/>
    </row>
    <row r="54" spans="1:11" s="3" customFormat="1" ht="12">
      <c r="A54" s="2"/>
      <c r="B54" s="2"/>
      <c r="C54" s="320"/>
      <c r="D54" s="320"/>
      <c r="E54" s="320"/>
      <c r="F54" s="320"/>
      <c r="G54" s="320"/>
      <c r="H54" s="320"/>
      <c r="I54" s="2"/>
      <c r="J54" s="2"/>
      <c r="K54" s="256"/>
    </row>
    <row r="55" spans="1:11">
      <c r="C55" s="320"/>
      <c r="D55" s="320"/>
      <c r="E55" s="320"/>
      <c r="F55" s="320"/>
      <c r="G55" s="320"/>
      <c r="H55" s="320"/>
      <c r="K55" s="257"/>
    </row>
    <row r="56" spans="1:11">
      <c r="C56" s="320"/>
      <c r="D56" s="320"/>
      <c r="E56" s="320"/>
      <c r="F56" s="320"/>
      <c r="G56" s="320"/>
      <c r="H56" s="320"/>
      <c r="K56" s="257"/>
    </row>
    <row r="57" spans="1:11">
      <c r="C57" s="320"/>
      <c r="D57" s="320"/>
      <c r="E57" s="320"/>
      <c r="F57" s="320"/>
      <c r="G57" s="320"/>
      <c r="H57" s="320"/>
      <c r="K57" s="257"/>
    </row>
    <row r="58" spans="1:11">
      <c r="C58" s="320"/>
      <c r="D58" s="320"/>
      <c r="E58" s="320"/>
      <c r="F58" s="320"/>
      <c r="G58" s="320"/>
      <c r="H58" s="320"/>
      <c r="K58" s="257"/>
    </row>
    <row r="59" spans="1:11">
      <c r="C59" s="320"/>
      <c r="D59" s="320"/>
      <c r="E59" s="320"/>
      <c r="F59" s="320"/>
      <c r="G59" s="320"/>
      <c r="H59" s="320"/>
      <c r="K59" s="257"/>
    </row>
    <row r="60" spans="1:11">
      <c r="C60" s="320"/>
      <c r="D60" s="320"/>
      <c r="E60" s="320"/>
      <c r="F60" s="320"/>
      <c r="G60" s="320"/>
      <c r="H60" s="320"/>
    </row>
    <row r="61" spans="1:11">
      <c r="C61" s="320"/>
      <c r="D61" s="320"/>
      <c r="E61" s="320"/>
      <c r="F61" s="320"/>
      <c r="G61" s="320"/>
      <c r="H61" s="320"/>
    </row>
    <row r="62" spans="1:11">
      <c r="C62" s="320"/>
      <c r="D62" s="320"/>
      <c r="E62" s="320"/>
      <c r="F62" s="320"/>
      <c r="G62" s="320"/>
      <c r="H62" s="320"/>
    </row>
    <row r="63" spans="1:11">
      <c r="C63" s="320"/>
      <c r="D63" s="320"/>
      <c r="E63" s="320"/>
      <c r="F63" s="320"/>
      <c r="G63" s="320"/>
      <c r="H63" s="320"/>
    </row>
    <row r="64" spans="1:11">
      <c r="C64" s="320"/>
      <c r="D64" s="320"/>
      <c r="E64" s="320"/>
      <c r="F64" s="320"/>
      <c r="G64" s="320"/>
      <c r="H64" s="320"/>
    </row>
    <row r="65" spans="3:8">
      <c r="C65" s="320"/>
      <c r="D65" s="320"/>
      <c r="E65" s="320"/>
      <c r="F65" s="320"/>
      <c r="G65" s="320"/>
      <c r="H65" s="320"/>
    </row>
    <row r="66" spans="3:8">
      <c r="C66" s="320"/>
      <c r="D66" s="320"/>
      <c r="E66" s="320"/>
      <c r="F66" s="320"/>
      <c r="G66" s="320"/>
      <c r="H66" s="320"/>
    </row>
    <row r="67" spans="3:8">
      <c r="C67" s="320"/>
      <c r="D67" s="320"/>
      <c r="E67" s="320"/>
      <c r="F67" s="320"/>
      <c r="G67" s="320"/>
      <c r="H67" s="320"/>
    </row>
    <row r="68" spans="3:8">
      <c r="C68" s="320"/>
      <c r="D68" s="320"/>
      <c r="E68" s="320"/>
      <c r="F68" s="320"/>
      <c r="G68" s="320"/>
      <c r="H68" s="320"/>
    </row>
    <row r="69" spans="3:8">
      <c r="C69" s="320"/>
      <c r="D69" s="320"/>
      <c r="E69" s="320"/>
      <c r="F69" s="320"/>
      <c r="G69" s="320"/>
      <c r="H69" s="320"/>
    </row>
    <row r="70" spans="3:8">
      <c r="C70" s="321"/>
      <c r="D70" s="321"/>
      <c r="E70" s="321"/>
      <c r="F70" s="321"/>
      <c r="G70" s="321"/>
      <c r="H70" s="321"/>
    </row>
    <row r="72" spans="3:8">
      <c r="F72" s="94"/>
      <c r="H72" s="94"/>
    </row>
    <row r="121" spans="1:1">
      <c r="A121" s="1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</sheetData>
  <mergeCells count="1">
    <mergeCell ref="A9:H12"/>
  </mergeCells>
  <pageMargins left="0.7" right="0.7" top="0.75" bottom="0.75" header="0.3" footer="0.3"/>
  <pageSetup scale="97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43.42578125" style="24" customWidth="1"/>
    <col min="4" max="4" width="2.7109375" style="24" customWidth="1"/>
    <col min="5" max="5" width="14.28515625" style="24" customWidth="1"/>
    <col min="6" max="6" width="2.7109375" style="24" customWidth="1"/>
    <col min="7" max="7" width="13.7109375" style="24" customWidth="1"/>
    <col min="8" max="8" width="2.7109375" style="24" customWidth="1"/>
    <col min="9" max="9" width="13.7109375" style="24" customWidth="1"/>
    <col min="10" max="10" width="14.7109375" style="24" customWidth="1"/>
    <col min="11" max="11" width="14.7109375" style="24" bestFit="1" customWidth="1"/>
    <col min="12" max="12" width="15.5703125" style="24" bestFit="1" customWidth="1"/>
    <col min="13" max="13" width="2.7109375" style="24" customWidth="1"/>
    <col min="14" max="14" width="10.85546875" style="24" bestFit="1" customWidth="1"/>
    <col min="15" max="15" width="2.7109375" style="24" customWidth="1"/>
    <col min="16" max="16" width="20.28515625" style="24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126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105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20" t="s">
        <v>115</v>
      </c>
      <c r="M7" s="23"/>
      <c r="N7" s="23"/>
      <c r="O7" s="23"/>
      <c r="P7" s="23"/>
    </row>
    <row r="8" spans="1:17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/>
      <c r="J11" s="56"/>
      <c r="K11" s="56">
        <v>-4</v>
      </c>
      <c r="L11" s="56">
        <v>-5</v>
      </c>
      <c r="M11" s="56"/>
      <c r="N11" s="56">
        <v>-6</v>
      </c>
      <c r="O11" s="56"/>
      <c r="P11" s="56">
        <v>-7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127"/>
      <c r="I13" s="29" t="s">
        <v>85</v>
      </c>
      <c r="J13" s="29" t="s">
        <v>123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147"/>
      <c r="I14" s="62" t="s">
        <v>89</v>
      </c>
      <c r="J14" s="62" t="s">
        <v>20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37">
        <v>180000000</v>
      </c>
      <c r="L15" s="66">
        <v>-177381741.8003</v>
      </c>
      <c r="N15" s="102">
        <v>0.46329999999999999</v>
      </c>
      <c r="P15" s="67">
        <v>2618259.1997000002</v>
      </c>
    </row>
    <row r="16" spans="1:17">
      <c r="A16" s="33">
        <v>2</v>
      </c>
      <c r="C16" s="24" t="s">
        <v>63</v>
      </c>
      <c r="E16" s="38">
        <v>2300000</v>
      </c>
      <c r="F16" s="37"/>
      <c r="G16" s="38">
        <v>17000000</v>
      </c>
      <c r="H16" s="37"/>
      <c r="I16" s="37">
        <v>17100000</v>
      </c>
      <c r="J16" s="37"/>
      <c r="K16" s="37">
        <v>17100000</v>
      </c>
      <c r="L16" s="66">
        <v>-16851341.668900002</v>
      </c>
      <c r="N16" s="102">
        <v>4.3999999999999997E-2</v>
      </c>
      <c r="P16" s="67">
        <v>248658.33110000001</v>
      </c>
    </row>
    <row r="17" spans="1:21">
      <c r="A17" s="33">
        <v>3</v>
      </c>
      <c r="C17" s="24" t="s">
        <v>64</v>
      </c>
      <c r="E17" s="37"/>
      <c r="F17" s="37"/>
      <c r="G17" s="37">
        <v>0</v>
      </c>
      <c r="H17" s="37"/>
      <c r="I17" s="37">
        <v>0</v>
      </c>
      <c r="J17" s="37"/>
      <c r="K17" s="37">
        <v>0</v>
      </c>
      <c r="L17" s="66">
        <v>0</v>
      </c>
      <c r="N17" s="102">
        <v>0</v>
      </c>
      <c r="P17" s="67">
        <v>0</v>
      </c>
      <c r="U17" s="25" t="s">
        <v>124</v>
      </c>
    </row>
    <row r="18" spans="1:21">
      <c r="A18" s="33">
        <v>4</v>
      </c>
      <c r="C18" s="24" t="s">
        <v>65</v>
      </c>
      <c r="E18" s="37">
        <v>187444000</v>
      </c>
      <c r="F18" s="37"/>
      <c r="G18" s="38">
        <v>201935000</v>
      </c>
      <c r="H18" s="37"/>
      <c r="I18" s="38">
        <v>191433000</v>
      </c>
      <c r="J18" s="38"/>
      <c r="K18" s="37">
        <v>191433000</v>
      </c>
      <c r="L18" s="66">
        <v>-188648591.82449999</v>
      </c>
      <c r="N18" s="102">
        <v>0.49270000000000003</v>
      </c>
      <c r="P18" s="67">
        <v>2784408.1754999999</v>
      </c>
    </row>
    <row r="19" spans="1:21">
      <c r="A19" s="33">
        <v>5</v>
      </c>
      <c r="C19" s="45" t="s">
        <v>92</v>
      </c>
      <c r="E19" s="37">
        <v>0</v>
      </c>
      <c r="F19" s="37"/>
      <c r="G19" s="37">
        <v>0</v>
      </c>
      <c r="H19" s="37"/>
      <c r="I19" s="37"/>
      <c r="J19" s="37"/>
      <c r="K19" s="37">
        <v>0</v>
      </c>
      <c r="L19" s="66">
        <v>0</v>
      </c>
      <c r="N19" s="103" t="s">
        <v>93</v>
      </c>
      <c r="P19" s="67">
        <v>0</v>
      </c>
    </row>
    <row r="20" spans="1:21">
      <c r="A20" s="33">
        <v>6</v>
      </c>
      <c r="C20" s="45" t="s">
        <v>94</v>
      </c>
      <c r="E20" s="37"/>
      <c r="F20" s="37"/>
      <c r="G20" s="37">
        <v>0</v>
      </c>
      <c r="H20" s="37"/>
      <c r="I20" s="37"/>
      <c r="J20" s="37"/>
      <c r="K20" s="37">
        <v>0</v>
      </c>
      <c r="L20" s="66">
        <v>0</v>
      </c>
      <c r="N20" s="103" t="s">
        <v>93</v>
      </c>
      <c r="P20" s="67">
        <v>0</v>
      </c>
    </row>
    <row r="21" spans="1:21">
      <c r="A21" s="33">
        <v>7</v>
      </c>
      <c r="C21" s="45" t="s">
        <v>68</v>
      </c>
      <c r="E21" s="37"/>
      <c r="F21" s="37"/>
      <c r="G21" s="37">
        <v>0</v>
      </c>
      <c r="H21" s="37"/>
      <c r="I21" s="37"/>
      <c r="J21" s="37"/>
      <c r="K21" s="37">
        <v>0</v>
      </c>
      <c r="L21" s="66">
        <v>0</v>
      </c>
      <c r="N21" s="102">
        <v>0</v>
      </c>
      <c r="P21" s="67">
        <v>0</v>
      </c>
    </row>
    <row r="22" spans="1:21">
      <c r="A22" s="33">
        <v>8</v>
      </c>
      <c r="C22" s="24" t="s">
        <v>125</v>
      </c>
      <c r="E22" s="37">
        <v>-103920.16999999994</v>
      </c>
      <c r="F22" s="37"/>
      <c r="G22" s="37">
        <v>1092.1900000000023</v>
      </c>
      <c r="H22" s="37"/>
      <c r="I22" s="37">
        <v>-95909.428461538468</v>
      </c>
      <c r="J22" s="37">
        <v>1683</v>
      </c>
      <c r="K22" s="37">
        <v>-94226.428461538468</v>
      </c>
      <c r="L22" s="66">
        <v>94226.428461538468</v>
      </c>
      <c r="N22" s="103" t="s">
        <v>93</v>
      </c>
      <c r="P22" s="67">
        <v>0</v>
      </c>
    </row>
    <row r="23" spans="1:21">
      <c r="A23" s="33">
        <v>9</v>
      </c>
      <c r="C23" s="24" t="s">
        <v>70</v>
      </c>
      <c r="E23" s="37"/>
      <c r="F23" s="37"/>
      <c r="G23" s="37"/>
      <c r="H23" s="37"/>
      <c r="I23" s="37"/>
      <c r="J23" s="121"/>
      <c r="K23" s="121"/>
      <c r="L23" s="66">
        <v>0</v>
      </c>
      <c r="N23" s="102">
        <v>0</v>
      </c>
      <c r="P23" s="67">
        <v>0</v>
      </c>
    </row>
    <row r="24" spans="1:21">
      <c r="A24" s="33">
        <v>10</v>
      </c>
      <c r="E24" s="69"/>
      <c r="F24" s="37"/>
      <c r="G24" s="69"/>
      <c r="H24" s="37"/>
      <c r="I24" s="69"/>
      <c r="J24" s="70"/>
      <c r="K24" s="70"/>
      <c r="L24" s="71"/>
      <c r="N24" s="72"/>
      <c r="P24" s="73"/>
    </row>
    <row r="25" spans="1:21" ht="15.75" thickBot="1">
      <c r="A25" s="33">
        <v>11</v>
      </c>
      <c r="C25" s="24" t="s">
        <v>71</v>
      </c>
      <c r="E25" s="74">
        <v>369640079.82999998</v>
      </c>
      <c r="F25" s="37"/>
      <c r="G25" s="74">
        <v>398936092.19</v>
      </c>
      <c r="H25" s="37"/>
      <c r="I25" s="74">
        <v>388437090.57153845</v>
      </c>
      <c r="J25" s="74">
        <v>1683</v>
      </c>
      <c r="K25" s="74">
        <v>388438773.57153845</v>
      </c>
      <c r="L25" s="74">
        <v>-382787448.86523843</v>
      </c>
      <c r="N25" s="104">
        <v>1</v>
      </c>
      <c r="P25" s="74">
        <v>5651325.7062393166</v>
      </c>
      <c r="Q25" s="75"/>
      <c r="S25" s="76"/>
      <c r="T25" s="77"/>
    </row>
    <row r="26" spans="1:21" ht="15.75" thickTop="1">
      <c r="A26" s="33">
        <v>12</v>
      </c>
      <c r="S26" s="78"/>
    </row>
    <row r="27" spans="1:21">
      <c r="A27" s="33">
        <v>13</v>
      </c>
      <c r="C27" s="79" t="s">
        <v>72</v>
      </c>
      <c r="P27" s="76"/>
    </row>
    <row r="28" spans="1:21">
      <c r="A28" s="33">
        <v>14</v>
      </c>
    </row>
    <row r="29" spans="1:21">
      <c r="A29" s="33">
        <v>15</v>
      </c>
      <c r="C29" s="44" t="s">
        <v>96</v>
      </c>
    </row>
    <row r="30" spans="1:21">
      <c r="A30" s="33">
        <v>16</v>
      </c>
      <c r="C30" s="53" t="s">
        <v>97</v>
      </c>
    </row>
    <row r="31" spans="1:21">
      <c r="A31" s="33">
        <v>17</v>
      </c>
      <c r="C31" s="53" t="s">
        <v>98</v>
      </c>
    </row>
    <row r="32" spans="1:21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128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129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122" t="s">
        <v>100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1011630.9889</v>
      </c>
      <c r="G15" s="102">
        <v>0.40726595971017721</v>
      </c>
      <c r="I15" s="106">
        <v>6.6959321087948331E-2</v>
      </c>
      <c r="K15" s="102">
        <v>2.7300000000000001E-2</v>
      </c>
    </row>
    <row r="16" spans="1:13">
      <c r="A16" s="33">
        <v>2</v>
      </c>
      <c r="C16" s="24" t="s">
        <v>63</v>
      </c>
      <c r="E16" s="37">
        <v>96075.466199999995</v>
      </c>
      <c r="G16" s="102">
        <v>3.8678398918059964E-2</v>
      </c>
      <c r="I16" s="106">
        <v>2.3220060000000001E-2</v>
      </c>
      <c r="K16" s="102">
        <v>8.9999999999999998E-4</v>
      </c>
    </row>
    <row r="17" spans="1:13">
      <c r="A17" s="33">
        <v>3</v>
      </c>
      <c r="C17" s="24" t="s">
        <v>64</v>
      </c>
      <c r="E17" s="37">
        <v>0</v>
      </c>
      <c r="G17" s="102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37">
        <v>1075826.8685999999</v>
      </c>
      <c r="G18" s="102">
        <v>0.43311016262836599</v>
      </c>
      <c r="I18" s="106">
        <v>0.10397708544753399</v>
      </c>
      <c r="K18" s="102">
        <v>4.4999999999999998E-2</v>
      </c>
    </row>
    <row r="19" spans="1:13">
      <c r="A19" s="33">
        <v>5</v>
      </c>
      <c r="C19" s="24" t="s">
        <v>66</v>
      </c>
      <c r="E19" s="37">
        <v>7179</v>
      </c>
      <c r="G19" s="102">
        <v>2.8901470564266958E-3</v>
      </c>
      <c r="I19" s="106">
        <v>0.02</v>
      </c>
      <c r="K19" s="102">
        <v>1E-4</v>
      </c>
    </row>
    <row r="20" spans="1:13">
      <c r="A20" s="33">
        <v>6</v>
      </c>
      <c r="C20" s="24" t="s">
        <v>67</v>
      </c>
      <c r="E20" s="37">
        <v>0</v>
      </c>
      <c r="G20" s="102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37">
        <v>0</v>
      </c>
      <c r="G21" s="102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38">
        <v>293244.32620000001</v>
      </c>
      <c r="G22" s="102">
        <v>0.1180553316869703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37">
        <v>0</v>
      </c>
      <c r="G23" s="102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2483956.6498999996</v>
      </c>
      <c r="G25" s="104">
        <v>1.0000000000000002</v>
      </c>
      <c r="I25" s="102"/>
      <c r="K25" s="104">
        <v>7.3300000000000004E-2</v>
      </c>
    </row>
    <row r="26" spans="1:13" ht="15.75" thickTop="1">
      <c r="A26" s="33">
        <v>12</v>
      </c>
    </row>
    <row r="27" spans="1:13">
      <c r="A27" s="33">
        <v>13</v>
      </c>
      <c r="B27" s="45"/>
      <c r="C27" s="96" t="s">
        <v>113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D4" zoomScaleNormal="100" workbookViewId="0"/>
  </sheetViews>
  <sheetFormatPr defaultColWidth="9.140625" defaultRowHeight="12"/>
  <cols>
    <col min="1" max="1" width="6" style="24" customWidth="1"/>
    <col min="2" max="2" width="2.7109375" style="24" customWidth="1"/>
    <col min="3" max="3" width="29.5703125" style="24" customWidth="1"/>
    <col min="4" max="4" width="2.7109375" style="24" customWidth="1"/>
    <col min="5" max="5" width="13.7109375" style="24" customWidth="1"/>
    <col min="6" max="6" width="2.7109375" style="24" customWidth="1"/>
    <col min="7" max="7" width="13.7109375" style="24" customWidth="1"/>
    <col min="8" max="8" width="2.7109375" style="24" customWidth="1"/>
    <col min="9" max="12" width="13.7109375" style="24" customWidth="1"/>
    <col min="13" max="13" width="2.7109375" style="24" customWidth="1"/>
    <col min="14" max="14" width="13.5703125" style="24" customWidth="1"/>
    <col min="15" max="15" width="2.7109375" style="24" customWidth="1"/>
    <col min="16" max="16" width="16.28515625" style="24" bestFit="1" customWidth="1"/>
    <col min="17" max="17" width="13.140625" style="24" customWidth="1"/>
    <col min="18" max="18" width="9.140625" style="24"/>
    <col min="19" max="19" width="10.85546875" style="24" bestFit="1" customWidth="1"/>
    <col min="20" max="20" width="9.28515625" style="24" bestFit="1" customWidth="1"/>
    <col min="21" max="16384" width="9.140625" style="24"/>
  </cols>
  <sheetData>
    <row r="1" spans="1:16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0</v>
      </c>
      <c r="N1" s="23"/>
      <c r="O1" s="23"/>
      <c r="P1" s="23"/>
    </row>
    <row r="2" spans="1:16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N2" s="23"/>
      <c r="O2" s="23"/>
      <c r="P2" s="23"/>
    </row>
    <row r="3" spans="1:16">
      <c r="A3" s="1" t="s">
        <v>128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N3" s="23"/>
      <c r="O3" s="23"/>
      <c r="P3" s="23"/>
    </row>
    <row r="4" spans="1:16">
      <c r="A4" s="1" t="s">
        <v>129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 t="s">
        <v>78</v>
      </c>
      <c r="N4" s="23"/>
      <c r="O4" s="23"/>
      <c r="P4" s="23"/>
    </row>
    <row r="5" spans="1:16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 t="s">
        <v>41</v>
      </c>
      <c r="N5" s="23"/>
      <c r="O5" s="23"/>
      <c r="P5" s="23"/>
    </row>
    <row r="6" spans="1:16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N6" s="23"/>
      <c r="O6" s="23"/>
      <c r="P6" s="23"/>
    </row>
    <row r="7" spans="1:16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 t="s">
        <v>100</v>
      </c>
      <c r="N7" s="1"/>
      <c r="O7" s="23"/>
      <c r="P7" s="23"/>
    </row>
    <row r="8" spans="1:16">
      <c r="A8" s="109" t="s">
        <v>80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6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s="57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6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6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6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-178988370.01109999</v>
      </c>
      <c r="N15" s="102">
        <v>0.46329999999999999</v>
      </c>
      <c r="P15" s="22">
        <v>1011630.9889</v>
      </c>
    </row>
    <row r="16" spans="1:16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66">
        <v>17100000</v>
      </c>
      <c r="L16" s="66">
        <v>-17003924.533799998</v>
      </c>
      <c r="N16" s="102">
        <v>4.3999999999999997E-2</v>
      </c>
      <c r="P16" s="22">
        <v>96075.466199999995</v>
      </c>
    </row>
    <row r="17" spans="1:20">
      <c r="A17" s="33">
        <v>3</v>
      </c>
      <c r="C17" s="24" t="s">
        <v>64</v>
      </c>
      <c r="E17" s="38"/>
      <c r="F17" s="38"/>
      <c r="G17" s="38">
        <v>0</v>
      </c>
      <c r="H17" s="38"/>
      <c r="I17" s="38">
        <v>0</v>
      </c>
      <c r="J17" s="38"/>
      <c r="K17" s="66">
        <v>0</v>
      </c>
      <c r="L17" s="66">
        <v>0</v>
      </c>
      <c r="N17" s="103">
        <v>0</v>
      </c>
      <c r="P17" s="22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201935000</v>
      </c>
      <c r="H18" s="38"/>
      <c r="I18" s="38">
        <v>191433000</v>
      </c>
      <c r="J18" s="38"/>
      <c r="K18" s="66">
        <v>191433000</v>
      </c>
      <c r="L18" s="66">
        <v>-190357173.13139999</v>
      </c>
      <c r="N18" s="102">
        <v>0.49270000000000003</v>
      </c>
      <c r="P18" s="22">
        <v>1075826.8685999999</v>
      </c>
    </row>
    <row r="19" spans="1:20">
      <c r="A19" s="33">
        <v>5</v>
      </c>
      <c r="C19" s="45" t="s">
        <v>92</v>
      </c>
      <c r="E19" s="38">
        <v>0</v>
      </c>
      <c r="F19" s="37"/>
      <c r="G19" s="37">
        <v>8882.9599999999991</v>
      </c>
      <c r="H19" s="37"/>
      <c r="I19" s="37">
        <v>7179</v>
      </c>
      <c r="J19" s="37"/>
      <c r="K19" s="66">
        <v>7179</v>
      </c>
      <c r="L19" s="66">
        <v>0</v>
      </c>
      <c r="N19" s="103" t="s">
        <v>93</v>
      </c>
      <c r="P19" s="22">
        <v>7179</v>
      </c>
    </row>
    <row r="20" spans="1:20">
      <c r="A20" s="33">
        <v>6</v>
      </c>
      <c r="C20" s="45" t="s">
        <v>127</v>
      </c>
      <c r="E20" s="38">
        <v>9521</v>
      </c>
      <c r="F20" s="37"/>
      <c r="G20" s="38">
        <v>7200.48</v>
      </c>
      <c r="H20" s="37"/>
      <c r="I20" s="37"/>
      <c r="J20" s="37"/>
      <c r="K20" s="66">
        <v>0</v>
      </c>
      <c r="L20" s="66">
        <v>0</v>
      </c>
      <c r="N20" s="103" t="s">
        <v>93</v>
      </c>
      <c r="P20" s="22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/>
      <c r="J21" s="37"/>
      <c r="K21" s="66">
        <v>0</v>
      </c>
      <c r="L21" s="66">
        <v>0</v>
      </c>
      <c r="N21" s="103" t="s">
        <v>93</v>
      </c>
      <c r="P21" s="22">
        <v>0</v>
      </c>
    </row>
    <row r="22" spans="1:20">
      <c r="A22" s="33">
        <v>8</v>
      </c>
      <c r="C22" s="24" t="s">
        <v>111</v>
      </c>
      <c r="E22" s="38">
        <v>289495.93</v>
      </c>
      <c r="F22" s="38"/>
      <c r="G22" s="38">
        <v>330456.37999999995</v>
      </c>
      <c r="H22" s="38"/>
      <c r="I22" s="38">
        <v>292608.32615384617</v>
      </c>
      <c r="J22" s="38">
        <v>636</v>
      </c>
      <c r="K22" s="66">
        <v>293244.32615384617</v>
      </c>
      <c r="L22" s="110">
        <v>0</v>
      </c>
      <c r="N22" s="103" t="s">
        <v>93</v>
      </c>
      <c r="P22" s="22">
        <v>293244.32620000001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66"/>
      <c r="K23" s="66"/>
      <c r="L23" s="66">
        <v>0</v>
      </c>
      <c r="N23" s="102">
        <v>0</v>
      </c>
      <c r="P23" s="22">
        <v>0</v>
      </c>
    </row>
    <row r="24" spans="1:20">
      <c r="A24" s="33">
        <v>10</v>
      </c>
      <c r="E24" s="69"/>
      <c r="F24" s="37"/>
      <c r="G24" s="69"/>
      <c r="H24" s="37"/>
      <c r="I24" s="69"/>
      <c r="J24" s="71"/>
      <c r="K24" s="71"/>
      <c r="L24" s="71"/>
      <c r="N24" s="72"/>
      <c r="P24" s="71"/>
    </row>
    <row r="25" spans="1:20" ht="12.75" thickBot="1">
      <c r="A25" s="33">
        <v>11</v>
      </c>
      <c r="C25" s="24" t="s">
        <v>71</v>
      </c>
      <c r="E25" s="74">
        <v>370043016.93000001</v>
      </c>
      <c r="F25" s="37"/>
      <c r="G25" s="74">
        <v>399281539.81999999</v>
      </c>
      <c r="H25" s="37"/>
      <c r="I25" s="74">
        <v>388832787.32615387</v>
      </c>
      <c r="J25" s="74">
        <v>636</v>
      </c>
      <c r="K25" s="74">
        <v>388833423.32615387</v>
      </c>
      <c r="L25" s="74">
        <v>-386349467.67629999</v>
      </c>
      <c r="N25" s="104">
        <v>1</v>
      </c>
      <c r="P25" s="74">
        <v>2483956.65</v>
      </c>
      <c r="Q25" s="75"/>
      <c r="S25" s="76"/>
      <c r="T25" s="76"/>
    </row>
    <row r="26" spans="1:20" ht="12.75" thickTop="1">
      <c r="A26" s="33">
        <v>12</v>
      </c>
      <c r="S26" s="76"/>
    </row>
    <row r="27" spans="1:20">
      <c r="A27" s="33">
        <v>13</v>
      </c>
      <c r="C27" s="44" t="s">
        <v>72</v>
      </c>
      <c r="P27" s="76"/>
    </row>
    <row r="28" spans="1:20">
      <c r="A28" s="33">
        <v>14</v>
      </c>
      <c r="C28" s="44"/>
      <c r="D28" s="7"/>
    </row>
    <row r="29" spans="1:20">
      <c r="A29" s="33">
        <v>15</v>
      </c>
      <c r="C29" s="44" t="s">
        <v>96</v>
      </c>
    </row>
    <row r="31" spans="1:20">
      <c r="A31" s="44" t="s">
        <v>97</v>
      </c>
    </row>
    <row r="32" spans="1:20">
      <c r="A32" s="123" t="s">
        <v>98</v>
      </c>
    </row>
    <row r="33" spans="1:16">
      <c r="A33" s="53"/>
    </row>
    <row r="34" spans="1:16">
      <c r="A34" s="5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</sheetData>
  <mergeCells count="1">
    <mergeCell ref="L12:N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28" style="24" bestFit="1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132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40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119" t="s">
        <v>115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1739913.8341000001</v>
      </c>
      <c r="G15" s="102">
        <v>0.4410595673092767</v>
      </c>
      <c r="I15" s="106">
        <v>6.6959321087948331E-2</v>
      </c>
      <c r="K15" s="102">
        <v>2.9499999999999998E-2</v>
      </c>
    </row>
    <row r="16" spans="1:13">
      <c r="A16" s="33">
        <v>2</v>
      </c>
      <c r="C16" s="24" t="s">
        <v>63</v>
      </c>
      <c r="E16" s="37">
        <v>165241.1153</v>
      </c>
      <c r="G16" s="102">
        <v>4.188780696350939E-2</v>
      </c>
      <c r="I16" s="106">
        <v>2.3220060000000001E-2</v>
      </c>
      <c r="K16" s="102">
        <v>1E-3</v>
      </c>
    </row>
    <row r="17" spans="1:13">
      <c r="A17" s="33">
        <v>3</v>
      </c>
      <c r="C17" s="24" t="s">
        <v>64</v>
      </c>
      <c r="E17" s="37">
        <v>0</v>
      </c>
      <c r="G17" s="102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37">
        <v>1850324.9428999999</v>
      </c>
      <c r="G18" s="102">
        <v>0.46904823831070885</v>
      </c>
      <c r="I18" s="106">
        <v>0.10397708544753399</v>
      </c>
      <c r="K18" s="102">
        <v>4.8800000000000003E-2</v>
      </c>
    </row>
    <row r="19" spans="1:13">
      <c r="A19" s="33">
        <v>5</v>
      </c>
      <c r="C19" s="24" t="s">
        <v>66</v>
      </c>
      <c r="E19" s="37">
        <v>5425.9031000000004</v>
      </c>
      <c r="G19" s="102">
        <v>1.3754396491628326E-3</v>
      </c>
      <c r="I19" s="106">
        <v>0.02</v>
      </c>
      <c r="K19" s="102">
        <v>0</v>
      </c>
    </row>
    <row r="20" spans="1:13">
      <c r="A20" s="33">
        <v>6</v>
      </c>
      <c r="C20" s="24" t="s">
        <v>67</v>
      </c>
      <c r="E20" s="37">
        <v>0</v>
      </c>
      <c r="G20" s="102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37">
        <v>0</v>
      </c>
      <c r="G21" s="102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38">
        <v>183944.2046</v>
      </c>
      <c r="G22" s="102">
        <v>4.6628947767342228E-2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37">
        <v>0</v>
      </c>
      <c r="G23" s="102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3944850</v>
      </c>
      <c r="G25" s="104">
        <v>1</v>
      </c>
      <c r="I25" s="102"/>
      <c r="K25" s="104">
        <v>7.9300000000000009E-2</v>
      </c>
    </row>
    <row r="26" spans="1:13" ht="15.75" thickTop="1">
      <c r="A26" s="33">
        <v>12</v>
      </c>
    </row>
    <row r="27" spans="1:13">
      <c r="A27" s="33">
        <v>13</v>
      </c>
      <c r="C27" s="44" t="s">
        <v>72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45"/>
      <c r="C28" s="46" t="s">
        <v>130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24"/>
      <c r="C29" s="48"/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>
        <v>16</v>
      </c>
      <c r="B30" s="44"/>
      <c r="C30" s="49" t="s">
        <v>74</v>
      </c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35.7109375" style="24" customWidth="1"/>
    <col min="4" max="4" width="2.7109375" style="24" customWidth="1"/>
    <col min="5" max="5" width="13.7109375" style="24" customWidth="1"/>
    <col min="6" max="6" width="2.7109375" style="24" customWidth="1"/>
    <col min="7" max="7" width="13.7109375" style="24" customWidth="1"/>
    <col min="8" max="8" width="2.7109375" style="24" customWidth="1"/>
    <col min="9" max="12" width="13.7109375" style="24" customWidth="1"/>
    <col min="13" max="13" width="2.7109375" style="24" customWidth="1"/>
    <col min="14" max="14" width="13.5703125" style="24" customWidth="1"/>
    <col min="15" max="15" width="2.7109375" style="24" customWidth="1"/>
    <col min="16" max="16" width="16.140625" style="24" bestFit="1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5"/>
      <c r="M1" s="23" t="s">
        <v>0</v>
      </c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23"/>
      <c r="N2" s="23"/>
      <c r="O2" s="23"/>
      <c r="P2" s="23"/>
    </row>
    <row r="3" spans="1:17">
      <c r="A3" s="1" t="s">
        <v>132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5"/>
      <c r="M3" s="23"/>
      <c r="N3" s="23"/>
      <c r="O3" s="23"/>
      <c r="P3" s="23"/>
    </row>
    <row r="4" spans="1:17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5"/>
      <c r="M4" s="23" t="s">
        <v>78</v>
      </c>
      <c r="N4" s="23"/>
      <c r="O4" s="23"/>
      <c r="P4" s="23"/>
    </row>
    <row r="5" spans="1:17">
      <c r="A5" s="1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5"/>
      <c r="M5" s="23" t="s">
        <v>41</v>
      </c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M7" s="119" t="s">
        <v>115</v>
      </c>
      <c r="N7" s="23"/>
      <c r="O7" s="23"/>
      <c r="P7" s="23"/>
    </row>
    <row r="8" spans="1:17">
      <c r="A8" s="109" t="s">
        <v>80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-178260087.16589999</v>
      </c>
      <c r="N15" s="102">
        <v>0.46329999999999999</v>
      </c>
      <c r="P15" s="67">
        <v>1739913.8341000001</v>
      </c>
    </row>
    <row r="16" spans="1:17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66">
        <v>17100000</v>
      </c>
      <c r="L16" s="66">
        <v>-16934758.8847</v>
      </c>
      <c r="N16" s="102">
        <v>4.3999999999999997E-2</v>
      </c>
      <c r="P16" s="67">
        <v>165241.1153</v>
      </c>
    </row>
    <row r="17" spans="1:20">
      <c r="A17" s="33">
        <v>3</v>
      </c>
      <c r="C17" s="24" t="s">
        <v>64</v>
      </c>
      <c r="E17" s="38"/>
      <c r="F17" s="38"/>
      <c r="G17" s="38">
        <v>0</v>
      </c>
      <c r="H17" s="38"/>
      <c r="I17" s="38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201944049</v>
      </c>
      <c r="H18" s="38"/>
      <c r="I18" s="38">
        <v>191433000</v>
      </c>
      <c r="J18" s="38"/>
      <c r="K18" s="66">
        <v>191433000</v>
      </c>
      <c r="L18" s="66">
        <v>-189582675.0571</v>
      </c>
      <c r="N18" s="102">
        <v>0.49270000000000003</v>
      </c>
      <c r="P18" s="67">
        <v>1850324.9428999999</v>
      </c>
    </row>
    <row r="19" spans="1:20">
      <c r="A19" s="33">
        <v>5</v>
      </c>
      <c r="C19" s="45" t="s">
        <v>92</v>
      </c>
      <c r="E19" s="37">
        <v>4970.9799999999996</v>
      </c>
      <c r="F19" s="37"/>
      <c r="G19" s="37">
        <v>5948.98</v>
      </c>
      <c r="H19" s="37"/>
      <c r="I19" s="37">
        <v>5425.9030769230749</v>
      </c>
      <c r="J19" s="37"/>
      <c r="K19" s="66">
        <v>5425.9030769230749</v>
      </c>
      <c r="L19" s="66">
        <v>0</v>
      </c>
      <c r="N19" s="103" t="s">
        <v>93</v>
      </c>
      <c r="P19" s="67">
        <v>5425.9031000000004</v>
      </c>
    </row>
    <row r="20" spans="1:20">
      <c r="A20" s="33">
        <v>6</v>
      </c>
      <c r="C20" s="45" t="s">
        <v>94</v>
      </c>
      <c r="E20" s="37"/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24" t="s">
        <v>131</v>
      </c>
      <c r="E22" s="38">
        <v>167042.86999999988</v>
      </c>
      <c r="F22" s="38"/>
      <c r="G22" s="38">
        <v>386916.01</v>
      </c>
      <c r="H22" s="38"/>
      <c r="I22" s="38">
        <v>183944.20461538457</v>
      </c>
      <c r="J22" s="38"/>
      <c r="K22" s="66">
        <v>183944.20461538457</v>
      </c>
      <c r="L22" s="110">
        <v>0</v>
      </c>
      <c r="N22" s="103" t="s">
        <v>93</v>
      </c>
      <c r="P22" s="67">
        <v>183944.2046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37"/>
      <c r="K23" s="37"/>
      <c r="L23" s="66"/>
      <c r="N23" s="102"/>
      <c r="P23" s="67"/>
    </row>
    <row r="24" spans="1:20">
      <c r="A24" s="33">
        <v>10</v>
      </c>
      <c r="E24" s="69"/>
      <c r="F24" s="37"/>
      <c r="G24" s="69"/>
      <c r="H24" s="37"/>
      <c r="I24" s="69"/>
      <c r="J24" s="69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369916013.85000002</v>
      </c>
      <c r="F25" s="37"/>
      <c r="G25" s="74">
        <v>399336913.99000001</v>
      </c>
      <c r="H25" s="37"/>
      <c r="I25" s="74">
        <v>388722370.10769236</v>
      </c>
      <c r="J25" s="74">
        <v>0</v>
      </c>
      <c r="K25" s="74">
        <v>388722370.10769236</v>
      </c>
      <c r="L25" s="74">
        <v>-384777521.10769999</v>
      </c>
      <c r="N25" s="104">
        <v>1</v>
      </c>
      <c r="P25" s="74">
        <v>3944850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79" t="s">
        <v>72</v>
      </c>
      <c r="P27" s="76"/>
    </row>
    <row r="28" spans="1:20">
      <c r="A28" s="33">
        <v>14</v>
      </c>
      <c r="C28" s="111" t="s">
        <v>96</v>
      </c>
      <c r="D28" s="7"/>
    </row>
    <row r="32" spans="1:20">
      <c r="A32" s="53" t="s">
        <v>97</v>
      </c>
    </row>
    <row r="33" spans="1:16">
      <c r="A33" s="53" t="s">
        <v>98</v>
      </c>
    </row>
    <row r="34" spans="1:16">
      <c r="A34" s="5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</sheetData>
  <mergeCells count="1">
    <mergeCell ref="L12:N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45"/>
    <col min="2" max="2" width="1.7109375" style="45" customWidth="1"/>
    <col min="3" max="3" width="38.85546875" style="45" customWidth="1"/>
    <col min="4" max="4" width="1.7109375" style="45" customWidth="1"/>
    <col min="5" max="5" width="18.85546875" style="45" customWidth="1"/>
    <col min="6" max="6" width="1.7109375" style="45" customWidth="1"/>
    <col min="7" max="7" width="10.7109375" style="45" customWidth="1"/>
    <col min="8" max="8" width="1.7109375" style="45" customWidth="1"/>
    <col min="9" max="9" width="9.140625" style="45"/>
    <col min="10" max="10" width="1.7109375" style="45" customWidth="1"/>
    <col min="11" max="11" width="17.28515625" style="45" customWidth="1"/>
    <col min="12" max="13" width="9.140625" style="45"/>
    <col min="14" max="16384" width="9.140625" style="47"/>
  </cols>
  <sheetData>
    <row r="1" spans="1:13">
      <c r="A1" s="129" t="s">
        <v>47</v>
      </c>
      <c r="B1" s="129"/>
      <c r="C1" s="129"/>
      <c r="D1" s="129"/>
      <c r="E1" s="129"/>
      <c r="F1" s="129"/>
      <c r="G1" s="129"/>
      <c r="H1" s="129"/>
      <c r="I1" s="129" t="s">
        <v>0</v>
      </c>
      <c r="J1" s="129"/>
      <c r="K1" s="129"/>
      <c r="M1" s="47"/>
    </row>
    <row r="2" spans="1:13">
      <c r="A2" s="129" t="s">
        <v>48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M2" s="47"/>
    </row>
    <row r="3" spans="1:13">
      <c r="M3" s="47"/>
    </row>
    <row r="4" spans="1:13">
      <c r="A4" s="21" t="s">
        <v>134</v>
      </c>
      <c r="B4" s="129"/>
      <c r="C4" s="129"/>
      <c r="D4" s="129"/>
      <c r="E4" s="129"/>
      <c r="F4" s="129"/>
      <c r="G4" s="129"/>
      <c r="H4" s="129"/>
      <c r="I4" s="129" t="s">
        <v>49</v>
      </c>
      <c r="J4" s="129"/>
      <c r="K4" s="129"/>
      <c r="M4" s="47"/>
    </row>
    <row r="5" spans="1:13">
      <c r="A5" s="21" t="s">
        <v>40</v>
      </c>
      <c r="B5" s="129"/>
      <c r="C5" s="129"/>
      <c r="D5" s="129"/>
      <c r="E5" s="129"/>
      <c r="F5" s="129"/>
      <c r="G5" s="129"/>
      <c r="H5" s="129"/>
      <c r="I5" s="129" t="s">
        <v>50</v>
      </c>
      <c r="J5" s="129"/>
      <c r="K5" s="129"/>
      <c r="M5" s="47"/>
    </row>
    <row r="6" spans="1:13">
      <c r="A6" s="21" t="s">
        <v>99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M6" s="47"/>
    </row>
    <row r="7" spans="1:13">
      <c r="A7" s="129" t="s">
        <v>51</v>
      </c>
      <c r="B7" s="129"/>
      <c r="C7" s="129"/>
      <c r="D7" s="129"/>
      <c r="E7" s="129"/>
      <c r="F7" s="129"/>
      <c r="G7" s="129"/>
      <c r="H7" s="129"/>
      <c r="I7" s="21" t="s">
        <v>100</v>
      </c>
      <c r="J7" s="129"/>
      <c r="K7" s="129"/>
      <c r="M7" s="47"/>
    </row>
    <row r="8" spans="1:13">
      <c r="A8" s="129" t="s">
        <v>52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1:13" ht="29.25" customHeight="1">
      <c r="A9" s="326" t="s">
        <v>53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3" ht="15.75" thickBo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3">
      <c r="A11" s="131"/>
      <c r="B11" s="131"/>
      <c r="C11" s="132">
        <v>-1</v>
      </c>
      <c r="D11" s="132"/>
      <c r="E11" s="132">
        <v>-2</v>
      </c>
      <c r="F11" s="132"/>
      <c r="G11" s="132">
        <v>-3</v>
      </c>
      <c r="H11" s="132"/>
      <c r="I11" s="132">
        <v>-4</v>
      </c>
      <c r="J11" s="131"/>
      <c r="K11" s="132">
        <v>-5</v>
      </c>
    </row>
    <row r="12" spans="1:13">
      <c r="A12" s="129"/>
      <c r="B12" s="129"/>
      <c r="C12" s="129"/>
      <c r="D12" s="129"/>
      <c r="E12" s="133" t="s">
        <v>54</v>
      </c>
      <c r="F12" s="129"/>
      <c r="G12" s="129"/>
      <c r="H12" s="129"/>
      <c r="I12" s="129"/>
      <c r="J12" s="129"/>
      <c r="K12" s="129"/>
    </row>
    <row r="13" spans="1:13">
      <c r="A13" s="129"/>
      <c r="B13" s="129"/>
      <c r="C13" s="129"/>
      <c r="D13" s="129"/>
      <c r="E13" s="133" t="s">
        <v>55</v>
      </c>
      <c r="F13" s="129"/>
      <c r="G13" s="129"/>
      <c r="H13" s="129"/>
      <c r="I13" s="129"/>
      <c r="J13" s="129"/>
      <c r="K13" s="129"/>
    </row>
    <row r="14" spans="1:13" ht="15.75" thickBot="1">
      <c r="A14" s="32" t="s">
        <v>56</v>
      </c>
      <c r="B14" s="134"/>
      <c r="C14" s="32" t="s">
        <v>57</v>
      </c>
      <c r="D14" s="134"/>
      <c r="E14" s="32" t="s">
        <v>58</v>
      </c>
      <c r="F14" s="134"/>
      <c r="G14" s="32" t="s">
        <v>59</v>
      </c>
      <c r="H14" s="134"/>
      <c r="I14" s="32" t="s">
        <v>60</v>
      </c>
      <c r="J14" s="134"/>
      <c r="K14" s="32" t="s">
        <v>61</v>
      </c>
    </row>
    <row r="15" spans="1:13">
      <c r="A15" s="135">
        <v>1</v>
      </c>
      <c r="C15" s="45" t="s">
        <v>62</v>
      </c>
      <c r="E15" s="105">
        <v>14523626.294199999</v>
      </c>
      <c r="G15" s="106">
        <v>0.43536210148153298</v>
      </c>
      <c r="I15" s="106">
        <v>6.6959321087948331E-2</v>
      </c>
      <c r="K15" s="106">
        <v>2.92E-2</v>
      </c>
    </row>
    <row r="16" spans="1:13">
      <c r="A16" s="135">
        <v>2</v>
      </c>
      <c r="C16" s="45" t="s">
        <v>63</v>
      </c>
      <c r="E16" s="38">
        <v>1379321.2971000001</v>
      </c>
      <c r="G16" s="106">
        <v>4.1346713717324228E-2</v>
      </c>
      <c r="I16" s="106">
        <v>2.3220060000000001E-2</v>
      </c>
      <c r="K16" s="106">
        <v>1E-3</v>
      </c>
    </row>
    <row r="17" spans="1:11">
      <c r="A17" s="135">
        <v>3</v>
      </c>
      <c r="C17" s="45" t="s">
        <v>64</v>
      </c>
      <c r="E17" s="38">
        <v>0</v>
      </c>
      <c r="G17" s="106">
        <v>0</v>
      </c>
      <c r="I17" s="106">
        <v>0</v>
      </c>
      <c r="K17" s="106">
        <v>0</v>
      </c>
    </row>
    <row r="18" spans="1:11">
      <c r="A18" s="135">
        <v>4</v>
      </c>
      <c r="C18" s="45" t="s">
        <v>65</v>
      </c>
      <c r="E18" s="38">
        <v>15445263.7064</v>
      </c>
      <c r="G18" s="106">
        <v>0.46298922383042124</v>
      </c>
      <c r="I18" s="106">
        <v>0.10397708544753399</v>
      </c>
      <c r="K18" s="106">
        <v>4.8099999999999997E-2</v>
      </c>
    </row>
    <row r="19" spans="1:11">
      <c r="A19" s="135">
        <v>5</v>
      </c>
      <c r="C19" s="45" t="s">
        <v>66</v>
      </c>
      <c r="E19" s="38">
        <v>37113.51</v>
      </c>
      <c r="G19" s="106">
        <v>1.1125193790898148E-3</v>
      </c>
      <c r="I19" s="106">
        <v>0.02</v>
      </c>
      <c r="K19" s="106">
        <v>0</v>
      </c>
    </row>
    <row r="20" spans="1:11">
      <c r="A20" s="135">
        <v>6</v>
      </c>
      <c r="C20" s="45" t="s">
        <v>67</v>
      </c>
      <c r="E20" s="38">
        <v>0</v>
      </c>
      <c r="G20" s="106">
        <v>0</v>
      </c>
      <c r="I20" s="106">
        <v>0</v>
      </c>
      <c r="K20" s="106">
        <v>0</v>
      </c>
    </row>
    <row r="21" spans="1:11">
      <c r="A21" s="135">
        <v>7</v>
      </c>
      <c r="C21" s="45" t="s">
        <v>68</v>
      </c>
      <c r="E21" s="38">
        <v>0</v>
      </c>
      <c r="G21" s="106">
        <v>0</v>
      </c>
      <c r="I21" s="106">
        <v>0</v>
      </c>
      <c r="K21" s="106">
        <v>0</v>
      </c>
    </row>
    <row r="22" spans="1:11">
      <c r="A22" s="135">
        <v>8</v>
      </c>
      <c r="C22" s="45" t="s">
        <v>69</v>
      </c>
      <c r="E22" s="38">
        <v>1974552.51</v>
      </c>
      <c r="G22" s="106">
        <v>5.9189441591631593E-2</v>
      </c>
      <c r="I22" s="106">
        <v>0</v>
      </c>
      <c r="K22" s="106">
        <v>0</v>
      </c>
    </row>
    <row r="23" spans="1:11">
      <c r="A23" s="135">
        <v>9</v>
      </c>
      <c r="C23" s="45" t="s">
        <v>70</v>
      </c>
      <c r="E23" s="38">
        <v>0</v>
      </c>
      <c r="G23" s="106">
        <v>0</v>
      </c>
      <c r="I23" s="106">
        <v>0</v>
      </c>
      <c r="K23" s="106">
        <v>0</v>
      </c>
    </row>
    <row r="24" spans="1:11">
      <c r="A24" s="135">
        <v>10</v>
      </c>
      <c r="E24" s="136"/>
      <c r="G24" s="137"/>
      <c r="I24" s="138"/>
      <c r="K24" s="137"/>
    </row>
    <row r="25" spans="1:11" ht="15.75" thickBot="1">
      <c r="A25" s="135">
        <v>11</v>
      </c>
      <c r="C25" s="45" t="s">
        <v>71</v>
      </c>
      <c r="E25" s="139">
        <v>33359877.317700002</v>
      </c>
      <c r="G25" s="140">
        <v>0.99999999999999989</v>
      </c>
      <c r="I25" s="106"/>
      <c r="K25" s="140">
        <v>7.8299999999999995E-2</v>
      </c>
    </row>
    <row r="26" spans="1:11" ht="15.75" thickTop="1">
      <c r="A26" s="135">
        <v>12</v>
      </c>
    </row>
    <row r="27" spans="1:11">
      <c r="A27" s="135">
        <v>13</v>
      </c>
      <c r="C27" s="96" t="s">
        <v>72</v>
      </c>
    </row>
    <row r="28" spans="1:11">
      <c r="A28" s="135">
        <v>14</v>
      </c>
      <c r="C28" s="46" t="s">
        <v>130</v>
      </c>
    </row>
    <row r="29" spans="1:11" ht="15" customHeight="1">
      <c r="A29" s="135">
        <v>15</v>
      </c>
      <c r="C29" s="141"/>
      <c r="D29" s="141"/>
      <c r="E29" s="141"/>
      <c r="F29" s="141"/>
      <c r="G29" s="141"/>
      <c r="H29" s="141"/>
      <c r="I29" s="141"/>
      <c r="J29" s="141"/>
      <c r="K29" s="141"/>
    </row>
    <row r="30" spans="1:11">
      <c r="A30" s="135">
        <v>16</v>
      </c>
      <c r="B30" s="96"/>
      <c r="C30" s="51" t="s">
        <v>74</v>
      </c>
      <c r="D30" s="141"/>
      <c r="E30" s="141"/>
      <c r="F30" s="141"/>
      <c r="G30" s="141"/>
      <c r="H30" s="141"/>
      <c r="I30" s="141"/>
      <c r="J30" s="141"/>
      <c r="K30" s="141"/>
    </row>
    <row r="31" spans="1:11">
      <c r="A31" s="135"/>
      <c r="B31" s="51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>
      <c r="A32" s="135"/>
      <c r="B32" s="142"/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>
      <c r="A33" s="135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>
      <c r="A34" s="135"/>
      <c r="B34" s="51"/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>
      <c r="B35" s="52"/>
    </row>
    <row r="36" spans="1:11">
      <c r="A36" s="143" t="s">
        <v>75</v>
      </c>
    </row>
    <row r="37" spans="1:11">
      <c r="A37" s="143" t="s">
        <v>76</v>
      </c>
    </row>
    <row r="40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3" spans="1:11">
      <c r="B43" s="52"/>
    </row>
  </sheetData>
  <mergeCells count="1">
    <mergeCell ref="A9:K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29.7109375" style="24" customWidth="1"/>
    <col min="4" max="4" width="2.7109375" style="24" customWidth="1"/>
    <col min="5" max="5" width="10.7109375" style="24" bestFit="1" customWidth="1"/>
    <col min="6" max="6" width="2.7109375" style="24" customWidth="1"/>
    <col min="7" max="7" width="10.7109375" style="24" bestFit="1" customWidth="1"/>
    <col min="8" max="8" width="2.7109375" style="24" customWidth="1"/>
    <col min="9" max="9" width="10.7109375" style="24" bestFit="1" customWidth="1"/>
    <col min="10" max="10" width="10.5703125" style="24" customWidth="1"/>
    <col min="11" max="11" width="11.5703125" style="24" customWidth="1"/>
    <col min="12" max="12" width="13.7109375" style="24" customWidth="1"/>
    <col min="13" max="13" width="2.7109375" style="24" customWidth="1"/>
    <col min="14" max="14" width="13.5703125" style="24" customWidth="1"/>
    <col min="15" max="15" width="2.7109375" style="24" customWidth="1"/>
    <col min="16" max="16" width="16.28515625" style="24" bestFit="1" customWidth="1"/>
    <col min="17" max="17" width="13.140625" style="24" customWidth="1"/>
    <col min="18" max="18" width="9.140625" style="25"/>
    <col min="19" max="19" width="10.85546875" style="25" bestFit="1" customWidth="1"/>
    <col min="20" max="20" width="9.28515625" style="25" bestFit="1" customWidth="1"/>
    <col min="21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5"/>
      <c r="N1" s="146" t="s">
        <v>0</v>
      </c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N2" s="146"/>
      <c r="O2" s="23"/>
      <c r="P2" s="23"/>
    </row>
    <row r="3" spans="1:17">
      <c r="A3" s="1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5"/>
      <c r="N3" s="146"/>
      <c r="O3" s="23"/>
      <c r="P3" s="23"/>
    </row>
    <row r="4" spans="1:17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5"/>
      <c r="N4" s="146" t="s">
        <v>78</v>
      </c>
      <c r="O4" s="23"/>
      <c r="P4" s="23"/>
    </row>
    <row r="5" spans="1:17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5"/>
      <c r="N5" s="146" t="s">
        <v>41</v>
      </c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5"/>
      <c r="N6" s="146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5"/>
      <c r="N7" s="1" t="s">
        <v>100</v>
      </c>
      <c r="O7" s="23"/>
      <c r="P7" s="23"/>
    </row>
    <row r="8" spans="1:17">
      <c r="A8" s="109" t="s">
        <v>80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59" t="s">
        <v>81</v>
      </c>
      <c r="J12" s="59"/>
      <c r="K12" s="59" t="s">
        <v>82</v>
      </c>
      <c r="L12" s="327" t="s">
        <v>83</v>
      </c>
      <c r="M12" s="327"/>
      <c r="N12" s="327"/>
      <c r="O12" s="23"/>
      <c r="P12" s="59" t="s">
        <v>54</v>
      </c>
    </row>
    <row r="13" spans="1:17">
      <c r="A13" s="59" t="s">
        <v>13</v>
      </c>
      <c r="B13" s="59"/>
      <c r="C13" s="59"/>
      <c r="D13" s="59"/>
      <c r="E13" s="59" t="s">
        <v>84</v>
      </c>
      <c r="F13" s="59"/>
      <c r="G13" s="59" t="s">
        <v>84</v>
      </c>
      <c r="H13" s="59"/>
      <c r="I13" s="59" t="s">
        <v>85</v>
      </c>
      <c r="J13" s="59" t="s">
        <v>109</v>
      </c>
      <c r="K13" s="59" t="s">
        <v>87</v>
      </c>
      <c r="L13" s="60"/>
      <c r="M13" s="60"/>
      <c r="N13" s="61" t="s">
        <v>88</v>
      </c>
      <c r="O13" s="23"/>
      <c r="P13" s="5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4"/>
      <c r="I14" s="64" t="s">
        <v>89</v>
      </c>
      <c r="J14" s="62" t="s">
        <v>46</v>
      </c>
      <c r="K14" s="64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8">
        <v>180000000</v>
      </c>
      <c r="F15" s="45"/>
      <c r="G15" s="38">
        <v>180000000</v>
      </c>
      <c r="H15" s="45"/>
      <c r="I15" s="38">
        <v>180000000</v>
      </c>
      <c r="J15" s="37"/>
      <c r="K15" s="38">
        <v>180000000</v>
      </c>
      <c r="L15" s="66">
        <v>-165476373.7058</v>
      </c>
      <c r="N15" s="102">
        <v>0.46329999999999999</v>
      </c>
      <c r="P15" s="67">
        <v>14523626.294199999</v>
      </c>
    </row>
    <row r="16" spans="1:17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38">
        <v>17100000</v>
      </c>
      <c r="L16" s="66">
        <v>-15720678.7029</v>
      </c>
      <c r="N16" s="102">
        <v>4.3999999999999997E-2</v>
      </c>
      <c r="P16" s="67">
        <v>1379321.2971000001</v>
      </c>
    </row>
    <row r="17" spans="1:20">
      <c r="A17" s="33">
        <v>3</v>
      </c>
      <c r="C17" s="24" t="s">
        <v>64</v>
      </c>
      <c r="E17" s="38">
        <v>0</v>
      </c>
      <c r="F17" s="38"/>
      <c r="G17" s="38">
        <v>0</v>
      </c>
      <c r="H17" s="38"/>
      <c r="I17" s="38">
        <v>0</v>
      </c>
      <c r="J17" s="38"/>
      <c r="K17" s="38">
        <v>0</v>
      </c>
      <c r="L17" s="66">
        <v>0</v>
      </c>
      <c r="N17" s="103" t="s">
        <v>93</v>
      </c>
      <c r="P17" s="67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201935000</v>
      </c>
      <c r="H18" s="38"/>
      <c r="I18" s="38">
        <v>191433000</v>
      </c>
      <c r="J18" s="38"/>
      <c r="K18" s="38">
        <v>191433000</v>
      </c>
      <c r="L18" s="66">
        <v>-175987736.29359999</v>
      </c>
      <c r="N18" s="102">
        <v>0.49270000000000003</v>
      </c>
      <c r="P18" s="67">
        <v>15445263.7064</v>
      </c>
    </row>
    <row r="19" spans="1:20">
      <c r="A19" s="33">
        <v>5</v>
      </c>
      <c r="C19" s="45" t="s">
        <v>92</v>
      </c>
      <c r="E19" s="38">
        <v>39198.97</v>
      </c>
      <c r="F19" s="38"/>
      <c r="G19" s="38">
        <v>36888.43</v>
      </c>
      <c r="H19" s="38"/>
      <c r="I19" s="38">
        <v>37113.513076923075</v>
      </c>
      <c r="J19" s="37"/>
      <c r="K19" s="38">
        <v>37113.513076923075</v>
      </c>
      <c r="L19" s="66">
        <v>0</v>
      </c>
      <c r="N19" s="103" t="s">
        <v>93</v>
      </c>
      <c r="P19" s="67">
        <v>37113.51</v>
      </c>
    </row>
    <row r="20" spans="1:20">
      <c r="A20" s="33">
        <v>6</v>
      </c>
      <c r="C20" s="45" t="s">
        <v>94</v>
      </c>
      <c r="E20" s="38">
        <v>0</v>
      </c>
      <c r="F20" s="38"/>
      <c r="G20" s="38">
        <v>0</v>
      </c>
      <c r="H20" s="38"/>
      <c r="I20" s="38">
        <v>0</v>
      </c>
      <c r="J20" s="37"/>
      <c r="K20" s="38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8">
        <v>0</v>
      </c>
      <c r="F21" s="38"/>
      <c r="G21" s="38">
        <v>0</v>
      </c>
      <c r="H21" s="38"/>
      <c r="I21" s="38">
        <v>0</v>
      </c>
      <c r="J21" s="37"/>
      <c r="K21" s="38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24" t="s">
        <v>133</v>
      </c>
      <c r="E22" s="38">
        <v>1888682.9000000001</v>
      </c>
      <c r="F22" s="38"/>
      <c r="G22" s="38">
        <v>2596992.64</v>
      </c>
      <c r="H22" s="38"/>
      <c r="I22" s="38">
        <v>1942813.5138461539</v>
      </c>
      <c r="J22" s="38">
        <v>31739</v>
      </c>
      <c r="K22" s="38">
        <v>1974552.5138461539</v>
      </c>
      <c r="L22" s="110">
        <v>0</v>
      </c>
      <c r="N22" s="103" t="s">
        <v>93</v>
      </c>
      <c r="P22" s="67">
        <v>1974552.51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66"/>
      <c r="K23" s="37"/>
      <c r="L23" s="66"/>
      <c r="N23" s="102"/>
      <c r="P23" s="67"/>
    </row>
    <row r="24" spans="1:20">
      <c r="A24" s="33">
        <v>10</v>
      </c>
      <c r="E24" s="69"/>
      <c r="F24" s="37"/>
      <c r="G24" s="69"/>
      <c r="H24" s="37"/>
      <c r="I24" s="69"/>
      <c r="J24" s="71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371671881.87</v>
      </c>
      <c r="F25" s="37"/>
      <c r="G25" s="74">
        <v>401568881.06999999</v>
      </c>
      <c r="H25" s="37"/>
      <c r="I25" s="74">
        <v>390512927.02692306</v>
      </c>
      <c r="J25" s="74">
        <v>31739</v>
      </c>
      <c r="K25" s="74">
        <v>390544666.02692306</v>
      </c>
      <c r="L25" s="74">
        <v>-357184788.70229995</v>
      </c>
      <c r="N25" s="104">
        <v>1</v>
      </c>
      <c r="P25" s="74">
        <v>33359877.317692302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79" t="s">
        <v>72</v>
      </c>
      <c r="P27" s="76"/>
    </row>
    <row r="28" spans="1:20">
      <c r="A28" s="33">
        <v>14</v>
      </c>
      <c r="C28" s="44" t="s">
        <v>96</v>
      </c>
    </row>
    <row r="29" spans="1:20">
      <c r="A29" s="44"/>
    </row>
    <row r="30" spans="1:20">
      <c r="A30" s="53" t="s">
        <v>97</v>
      </c>
    </row>
    <row r="31" spans="1:20">
      <c r="A31" s="53" t="s">
        <v>98</v>
      </c>
    </row>
    <row r="32" spans="1:20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K33" s="80"/>
    </row>
    <row r="34" spans="1:16">
      <c r="J34" s="33"/>
      <c r="L34" s="33"/>
      <c r="M34" s="33"/>
      <c r="N34" s="33"/>
      <c r="O34" s="33"/>
      <c r="P34" s="33"/>
    </row>
  </sheetData>
  <mergeCells count="1">
    <mergeCell ref="L12:N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4.28515625" style="24" customWidth="1"/>
    <col min="4" max="4" width="1.7109375" style="24" customWidth="1"/>
    <col min="5" max="5" width="15.28515625" style="24" bestFit="1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5.425781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135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40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21" t="s">
        <v>115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5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5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449904.53899999999</v>
      </c>
      <c r="G15" s="102">
        <v>0.41071434781540828</v>
      </c>
      <c r="I15" s="106">
        <v>6.6959321087948331E-2</v>
      </c>
      <c r="K15" s="102">
        <v>2.75E-2</v>
      </c>
    </row>
    <row r="16" spans="1:13">
      <c r="A16" s="33">
        <v>2</v>
      </c>
      <c r="C16" s="24" t="s">
        <v>63</v>
      </c>
      <c r="E16" s="37">
        <v>42727.821499999998</v>
      </c>
      <c r="G16" s="102">
        <v>3.9005895294925395E-2</v>
      </c>
      <c r="I16" s="106">
        <v>2.3220060000000001E-2</v>
      </c>
      <c r="K16" s="102">
        <v>8.9999999999999998E-4</v>
      </c>
    </row>
    <row r="17" spans="1:13">
      <c r="A17" s="33">
        <v>3</v>
      </c>
      <c r="C17" s="24" t="s">
        <v>64</v>
      </c>
      <c r="E17" s="37">
        <v>0</v>
      </c>
      <c r="G17" s="102">
        <v>0</v>
      </c>
      <c r="I17" s="106">
        <v>0</v>
      </c>
      <c r="K17" s="102">
        <v>0</v>
      </c>
    </row>
    <row r="18" spans="1:13">
      <c r="A18" s="33">
        <v>4</v>
      </c>
      <c r="C18" s="24" t="s">
        <v>65</v>
      </c>
      <c r="E18" s="37">
        <v>478454.49249999999</v>
      </c>
      <c r="G18" s="102">
        <v>0.43677737789280147</v>
      </c>
      <c r="I18" s="106">
        <v>0.10397708544753399</v>
      </c>
      <c r="K18" s="102">
        <v>4.5400000000000003E-2</v>
      </c>
    </row>
    <row r="19" spans="1:13">
      <c r="A19" s="33">
        <v>5</v>
      </c>
      <c r="C19" s="24" t="s">
        <v>66</v>
      </c>
      <c r="E19" s="37">
        <v>0</v>
      </c>
      <c r="G19" s="102">
        <v>0</v>
      </c>
      <c r="I19" s="106">
        <v>0.02</v>
      </c>
      <c r="K19" s="102">
        <v>0</v>
      </c>
    </row>
    <row r="20" spans="1:13">
      <c r="A20" s="33">
        <v>6</v>
      </c>
      <c r="C20" s="24" t="s">
        <v>67</v>
      </c>
      <c r="E20" s="37">
        <v>0</v>
      </c>
      <c r="G20" s="102">
        <v>0</v>
      </c>
      <c r="I20" s="106">
        <v>0</v>
      </c>
      <c r="K20" s="102">
        <v>0</v>
      </c>
    </row>
    <row r="21" spans="1:13">
      <c r="A21" s="33">
        <v>7</v>
      </c>
      <c r="C21" s="24" t="s">
        <v>68</v>
      </c>
      <c r="E21" s="37">
        <v>0</v>
      </c>
      <c r="G21" s="102">
        <v>0</v>
      </c>
      <c r="I21" s="106">
        <v>0</v>
      </c>
      <c r="K21" s="102">
        <v>0</v>
      </c>
    </row>
    <row r="22" spans="1:13">
      <c r="A22" s="33">
        <v>8</v>
      </c>
      <c r="C22" s="24" t="s">
        <v>69</v>
      </c>
      <c r="E22" s="38">
        <v>124332.7285</v>
      </c>
      <c r="G22" s="102">
        <v>0.11350237899686476</v>
      </c>
      <c r="I22" s="106">
        <v>0</v>
      </c>
      <c r="K22" s="102">
        <v>0</v>
      </c>
    </row>
    <row r="23" spans="1:13">
      <c r="A23" s="33">
        <v>9</v>
      </c>
      <c r="C23" s="24" t="s">
        <v>70</v>
      </c>
      <c r="E23" s="37">
        <v>0</v>
      </c>
      <c r="G23" s="102">
        <v>0</v>
      </c>
      <c r="I23" s="106">
        <v>0</v>
      </c>
      <c r="K23" s="102">
        <v>0</v>
      </c>
    </row>
    <row r="24" spans="1:13">
      <c r="A24" s="33">
        <v>10</v>
      </c>
      <c r="E24" s="39"/>
      <c r="G24" s="107"/>
      <c r="I24" s="108"/>
      <c r="K24" s="107"/>
    </row>
    <row r="25" spans="1:13" ht="15.75" thickBot="1">
      <c r="A25" s="33">
        <v>11</v>
      </c>
      <c r="C25" s="24" t="s">
        <v>71</v>
      </c>
      <c r="E25" s="42">
        <v>1095419.5815000001</v>
      </c>
      <c r="G25" s="104">
        <v>0.99999999999999989</v>
      </c>
      <c r="I25" s="102"/>
      <c r="K25" s="104">
        <v>7.3800000000000004E-2</v>
      </c>
    </row>
    <row r="26" spans="1:13" ht="15.75" thickTop="1">
      <c r="A26" s="33">
        <v>12</v>
      </c>
    </row>
    <row r="27" spans="1:13">
      <c r="A27" s="33">
        <v>13</v>
      </c>
      <c r="C27" s="44" t="s">
        <v>72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45"/>
      <c r="C28" s="46" t="s">
        <v>73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24"/>
      <c r="C29" s="48"/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>
        <v>16</v>
      </c>
      <c r="B30" s="44"/>
      <c r="C30" s="49" t="s">
        <v>74</v>
      </c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35.7109375" style="24" customWidth="1"/>
    <col min="4" max="4" width="2.7109375" style="24" customWidth="1"/>
    <col min="5" max="5" width="12.85546875" style="24" customWidth="1"/>
    <col min="6" max="6" width="2.7109375" style="24" customWidth="1"/>
    <col min="7" max="7" width="12.85546875" style="24" customWidth="1"/>
    <col min="8" max="8" width="2.7109375" style="24" customWidth="1"/>
    <col min="9" max="10" width="12.85546875" style="24" customWidth="1"/>
    <col min="11" max="11" width="14.7109375" style="24" customWidth="1"/>
    <col min="12" max="12" width="13" style="24" customWidth="1"/>
    <col min="13" max="13" width="2.7109375" style="24" customWidth="1"/>
    <col min="14" max="14" width="10.85546875" style="24" bestFit="1" customWidth="1"/>
    <col min="15" max="15" width="2.7109375" style="24" customWidth="1"/>
    <col min="16" max="16" width="15.28515625" style="24" bestFit="1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135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1" t="s">
        <v>115</v>
      </c>
      <c r="M7" s="23"/>
      <c r="N7" s="23"/>
      <c r="O7" s="23"/>
      <c r="P7" s="23"/>
    </row>
    <row r="8" spans="1:17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-7</v>
      </c>
      <c r="M11" s="56"/>
      <c r="N11" s="56">
        <v>-8</v>
      </c>
      <c r="O11" s="56"/>
      <c r="P11" s="56">
        <v>-9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59" t="s">
        <v>81</v>
      </c>
      <c r="J12" s="59"/>
      <c r="K12" s="59" t="s">
        <v>82</v>
      </c>
      <c r="L12" s="324" t="s">
        <v>83</v>
      </c>
      <c r="M12" s="324"/>
      <c r="N12" s="324"/>
      <c r="O12" s="23"/>
      <c r="P12" s="59" t="s">
        <v>54</v>
      </c>
    </row>
    <row r="13" spans="1:17">
      <c r="A13" s="59" t="s">
        <v>13</v>
      </c>
      <c r="B13" s="59"/>
      <c r="C13" s="59"/>
      <c r="D13" s="59"/>
      <c r="E13" s="59" t="s">
        <v>84</v>
      </c>
      <c r="F13" s="59"/>
      <c r="G13" s="59" t="s">
        <v>84</v>
      </c>
      <c r="H13" s="59"/>
      <c r="I13" s="59" t="s">
        <v>85</v>
      </c>
      <c r="J13" s="59" t="s">
        <v>109</v>
      </c>
      <c r="K13" s="59" t="s">
        <v>87</v>
      </c>
      <c r="L13" s="60"/>
      <c r="M13" s="60"/>
      <c r="N13" s="61" t="s">
        <v>88</v>
      </c>
      <c r="O13" s="23"/>
      <c r="P13" s="5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91</v>
      </c>
    </row>
    <row r="15" spans="1:17">
      <c r="A15" s="33">
        <v>1</v>
      </c>
      <c r="C15" s="24" t="s">
        <v>62</v>
      </c>
      <c r="E15" s="38">
        <v>180000000</v>
      </c>
      <c r="F15" s="45"/>
      <c r="G15" s="38">
        <v>180000000</v>
      </c>
      <c r="H15" s="45"/>
      <c r="I15" s="38">
        <v>180000000</v>
      </c>
      <c r="J15" s="37"/>
      <c r="K15" s="66">
        <v>180000000</v>
      </c>
      <c r="L15" s="66">
        <v>-179550096.461</v>
      </c>
      <c r="N15" s="102">
        <v>0.46329999999999999</v>
      </c>
      <c r="P15" s="67">
        <v>449904.53899999999</v>
      </c>
    </row>
    <row r="16" spans="1:17">
      <c r="A16" s="33">
        <v>2</v>
      </c>
      <c r="C16" s="24" t="s">
        <v>63</v>
      </c>
      <c r="E16" s="38">
        <v>2300000</v>
      </c>
      <c r="F16" s="38"/>
      <c r="G16" s="38">
        <v>17000000</v>
      </c>
      <c r="H16" s="38"/>
      <c r="I16" s="38">
        <v>17100000</v>
      </c>
      <c r="J16" s="38"/>
      <c r="K16" s="66">
        <v>17100000</v>
      </c>
      <c r="L16" s="66">
        <v>-17057272.1785</v>
      </c>
      <c r="N16" s="102">
        <v>4.3999999999999997E-2</v>
      </c>
      <c r="P16" s="67">
        <v>42727.821499999998</v>
      </c>
    </row>
    <row r="17" spans="1:20">
      <c r="A17" s="33">
        <v>3</v>
      </c>
      <c r="C17" s="24" t="s">
        <v>64</v>
      </c>
      <c r="E17" s="38"/>
      <c r="F17" s="38"/>
      <c r="G17" s="38">
        <v>0</v>
      </c>
      <c r="H17" s="38"/>
      <c r="I17" s="38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8">
        <v>187444000</v>
      </c>
      <c r="F18" s="38"/>
      <c r="G18" s="38">
        <v>201944049</v>
      </c>
      <c r="H18" s="38"/>
      <c r="I18" s="38">
        <v>191433000</v>
      </c>
      <c r="J18" s="38"/>
      <c r="K18" s="66">
        <v>191433000</v>
      </c>
      <c r="L18" s="66">
        <v>-190954545.50749999</v>
      </c>
      <c r="N18" s="102">
        <v>0.49270000000000003</v>
      </c>
      <c r="P18" s="67">
        <v>478454.49249999999</v>
      </c>
    </row>
    <row r="19" spans="1:20">
      <c r="A19" s="33">
        <v>5</v>
      </c>
      <c r="C19" s="45" t="s">
        <v>92</v>
      </c>
      <c r="E19" s="38">
        <v>0</v>
      </c>
      <c r="F19" s="38"/>
      <c r="G19" s="38">
        <v>0</v>
      </c>
      <c r="H19" s="38"/>
      <c r="I19" s="38">
        <v>0</v>
      </c>
      <c r="J19" s="37"/>
      <c r="K19" s="66">
        <v>0</v>
      </c>
      <c r="L19" s="66">
        <v>0</v>
      </c>
      <c r="N19" s="103" t="s">
        <v>93</v>
      </c>
      <c r="P19" s="67">
        <v>0</v>
      </c>
    </row>
    <row r="20" spans="1:20">
      <c r="A20" s="33">
        <v>6</v>
      </c>
      <c r="C20" s="45" t="s">
        <v>94</v>
      </c>
      <c r="E20" s="37">
        <v>0</v>
      </c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>
        <v>0</v>
      </c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24" t="s">
        <v>118</v>
      </c>
      <c r="E22" s="38">
        <v>124270.74000000002</v>
      </c>
      <c r="F22" s="37"/>
      <c r="G22" s="38">
        <v>295293.93000000005</v>
      </c>
      <c r="H22" s="37"/>
      <c r="I22" s="38">
        <v>123918.72846153847</v>
      </c>
      <c r="J22" s="38">
        <v>414</v>
      </c>
      <c r="K22" s="66">
        <v>124332.72846153847</v>
      </c>
      <c r="L22" s="110">
        <v>0</v>
      </c>
      <c r="N22" s="103" t="s">
        <v>93</v>
      </c>
      <c r="P22" s="67">
        <v>124332.7285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/>
      <c r="J23" s="37"/>
      <c r="K23" s="37"/>
      <c r="L23" s="66"/>
      <c r="N23" s="102"/>
      <c r="P23" s="67"/>
    </row>
    <row r="24" spans="1:20">
      <c r="A24" s="33">
        <v>10</v>
      </c>
      <c r="E24" s="69"/>
      <c r="F24" s="37"/>
      <c r="G24" s="69"/>
      <c r="H24" s="37"/>
      <c r="I24" s="69"/>
      <c r="J24" s="69"/>
      <c r="K24" s="69"/>
      <c r="L24" s="71"/>
      <c r="N24" s="72"/>
      <c r="P24" s="73"/>
    </row>
    <row r="25" spans="1:20" ht="15.75" thickBot="1">
      <c r="A25" s="33">
        <v>11</v>
      </c>
      <c r="C25" s="24" t="s">
        <v>71</v>
      </c>
      <c r="E25" s="74">
        <v>369868270.74000001</v>
      </c>
      <c r="F25" s="37"/>
      <c r="G25" s="74">
        <v>399239342.93000001</v>
      </c>
      <c r="H25" s="37"/>
      <c r="I25" s="74">
        <v>388656918.72846156</v>
      </c>
      <c r="J25" s="74">
        <v>414</v>
      </c>
      <c r="K25" s="74">
        <v>388657332.72846156</v>
      </c>
      <c r="L25" s="74">
        <v>-387561914.14699996</v>
      </c>
      <c r="N25" s="104">
        <v>1</v>
      </c>
      <c r="P25" s="74">
        <v>1095419.5814814814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79" t="s">
        <v>120</v>
      </c>
      <c r="P27" s="76"/>
    </row>
    <row r="28" spans="1:20">
      <c r="A28" s="33">
        <v>14</v>
      </c>
      <c r="C28" s="44" t="s">
        <v>96</v>
      </c>
    </row>
    <row r="29" spans="1:20">
      <c r="A29" s="44"/>
    </row>
    <row r="30" spans="1:20">
      <c r="A30" s="53" t="s">
        <v>97</v>
      </c>
    </row>
    <row r="31" spans="1:20">
      <c r="A31" s="53" t="s">
        <v>98</v>
      </c>
    </row>
    <row r="32" spans="1:20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8" zoomScaleNormal="100" workbookViewId="0"/>
  </sheetViews>
  <sheetFormatPr defaultColWidth="9.140625" defaultRowHeight="12"/>
  <cols>
    <col min="1" max="1" width="7.85546875" style="157" customWidth="1"/>
    <col min="2" max="2" width="2.42578125" style="157" customWidth="1"/>
    <col min="3" max="3" width="28.28515625" style="157" customWidth="1"/>
    <col min="4" max="4" width="2.7109375" style="157" customWidth="1"/>
    <col min="5" max="5" width="19.28515625" style="157" customWidth="1"/>
    <col min="6" max="6" width="2.7109375" style="157" customWidth="1"/>
    <col min="7" max="7" width="10.7109375" style="157" customWidth="1"/>
    <col min="8" max="8" width="2.7109375" style="157" customWidth="1"/>
    <col min="9" max="9" width="11.7109375" style="157" customWidth="1"/>
    <col min="10" max="10" width="2.7109375" style="157" customWidth="1"/>
    <col min="11" max="11" width="14" style="157" bestFit="1" customWidth="1"/>
    <col min="12" max="16384" width="9.140625" style="157"/>
  </cols>
  <sheetData>
    <row r="1" spans="1:11" s="146" customFormat="1">
      <c r="A1" s="146" t="s">
        <v>47</v>
      </c>
      <c r="K1" s="151" t="s">
        <v>0</v>
      </c>
    </row>
    <row r="2" spans="1:11" s="146" customFormat="1">
      <c r="A2" s="146" t="s">
        <v>139</v>
      </c>
      <c r="K2" s="151"/>
    </row>
    <row r="3" spans="1:11" s="146" customFormat="1">
      <c r="A3" s="112" t="s">
        <v>173</v>
      </c>
      <c r="K3" s="151" t="s">
        <v>49</v>
      </c>
    </row>
    <row r="4" spans="1:11" s="146" customFormat="1">
      <c r="A4" s="112" t="s">
        <v>105</v>
      </c>
      <c r="K4" s="151" t="s">
        <v>41</v>
      </c>
    </row>
    <row r="5" spans="1:11" s="146" customFormat="1">
      <c r="A5" s="112" t="s">
        <v>114</v>
      </c>
      <c r="K5" s="151"/>
    </row>
    <row r="6" spans="1:11" s="146" customFormat="1">
      <c r="A6" s="146" t="s">
        <v>51</v>
      </c>
      <c r="K6" s="152" t="s">
        <v>100</v>
      </c>
    </row>
    <row r="7" spans="1:11" s="146" customFormat="1">
      <c r="A7" s="146" t="s">
        <v>52</v>
      </c>
    </row>
    <row r="8" spans="1:11" s="146" customFormat="1">
      <c r="A8" s="146" t="s">
        <v>140</v>
      </c>
    </row>
    <row r="9" spans="1:11" s="146" customFormat="1">
      <c r="A9" s="146" t="s">
        <v>141</v>
      </c>
    </row>
    <row r="10" spans="1:11" s="146" customForma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</row>
    <row r="11" spans="1:11" s="146" customFormat="1">
      <c r="A11" s="154"/>
      <c r="B11" s="154"/>
      <c r="C11" s="155">
        <v>-1</v>
      </c>
      <c r="D11" s="155"/>
      <c r="E11" s="155">
        <v>-2</v>
      </c>
      <c r="F11" s="155"/>
      <c r="G11" s="155">
        <v>-3</v>
      </c>
      <c r="H11" s="155"/>
      <c r="I11" s="155">
        <v>-4</v>
      </c>
      <c r="J11" s="154"/>
      <c r="K11" s="155">
        <v>-5</v>
      </c>
    </row>
    <row r="12" spans="1:11" s="146" customFormat="1">
      <c r="E12" s="156" t="s">
        <v>54</v>
      </c>
    </row>
    <row r="13" spans="1:11" s="146" customFormat="1">
      <c r="E13" s="156" t="s">
        <v>55</v>
      </c>
    </row>
    <row r="14" spans="1:11" s="146" customFormat="1">
      <c r="A14" s="156" t="s">
        <v>56</v>
      </c>
      <c r="C14" s="156" t="s">
        <v>57</v>
      </c>
      <c r="E14" s="156" t="s">
        <v>91</v>
      </c>
      <c r="G14" s="156" t="s">
        <v>59</v>
      </c>
      <c r="I14" s="156" t="s">
        <v>60</v>
      </c>
      <c r="K14" s="156" t="s">
        <v>61</v>
      </c>
    </row>
    <row r="15" spans="1:11">
      <c r="A15" s="158">
        <v>1</v>
      </c>
      <c r="C15" s="157" t="s">
        <v>62</v>
      </c>
      <c r="E15" s="159">
        <v>319565.73309517629</v>
      </c>
      <c r="G15" s="160">
        <v>0.41126353998074661</v>
      </c>
      <c r="I15" s="161">
        <v>6.7000000000000004E-2</v>
      </c>
      <c r="J15" s="162"/>
      <c r="K15" s="160">
        <v>2.76E-2</v>
      </c>
    </row>
    <row r="16" spans="1:11">
      <c r="A16" s="158">
        <v>2</v>
      </c>
      <c r="C16" s="157" t="s">
        <v>63</v>
      </c>
      <c r="E16" s="159">
        <v>30349.432886224386</v>
      </c>
      <c r="G16" s="160">
        <v>3.9058052577493743E-2</v>
      </c>
      <c r="I16" s="161">
        <v>2.3220058479532162E-2</v>
      </c>
      <c r="J16" s="162"/>
      <c r="K16" s="160">
        <v>8.9999999999999998E-4</v>
      </c>
    </row>
    <row r="17" spans="1:12">
      <c r="A17" s="158">
        <v>3</v>
      </c>
      <c r="C17" s="157" t="s">
        <v>64</v>
      </c>
      <c r="E17" s="159"/>
      <c r="G17" s="160"/>
      <c r="I17" s="161"/>
      <c r="J17" s="162"/>
      <c r="K17" s="160"/>
    </row>
    <row r="18" spans="1:12">
      <c r="A18" s="158">
        <v>4</v>
      </c>
      <c r="C18" s="157" t="s">
        <v>65</v>
      </c>
      <c r="E18" s="159">
        <v>339844.6723418808</v>
      </c>
      <c r="G18" s="160">
        <v>0.43736142056661748</v>
      </c>
      <c r="I18" s="161">
        <v>0.104</v>
      </c>
      <c r="J18" s="162"/>
      <c r="K18" s="160">
        <v>4.5499999999999999E-2</v>
      </c>
      <c r="L18" s="113" t="s">
        <v>142</v>
      </c>
    </row>
    <row r="19" spans="1:12">
      <c r="A19" s="158">
        <v>5</v>
      </c>
      <c r="C19" s="157" t="s">
        <v>66</v>
      </c>
      <c r="E19" s="159">
        <v>3411</v>
      </c>
      <c r="G19" s="160">
        <v>4.3897695828874267E-3</v>
      </c>
      <c r="I19" s="161">
        <v>0.02</v>
      </c>
      <c r="J19" s="162"/>
      <c r="K19" s="160">
        <v>1E-4</v>
      </c>
    </row>
    <row r="20" spans="1:12">
      <c r="A20" s="158">
        <v>6</v>
      </c>
      <c r="C20" s="157" t="s">
        <v>67</v>
      </c>
      <c r="E20" s="159">
        <v>5208.4146999999994</v>
      </c>
      <c r="G20" s="160">
        <v>6.7029435429855578E-3</v>
      </c>
      <c r="I20" s="161">
        <v>0</v>
      </c>
      <c r="J20" s="162"/>
      <c r="K20" s="160">
        <v>0</v>
      </c>
    </row>
    <row r="21" spans="1:12">
      <c r="A21" s="158">
        <v>7</v>
      </c>
      <c r="C21" s="157" t="s">
        <v>68</v>
      </c>
      <c r="E21" s="159"/>
      <c r="G21" s="160"/>
      <c r="I21" s="161"/>
      <c r="J21" s="162"/>
      <c r="K21" s="160"/>
    </row>
    <row r="22" spans="1:12">
      <c r="A22" s="158">
        <v>8</v>
      </c>
      <c r="C22" s="157" t="s">
        <v>69</v>
      </c>
      <c r="E22" s="159">
        <v>78654.697299999985</v>
      </c>
      <c r="G22" s="160">
        <v>0.10122427374926934</v>
      </c>
      <c r="I22" s="161">
        <v>0</v>
      </c>
      <c r="J22" s="162"/>
      <c r="K22" s="160">
        <v>0</v>
      </c>
    </row>
    <row r="23" spans="1:12">
      <c r="A23" s="158">
        <v>9</v>
      </c>
      <c r="C23" s="157" t="s">
        <v>70</v>
      </c>
      <c r="E23" s="159"/>
      <c r="G23" s="160"/>
      <c r="I23" s="161"/>
      <c r="J23" s="162"/>
      <c r="K23" s="160"/>
    </row>
    <row r="24" spans="1:12">
      <c r="A24" s="158">
        <v>10</v>
      </c>
      <c r="E24" s="163"/>
      <c r="G24" s="164"/>
      <c r="I24" s="165"/>
      <c r="J24" s="162"/>
      <c r="K24" s="164"/>
    </row>
    <row r="25" spans="1:12" ht="12.75" thickBot="1">
      <c r="A25" s="158">
        <v>11</v>
      </c>
      <c r="C25" s="157" t="s">
        <v>71</v>
      </c>
      <c r="E25" s="166">
        <v>777033.95032328134</v>
      </c>
      <c r="G25" s="167">
        <v>1</v>
      </c>
      <c r="I25" s="168"/>
      <c r="J25" s="162"/>
      <c r="K25" s="167">
        <v>7.4099999999999999E-2</v>
      </c>
    </row>
    <row r="26" spans="1:12" ht="12.75" thickTop="1">
      <c r="A26" s="158">
        <v>12</v>
      </c>
    </row>
    <row r="27" spans="1:12">
      <c r="A27" s="158">
        <v>13</v>
      </c>
      <c r="B27" s="157" t="s">
        <v>143</v>
      </c>
      <c r="D27" s="169"/>
      <c r="E27" s="169"/>
      <c r="F27" s="169"/>
      <c r="G27" s="169"/>
      <c r="H27" s="169"/>
      <c r="I27" s="169"/>
      <c r="J27" s="169"/>
      <c r="K27" s="169"/>
    </row>
    <row r="28" spans="1:12" s="169" customFormat="1">
      <c r="A28" s="158">
        <v>14</v>
      </c>
      <c r="B28" s="170" t="s">
        <v>144</v>
      </c>
      <c r="C28" s="100" t="s">
        <v>145</v>
      </c>
      <c r="D28" s="171"/>
      <c r="E28" s="171"/>
      <c r="F28" s="171"/>
      <c r="G28" s="171"/>
      <c r="H28" s="171"/>
      <c r="I28" s="171"/>
      <c r="J28" s="171"/>
      <c r="K28" s="171"/>
    </row>
    <row r="29" spans="1:12" s="169" customFormat="1">
      <c r="A29" s="158">
        <v>15</v>
      </c>
      <c r="B29" s="172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2" s="169" customFormat="1">
      <c r="A30" s="158">
        <v>16</v>
      </c>
      <c r="B30" s="173" t="s">
        <v>146</v>
      </c>
      <c r="C30" s="328" t="s">
        <v>147</v>
      </c>
      <c r="D30" s="328"/>
      <c r="E30" s="328"/>
      <c r="F30" s="328"/>
      <c r="G30" s="328"/>
      <c r="H30" s="328"/>
      <c r="I30" s="328"/>
      <c r="J30" s="328"/>
      <c r="K30" s="328"/>
    </row>
    <row r="31" spans="1:12" s="169" customFormat="1">
      <c r="A31" s="158">
        <v>17</v>
      </c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2" s="169" customFormat="1">
      <c r="A32" s="158"/>
      <c r="C32" s="174"/>
      <c r="D32" s="174"/>
      <c r="E32" s="174"/>
      <c r="F32" s="174"/>
      <c r="G32" s="174"/>
      <c r="H32" s="174"/>
      <c r="I32" s="174"/>
      <c r="J32" s="174"/>
      <c r="K32" s="174"/>
    </row>
    <row r="33" spans="1:11">
      <c r="A33" s="158"/>
      <c r="B33" s="174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>
      <c r="A34" s="158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>
      <c r="A35" s="158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>
      <c r="A36" s="158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1">
      <c r="B37" s="169"/>
      <c r="C37" s="169"/>
      <c r="D37" s="169"/>
      <c r="E37" s="169"/>
    </row>
    <row r="38" spans="1:11">
      <c r="B38" s="176"/>
      <c r="C38" s="169"/>
      <c r="D38" s="169"/>
      <c r="E38" s="169"/>
    </row>
    <row r="39" spans="1:11">
      <c r="A39" s="177" t="s">
        <v>75</v>
      </c>
    </row>
    <row r="40" spans="1:11">
      <c r="A40" s="177" t="s">
        <v>76</v>
      </c>
    </row>
  </sheetData>
  <mergeCells count="1">
    <mergeCell ref="C30:K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opLeftCell="A15" zoomScaleNormal="100" workbookViewId="0">
      <selection activeCell="B35" sqref="B35"/>
    </sheetView>
  </sheetViews>
  <sheetFormatPr defaultColWidth="10.85546875" defaultRowHeight="12"/>
  <cols>
    <col min="1" max="1" width="6.42578125" style="20" customWidth="1"/>
    <col min="2" max="2" width="60" style="274" bestFit="1" customWidth="1"/>
    <col min="3" max="3" width="15.7109375" style="20" customWidth="1"/>
    <col min="4" max="4" width="15.7109375" style="270" customWidth="1"/>
    <col min="5" max="16384" width="10.85546875" style="20"/>
  </cols>
  <sheetData>
    <row r="1" spans="1:4">
      <c r="A1" s="21" t="s">
        <v>218</v>
      </c>
      <c r="B1" s="259"/>
      <c r="D1" s="304" t="s">
        <v>0</v>
      </c>
    </row>
    <row r="2" spans="1:4">
      <c r="A2" s="21"/>
      <c r="B2" s="259"/>
      <c r="D2" s="304"/>
    </row>
    <row r="3" spans="1:4">
      <c r="A3" s="21" t="s">
        <v>193</v>
      </c>
      <c r="B3" s="259"/>
      <c r="D3" s="304"/>
    </row>
    <row r="4" spans="1:4">
      <c r="A4" s="21" t="s">
        <v>105</v>
      </c>
      <c r="B4" s="259"/>
      <c r="D4" s="280" t="s">
        <v>196</v>
      </c>
    </row>
    <row r="5" spans="1:4">
      <c r="A5" s="21" t="s">
        <v>42</v>
      </c>
      <c r="B5" s="259"/>
      <c r="D5" s="280" t="s">
        <v>41</v>
      </c>
    </row>
    <row r="6" spans="1:4">
      <c r="A6" s="21" t="s">
        <v>2</v>
      </c>
      <c r="B6" s="259"/>
      <c r="D6" s="303" t="s">
        <v>43</v>
      </c>
    </row>
    <row r="7" spans="1:4">
      <c r="A7" s="101" t="s">
        <v>3</v>
      </c>
      <c r="B7" s="259"/>
      <c r="D7" s="260"/>
    </row>
    <row r="8" spans="1:4">
      <c r="B8" s="20"/>
      <c r="D8" s="260"/>
    </row>
    <row r="9" spans="1:4">
      <c r="A9" s="261" t="s">
        <v>197</v>
      </c>
      <c r="B9" s="145"/>
      <c r="C9" s="145"/>
      <c r="D9" s="145"/>
    </row>
    <row r="10" spans="1:4">
      <c r="A10" s="261"/>
      <c r="B10" s="145"/>
      <c r="C10" s="145"/>
      <c r="D10" s="145"/>
    </row>
    <row r="11" spans="1:4">
      <c r="A11" s="262" t="s">
        <v>13</v>
      </c>
      <c r="B11" s="263"/>
      <c r="C11" s="264"/>
      <c r="D11" s="265"/>
    </row>
    <row r="12" spans="1:4">
      <c r="A12" s="266" t="s">
        <v>17</v>
      </c>
      <c r="B12" s="267" t="s">
        <v>18</v>
      </c>
      <c r="C12" s="268" t="s">
        <v>136</v>
      </c>
      <c r="D12" s="268" t="s">
        <v>137</v>
      </c>
    </row>
    <row r="13" spans="1:4">
      <c r="A13" s="269">
        <v>1</v>
      </c>
      <c r="B13" s="279" t="s">
        <v>198</v>
      </c>
      <c r="C13" s="292">
        <v>-6144379.1124999542</v>
      </c>
      <c r="D13" s="293">
        <v>17233090.075044449</v>
      </c>
    </row>
    <row r="14" spans="1:4">
      <c r="A14" s="269">
        <v>2</v>
      </c>
      <c r="B14" s="294"/>
      <c r="C14" s="287"/>
      <c r="D14" s="287"/>
    </row>
    <row r="15" spans="1:4">
      <c r="A15" s="269">
        <v>3</v>
      </c>
      <c r="B15" s="279" t="s">
        <v>205</v>
      </c>
      <c r="C15" s="292">
        <v>0</v>
      </c>
      <c r="D15" s="293">
        <v>9993</v>
      </c>
    </row>
    <row r="16" spans="1:4">
      <c r="A16" s="269">
        <v>4</v>
      </c>
      <c r="C16" s="292"/>
      <c r="D16" s="293"/>
    </row>
    <row r="17" spans="1:4">
      <c r="A17" s="269">
        <v>5</v>
      </c>
      <c r="B17" s="279" t="s">
        <v>199</v>
      </c>
      <c r="C17" s="292">
        <v>0</v>
      </c>
      <c r="D17" s="293">
        <v>-1239487.2307692308</v>
      </c>
    </row>
    <row r="18" spans="1:4">
      <c r="A18" s="269">
        <v>6</v>
      </c>
      <c r="B18" s="272"/>
      <c r="C18" s="292"/>
      <c r="D18" s="292"/>
    </row>
    <row r="19" spans="1:4">
      <c r="A19" s="269">
        <v>7</v>
      </c>
      <c r="B19" s="279" t="s">
        <v>200</v>
      </c>
      <c r="C19" s="292">
        <v>-889558.59846153809</v>
      </c>
      <c r="D19" s="293">
        <v>-2913935.5023076916</v>
      </c>
    </row>
    <row r="20" spans="1:4">
      <c r="A20" s="269">
        <v>8</v>
      </c>
      <c r="B20" s="273"/>
      <c r="C20" s="292"/>
      <c r="D20" s="292"/>
    </row>
    <row r="21" spans="1:4">
      <c r="A21" s="269">
        <v>9</v>
      </c>
      <c r="B21" s="279" t="s">
        <v>201</v>
      </c>
      <c r="C21" s="292">
        <v>16846967.950689841</v>
      </c>
      <c r="D21" s="293">
        <v>4385943.2224730086</v>
      </c>
    </row>
    <row r="22" spans="1:4">
      <c r="A22" s="269">
        <v>10</v>
      </c>
      <c r="B22" s="275"/>
      <c r="C22" s="292"/>
      <c r="D22" s="293"/>
    </row>
    <row r="23" spans="1:4">
      <c r="A23" s="269">
        <v>11</v>
      </c>
      <c r="B23" s="279" t="s">
        <v>202</v>
      </c>
      <c r="C23" s="292">
        <v>1021413.6204150761</v>
      </c>
      <c r="D23" s="293">
        <v>99921.969584923936</v>
      </c>
    </row>
    <row r="24" spans="1:4">
      <c r="A24" s="269">
        <v>12</v>
      </c>
      <c r="B24" s="279"/>
      <c r="C24" s="292"/>
      <c r="D24" s="293"/>
    </row>
    <row r="25" spans="1:4">
      <c r="A25" s="269">
        <v>13</v>
      </c>
      <c r="B25" s="279" t="s">
        <v>204</v>
      </c>
      <c r="C25" s="292">
        <v>-1141760.5727797421</v>
      </c>
      <c r="D25" s="293">
        <v>-878625.92163177545</v>
      </c>
    </row>
    <row r="26" spans="1:4">
      <c r="A26" s="269">
        <v>14</v>
      </c>
      <c r="C26" s="292"/>
      <c r="D26" s="293"/>
    </row>
    <row r="27" spans="1:4">
      <c r="A27" s="269">
        <v>15</v>
      </c>
      <c r="B27" s="279" t="s">
        <v>203</v>
      </c>
      <c r="C27" s="292">
        <v>-68469.959230769251</v>
      </c>
      <c r="D27" s="293">
        <v>-818416.66000000015</v>
      </c>
    </row>
    <row r="28" spans="1:4">
      <c r="A28" s="269">
        <v>16</v>
      </c>
      <c r="B28" s="279"/>
      <c r="C28" s="295"/>
      <c r="D28" s="295"/>
    </row>
    <row r="29" spans="1:4">
      <c r="A29" s="269">
        <v>17</v>
      </c>
      <c r="B29" s="279" t="s">
        <v>207</v>
      </c>
      <c r="C29" s="292">
        <v>-58414.929230769223</v>
      </c>
      <c r="D29" s="293">
        <v>108819.86000000002</v>
      </c>
    </row>
    <row r="30" spans="1:4">
      <c r="A30" s="269">
        <v>18</v>
      </c>
      <c r="B30" s="279"/>
      <c r="C30" s="295"/>
      <c r="D30" s="295"/>
    </row>
    <row r="31" spans="1:4">
      <c r="A31" s="269">
        <v>19</v>
      </c>
      <c r="B31" s="279" t="s">
        <v>210</v>
      </c>
      <c r="C31" s="292">
        <v>963525.88874397893</v>
      </c>
      <c r="D31" s="293">
        <v>1375782.0547719307</v>
      </c>
    </row>
    <row r="32" spans="1:4">
      <c r="A32" s="269">
        <v>20</v>
      </c>
      <c r="B32" s="271"/>
      <c r="C32" s="93"/>
      <c r="D32" s="93"/>
    </row>
    <row r="33" spans="1:4" ht="12.75" thickBot="1">
      <c r="A33" s="269">
        <v>21</v>
      </c>
      <c r="B33" s="290" t="s">
        <v>212</v>
      </c>
      <c r="C33" s="291">
        <v>10529324.287646122</v>
      </c>
      <c r="D33" s="291">
        <v>17363083.86716561</v>
      </c>
    </row>
    <row r="34" spans="1:4" ht="12.75" thickTop="1">
      <c r="A34" s="269">
        <v>22</v>
      </c>
      <c r="C34" s="93"/>
    </row>
    <row r="35" spans="1:4">
      <c r="A35" s="269">
        <v>23</v>
      </c>
      <c r="B35" s="259" t="s">
        <v>211</v>
      </c>
      <c r="C35" s="93"/>
    </row>
    <row r="36" spans="1:4">
      <c r="A36" s="269">
        <v>24</v>
      </c>
      <c r="B36" s="279" t="s">
        <v>210</v>
      </c>
      <c r="C36" s="93"/>
    </row>
    <row r="37" spans="1:4">
      <c r="A37" s="269">
        <v>25</v>
      </c>
      <c r="B37" s="278" t="s">
        <v>209</v>
      </c>
      <c r="C37" s="292">
        <v>-4952</v>
      </c>
      <c r="D37" s="293">
        <v>-99455</v>
      </c>
    </row>
    <row r="38" spans="1:4">
      <c r="A38" s="269">
        <v>26</v>
      </c>
    </row>
    <row r="39" spans="1:4" ht="12.75" thickBot="1">
      <c r="A39" s="269">
        <v>27</v>
      </c>
      <c r="B39" s="277" t="s">
        <v>206</v>
      </c>
      <c r="C39" s="291">
        <v>10524372.287646122</v>
      </c>
      <c r="D39" s="291">
        <v>17263628.86716561</v>
      </c>
    </row>
    <row r="40" spans="1:4" ht="12.75" thickTop="1">
      <c r="A40" s="269">
        <v>28</v>
      </c>
    </row>
    <row r="41" spans="1:4">
      <c r="A41" s="269">
        <v>29</v>
      </c>
      <c r="B41" s="281" t="s">
        <v>208</v>
      </c>
    </row>
    <row r="42" spans="1:4">
      <c r="A42" s="269"/>
    </row>
    <row r="63" spans="2:2">
      <c r="B63" s="276"/>
    </row>
  </sheetData>
  <pageMargins left="0.7" right="0.7" top="0.75" bottom="0.75" header="0.3" footer="0.3"/>
  <pageSetup orientation="landscape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14" zoomScaleNormal="100" workbookViewId="0"/>
  </sheetViews>
  <sheetFormatPr defaultColWidth="9.140625" defaultRowHeight="12"/>
  <cols>
    <col min="1" max="1" width="4.28515625" style="169" customWidth="1"/>
    <col min="2" max="2" width="1.5703125" style="169" customWidth="1"/>
    <col min="3" max="3" width="28.7109375" style="169" customWidth="1"/>
    <col min="4" max="4" width="1.7109375" style="169" customWidth="1"/>
    <col min="5" max="5" width="13.7109375" style="169" customWidth="1"/>
    <col min="6" max="6" width="1.7109375" style="169" customWidth="1"/>
    <col min="7" max="7" width="13.28515625" style="169" customWidth="1"/>
    <col min="8" max="8" width="1.7109375" style="169" customWidth="1"/>
    <col min="9" max="9" width="13.42578125" style="169" customWidth="1"/>
    <col min="10" max="10" width="12.85546875" style="169" customWidth="1"/>
    <col min="11" max="11" width="11.85546875" style="169" customWidth="1"/>
    <col min="12" max="12" width="11.7109375" style="169" customWidth="1"/>
    <col min="13" max="13" width="1.7109375" style="169" customWidth="1"/>
    <col min="14" max="14" width="13.140625" style="169" customWidth="1"/>
    <col min="15" max="15" width="1.7109375" style="169" customWidth="1"/>
    <col min="16" max="16" width="12.42578125" style="169" bestFit="1" customWidth="1"/>
    <col min="17" max="17" width="12.28515625" style="169" bestFit="1" customWidth="1"/>
    <col min="18" max="16384" width="9.140625" style="169"/>
  </cols>
  <sheetData>
    <row r="1" spans="1:18" s="178" customFormat="1">
      <c r="A1" s="178" t="s">
        <v>77</v>
      </c>
      <c r="P1" s="179" t="s">
        <v>0</v>
      </c>
    </row>
    <row r="2" spans="1:18" s="178" customFormat="1">
      <c r="A2" s="178" t="s">
        <v>139</v>
      </c>
      <c r="P2" s="179"/>
    </row>
    <row r="3" spans="1:18" s="178" customFormat="1">
      <c r="A3" s="117" t="s">
        <v>173</v>
      </c>
      <c r="P3" s="179" t="s">
        <v>78</v>
      </c>
    </row>
    <row r="4" spans="1:18" s="178" customFormat="1">
      <c r="A4" s="117" t="s">
        <v>105</v>
      </c>
      <c r="P4" s="179" t="s">
        <v>41</v>
      </c>
    </row>
    <row r="5" spans="1:18" s="178" customFormat="1">
      <c r="A5" s="117" t="s">
        <v>114</v>
      </c>
      <c r="P5" s="179"/>
    </row>
    <row r="6" spans="1:18" s="178" customFormat="1">
      <c r="A6" s="178" t="s">
        <v>79</v>
      </c>
      <c r="P6" s="152" t="s">
        <v>100</v>
      </c>
    </row>
    <row r="7" spans="1:18" s="178" customFormat="1">
      <c r="A7" s="178" t="s">
        <v>52</v>
      </c>
    </row>
    <row r="8" spans="1:18" s="178" customFormat="1" ht="15" customHeight="1">
      <c r="A8" s="329" t="s">
        <v>148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8" s="178" customFormat="1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</row>
    <row r="10" spans="1:18" s="178" customFormat="1"/>
    <row r="11" spans="1:18" s="181" customFormat="1">
      <c r="A11" s="180"/>
      <c r="B11" s="180"/>
      <c r="C11" s="180">
        <v>-1</v>
      </c>
      <c r="D11" s="180"/>
      <c r="E11" s="180">
        <v>-2</v>
      </c>
      <c r="F11" s="180"/>
      <c r="G11" s="180">
        <v>-3</v>
      </c>
      <c r="H11" s="180"/>
      <c r="I11" s="180">
        <v>-4</v>
      </c>
      <c r="J11" s="180">
        <v>-5</v>
      </c>
      <c r="K11" s="180">
        <v>-6</v>
      </c>
      <c r="L11" s="180">
        <v>-7</v>
      </c>
      <c r="M11" s="180"/>
      <c r="N11" s="180">
        <v>-8</v>
      </c>
      <c r="O11" s="180"/>
      <c r="P11" s="180">
        <v>-9</v>
      </c>
    </row>
    <row r="12" spans="1:18" s="178" customFormat="1">
      <c r="K12" s="182" t="s">
        <v>12</v>
      </c>
      <c r="L12" s="330" t="s">
        <v>83</v>
      </c>
      <c r="M12" s="330"/>
      <c r="N12" s="330"/>
      <c r="P12" s="182" t="s">
        <v>54</v>
      </c>
    </row>
    <row r="13" spans="1:18" s="178" customFormat="1">
      <c r="A13" s="182" t="s">
        <v>13</v>
      </c>
      <c r="B13" s="182"/>
      <c r="C13" s="182"/>
      <c r="D13" s="182"/>
      <c r="E13" s="182" t="s">
        <v>21</v>
      </c>
      <c r="F13" s="182"/>
      <c r="G13" s="182" t="s">
        <v>21</v>
      </c>
      <c r="H13" s="182"/>
      <c r="I13" s="182" t="s">
        <v>149</v>
      </c>
      <c r="J13" s="182" t="s">
        <v>86</v>
      </c>
      <c r="K13" s="182" t="s">
        <v>149</v>
      </c>
      <c r="L13" s="183" t="s">
        <v>88</v>
      </c>
      <c r="M13" s="184"/>
      <c r="N13" s="183" t="s">
        <v>88</v>
      </c>
      <c r="P13" s="182" t="s">
        <v>150</v>
      </c>
      <c r="R13" s="185"/>
    </row>
    <row r="14" spans="1:18" s="178" customFormat="1" ht="14.25">
      <c r="A14" s="182" t="s">
        <v>17</v>
      </c>
      <c r="B14" s="182"/>
      <c r="C14" s="182" t="s">
        <v>57</v>
      </c>
      <c r="D14" s="182"/>
      <c r="E14" s="186">
        <v>42004</v>
      </c>
      <c r="F14" s="182"/>
      <c r="G14" s="186">
        <v>42369</v>
      </c>
      <c r="H14" s="182"/>
      <c r="I14" s="182" t="s">
        <v>151</v>
      </c>
      <c r="J14" s="187" t="s">
        <v>152</v>
      </c>
      <c r="K14" s="187" t="s">
        <v>89</v>
      </c>
      <c r="L14" s="182" t="s">
        <v>153</v>
      </c>
      <c r="N14" s="182" t="s">
        <v>90</v>
      </c>
      <c r="P14" s="182" t="s">
        <v>154</v>
      </c>
    </row>
    <row r="15" spans="1:18">
      <c r="A15" s="190">
        <v>1</v>
      </c>
      <c r="C15" s="169" t="s">
        <v>62</v>
      </c>
      <c r="E15" s="159">
        <v>180000000</v>
      </c>
      <c r="F15" s="157"/>
      <c r="G15" s="159">
        <v>180000000</v>
      </c>
      <c r="H15" s="157"/>
      <c r="I15" s="159">
        <v>180000000</v>
      </c>
      <c r="J15" s="189"/>
      <c r="K15" s="189">
        <v>180000000</v>
      </c>
      <c r="L15" s="191">
        <v>-179680434.26690483</v>
      </c>
      <c r="N15" s="161">
        <v>0.46329999999999999</v>
      </c>
      <c r="P15" s="115">
        <v>319565.73309517629</v>
      </c>
    </row>
    <row r="16" spans="1:18">
      <c r="A16" s="190">
        <v>2</v>
      </c>
      <c r="C16" s="169" t="s">
        <v>63</v>
      </c>
      <c r="E16" s="192">
        <v>2300000</v>
      </c>
      <c r="F16" s="192"/>
      <c r="G16" s="159">
        <v>17000000</v>
      </c>
      <c r="H16" s="192"/>
      <c r="I16" s="159">
        <v>17100000</v>
      </c>
      <c r="J16" s="189"/>
      <c r="K16" s="189">
        <v>17100000</v>
      </c>
      <c r="L16" s="191">
        <v>-17069650.567113776</v>
      </c>
      <c r="N16" s="161">
        <v>4.3999999999999997E-2</v>
      </c>
      <c r="P16" s="115">
        <v>30349.432886224386</v>
      </c>
    </row>
    <row r="17" spans="1:17">
      <c r="A17" s="190">
        <v>3</v>
      </c>
      <c r="C17" s="169" t="s">
        <v>64</v>
      </c>
      <c r="E17" s="192">
        <v>0</v>
      </c>
      <c r="F17" s="192"/>
      <c r="G17" s="192">
        <v>0</v>
      </c>
      <c r="H17" s="192"/>
      <c r="I17" s="192">
        <v>0</v>
      </c>
      <c r="J17" s="189"/>
      <c r="K17" s="189">
        <v>0</v>
      </c>
      <c r="L17" s="191">
        <v>0</v>
      </c>
      <c r="N17" s="161">
        <v>0</v>
      </c>
      <c r="P17" s="115">
        <v>0</v>
      </c>
    </row>
    <row r="18" spans="1:17">
      <c r="A18" s="190">
        <v>4</v>
      </c>
      <c r="C18" s="169" t="s">
        <v>65</v>
      </c>
      <c r="E18" s="192">
        <v>187444000</v>
      </c>
      <c r="F18" s="192"/>
      <c r="G18" s="159">
        <v>201935000</v>
      </c>
      <c r="H18" s="192"/>
      <c r="I18" s="159">
        <v>191432923</v>
      </c>
      <c r="J18" s="189"/>
      <c r="K18" s="189">
        <v>191432923</v>
      </c>
      <c r="L18" s="191">
        <v>-191093078.32765812</v>
      </c>
      <c r="N18" s="161">
        <v>0.49270000000000003</v>
      </c>
      <c r="P18" s="115">
        <v>339844.6723418808</v>
      </c>
    </row>
    <row r="19" spans="1:17">
      <c r="A19" s="190">
        <v>5</v>
      </c>
      <c r="C19" s="169" t="s">
        <v>92</v>
      </c>
      <c r="E19" s="192">
        <v>3508.609536595749</v>
      </c>
      <c r="F19" s="192"/>
      <c r="G19" s="192">
        <v>3491.8116894429213</v>
      </c>
      <c r="H19" s="192"/>
      <c r="I19" s="159">
        <v>3411</v>
      </c>
      <c r="J19" s="189"/>
      <c r="K19" s="189">
        <v>3411</v>
      </c>
      <c r="L19" s="191">
        <v>0</v>
      </c>
      <c r="N19" s="193" t="s">
        <v>93</v>
      </c>
      <c r="P19" s="115">
        <v>3411</v>
      </c>
    </row>
    <row r="20" spans="1:17">
      <c r="A20" s="190">
        <v>6</v>
      </c>
      <c r="C20" s="169" t="s">
        <v>67</v>
      </c>
      <c r="E20" s="192">
        <v>4000.1327623587304</v>
      </c>
      <c r="F20" s="192"/>
      <c r="G20" s="192">
        <v>5132.2213919999995</v>
      </c>
      <c r="H20" s="192"/>
      <c r="I20" s="192">
        <v>5208.4146999999994</v>
      </c>
      <c r="J20" s="189"/>
      <c r="K20" s="189">
        <v>5208.4146999999994</v>
      </c>
      <c r="L20" s="191">
        <v>0</v>
      </c>
      <c r="N20" s="193" t="s">
        <v>93</v>
      </c>
      <c r="P20" s="115">
        <v>5208.4146999999994</v>
      </c>
    </row>
    <row r="21" spans="1:17">
      <c r="A21" s="190">
        <v>7</v>
      </c>
      <c r="C21" s="169" t="s">
        <v>68</v>
      </c>
      <c r="E21" s="192"/>
      <c r="F21" s="192"/>
      <c r="G21" s="192"/>
      <c r="H21" s="192"/>
      <c r="I21" s="192"/>
      <c r="J21" s="189"/>
      <c r="K21" s="189">
        <v>0</v>
      </c>
      <c r="L21" s="191">
        <v>0</v>
      </c>
      <c r="N21" s="161">
        <v>0</v>
      </c>
      <c r="P21" s="115">
        <v>0</v>
      </c>
    </row>
    <row r="22" spans="1:17">
      <c r="A22" s="190">
        <v>8</v>
      </c>
      <c r="C22" s="169" t="s">
        <v>133</v>
      </c>
      <c r="E22" s="192">
        <v>58757.448583839476</v>
      </c>
      <c r="F22" s="192"/>
      <c r="G22" s="192">
        <v>86743.333348999993</v>
      </c>
      <c r="H22" s="192"/>
      <c r="I22" s="192">
        <v>78316.697299999985</v>
      </c>
      <c r="J22" s="189">
        <v>338</v>
      </c>
      <c r="K22" s="189">
        <v>78654.697299999985</v>
      </c>
      <c r="L22" s="191"/>
      <c r="N22" s="193" t="s">
        <v>93</v>
      </c>
      <c r="P22" s="115">
        <v>78654.697299999985</v>
      </c>
    </row>
    <row r="23" spans="1:17">
      <c r="A23" s="190">
        <v>9</v>
      </c>
      <c r="C23" s="169" t="s">
        <v>70</v>
      </c>
      <c r="E23" s="192"/>
      <c r="F23" s="192"/>
      <c r="G23" s="192"/>
      <c r="H23" s="192"/>
      <c r="I23" s="192"/>
      <c r="J23" s="194"/>
      <c r="K23" s="194"/>
      <c r="L23" s="191">
        <v>0</v>
      </c>
      <c r="N23" s="161">
        <v>0</v>
      </c>
      <c r="P23" s="115">
        <v>0</v>
      </c>
    </row>
    <row r="24" spans="1:17">
      <c r="A24" s="190">
        <v>10</v>
      </c>
      <c r="E24" s="195"/>
      <c r="F24" s="192"/>
      <c r="G24" s="195"/>
      <c r="H24" s="192"/>
      <c r="I24" s="195"/>
      <c r="J24" s="195"/>
      <c r="K24" s="195"/>
      <c r="L24" s="188"/>
      <c r="N24" s="196"/>
      <c r="P24" s="188"/>
    </row>
    <row r="25" spans="1:17" ht="12.75" thickBot="1">
      <c r="A25" s="190">
        <v>11</v>
      </c>
      <c r="C25" s="169" t="s">
        <v>71</v>
      </c>
      <c r="E25" s="197">
        <v>369810266.1908828</v>
      </c>
      <c r="F25" s="192"/>
      <c r="G25" s="197">
        <v>399030367.3664304</v>
      </c>
      <c r="H25" s="192"/>
      <c r="I25" s="197">
        <v>388619859.11199999</v>
      </c>
      <c r="J25" s="197">
        <v>338</v>
      </c>
      <c r="K25" s="197">
        <v>388620197.11199999</v>
      </c>
      <c r="L25" s="197">
        <v>-387842825.16167676</v>
      </c>
      <c r="N25" s="198">
        <v>1</v>
      </c>
      <c r="P25" s="197">
        <v>777033.95032328146</v>
      </c>
      <c r="Q25" s="189" t="s">
        <v>155</v>
      </c>
    </row>
    <row r="26" spans="1:17" ht="12.75" thickTop="1">
      <c r="A26" s="190">
        <v>12</v>
      </c>
      <c r="C26" s="199"/>
      <c r="D26" s="199"/>
      <c r="E26" s="199"/>
      <c r="F26" s="199"/>
      <c r="G26" s="199"/>
      <c r="H26" s="199"/>
      <c r="I26" s="199"/>
      <c r="L26" s="199"/>
      <c r="M26" s="199"/>
      <c r="N26" s="199"/>
      <c r="O26" s="199"/>
      <c r="P26" s="199"/>
    </row>
    <row r="27" spans="1:17">
      <c r="A27" s="190">
        <v>13</v>
      </c>
      <c r="C27" s="200" t="s">
        <v>143</v>
      </c>
      <c r="D27" s="199"/>
      <c r="E27" s="199"/>
      <c r="F27" s="199"/>
      <c r="G27" s="199"/>
      <c r="H27" s="199"/>
      <c r="I27" s="199"/>
      <c r="J27" s="199"/>
      <c r="L27" s="199"/>
      <c r="M27" s="199"/>
      <c r="N27" s="199"/>
    </row>
    <row r="28" spans="1:17">
      <c r="A28" s="190">
        <v>14</v>
      </c>
      <c r="C28" s="169" t="s">
        <v>156</v>
      </c>
      <c r="D28" s="199"/>
      <c r="E28" s="199"/>
      <c r="F28" s="199"/>
      <c r="G28" s="199"/>
      <c r="H28" s="199"/>
      <c r="I28" s="199"/>
      <c r="J28" s="199"/>
      <c r="K28" s="199"/>
      <c r="L28" s="199"/>
    </row>
    <row r="29" spans="1:17" ht="14.25">
      <c r="A29" s="190">
        <v>15</v>
      </c>
      <c r="C29" s="201" t="s">
        <v>157</v>
      </c>
      <c r="D29" s="199"/>
      <c r="E29" s="199"/>
      <c r="F29" s="199"/>
      <c r="G29" s="199"/>
      <c r="H29" s="199"/>
      <c r="I29" s="199"/>
      <c r="J29" s="199"/>
      <c r="K29" s="199"/>
      <c r="L29" s="199"/>
    </row>
    <row r="30" spans="1:17">
      <c r="A30" s="190">
        <v>16</v>
      </c>
      <c r="C30" s="199"/>
      <c r="D30" s="199"/>
      <c r="E30" s="202"/>
      <c r="F30" s="202"/>
      <c r="G30" s="331"/>
      <c r="H30" s="331"/>
      <c r="I30" s="331"/>
      <c r="J30" s="331"/>
      <c r="K30" s="331"/>
      <c r="L30" s="199"/>
    </row>
    <row r="31" spans="1:17">
      <c r="A31" s="190">
        <v>17</v>
      </c>
      <c r="C31" s="199"/>
      <c r="D31" s="199"/>
      <c r="E31" s="203" t="s">
        <v>158</v>
      </c>
      <c r="F31" s="203"/>
      <c r="G31" s="203"/>
      <c r="H31" s="203"/>
      <c r="I31" s="204"/>
    </row>
    <row r="32" spans="1:17">
      <c r="A32" s="190">
        <v>18</v>
      </c>
      <c r="C32" s="199"/>
      <c r="D32" s="199"/>
      <c r="E32" s="203" t="s">
        <v>159</v>
      </c>
      <c r="G32" s="203" t="s">
        <v>159</v>
      </c>
      <c r="I32" s="203" t="s">
        <v>88</v>
      </c>
      <c r="L32" s="205" t="s">
        <v>89</v>
      </c>
    </row>
    <row r="33" spans="1:12" ht="14.25">
      <c r="A33" s="190">
        <v>19</v>
      </c>
      <c r="C33" s="206" t="s">
        <v>159</v>
      </c>
      <c r="D33" s="199"/>
      <c r="E33" s="206" t="s">
        <v>160</v>
      </c>
      <c r="G33" s="206" t="s">
        <v>161</v>
      </c>
      <c r="I33" s="206" t="s">
        <v>90</v>
      </c>
      <c r="J33" s="207" t="s">
        <v>162</v>
      </c>
      <c r="K33" s="207" t="s">
        <v>163</v>
      </c>
      <c r="L33" s="208" t="s">
        <v>123</v>
      </c>
    </row>
    <row r="34" spans="1:12">
      <c r="A34" s="190">
        <v>20</v>
      </c>
      <c r="C34" s="203" t="s">
        <v>164</v>
      </c>
      <c r="D34" s="199"/>
      <c r="E34" s="209">
        <v>445.9</v>
      </c>
      <c r="G34" s="209">
        <v>625.19999999999993</v>
      </c>
      <c r="I34" s="210">
        <v>6.4699999999999994E-2</v>
      </c>
      <c r="J34" s="115">
        <v>58757.448583839476</v>
      </c>
      <c r="K34" s="115">
        <v>86743.333348999993</v>
      </c>
      <c r="L34" s="115">
        <v>78316.697299999985</v>
      </c>
    </row>
    <row r="35" spans="1:12">
      <c r="A35" s="190">
        <v>21</v>
      </c>
      <c r="C35" s="203" t="s">
        <v>165</v>
      </c>
      <c r="D35" s="199"/>
      <c r="E35" s="209">
        <v>309.5</v>
      </c>
      <c r="G35" s="209">
        <v>310.5</v>
      </c>
      <c r="I35" s="210">
        <v>3.2099999999999997E-2</v>
      </c>
      <c r="J35" s="115">
        <v>40783.651797932987</v>
      </c>
      <c r="K35" s="115">
        <v>43036.491506999992</v>
      </c>
      <c r="L35" s="115">
        <v>38855.733899999999</v>
      </c>
    </row>
    <row r="36" spans="1:12">
      <c r="A36" s="190">
        <v>22</v>
      </c>
      <c r="C36" s="203" t="s">
        <v>166</v>
      </c>
      <c r="D36" s="199"/>
      <c r="E36" s="209">
        <v>4100.8999999999996</v>
      </c>
      <c r="G36" s="209">
        <v>4114.7</v>
      </c>
      <c r="I36" s="210">
        <v>0.42570000000000002</v>
      </c>
      <c r="J36" s="115">
        <v>540386.68064020469</v>
      </c>
      <c r="K36" s="115">
        <v>570736.27521899994</v>
      </c>
      <c r="L36" s="115">
        <v>515292.39630000002</v>
      </c>
    </row>
    <row r="37" spans="1:12">
      <c r="A37" s="190">
        <v>23</v>
      </c>
      <c r="C37" s="203" t="s">
        <v>167</v>
      </c>
      <c r="D37" s="175"/>
      <c r="E37" s="209">
        <v>430.1</v>
      </c>
      <c r="G37" s="209">
        <v>430.1</v>
      </c>
      <c r="I37" s="210">
        <v>4.4499999999999998E-2</v>
      </c>
      <c r="J37" s="115">
        <v>56675.439865237408</v>
      </c>
      <c r="K37" s="115">
        <v>59661.179814999996</v>
      </c>
      <c r="L37" s="115">
        <v>53865.425499999998</v>
      </c>
    </row>
    <row r="38" spans="1:12">
      <c r="A38" s="190">
        <v>24</v>
      </c>
      <c r="C38" s="203" t="s">
        <v>168</v>
      </c>
      <c r="E38" s="209">
        <v>3818.5</v>
      </c>
      <c r="G38" s="209">
        <v>4186</v>
      </c>
      <c r="I38" s="210">
        <v>0.433</v>
      </c>
      <c r="J38" s="115">
        <v>503174.06911278545</v>
      </c>
      <c r="K38" s="115">
        <v>580523.39010999992</v>
      </c>
      <c r="L38" s="115">
        <v>524128.74699999997</v>
      </c>
    </row>
    <row r="39" spans="1:12" ht="12.75" thickBot="1">
      <c r="A39" s="190">
        <v>25</v>
      </c>
      <c r="C39" s="203" t="s">
        <v>71</v>
      </c>
      <c r="E39" s="211">
        <v>9104.9</v>
      </c>
      <c r="G39" s="211">
        <v>9666.5</v>
      </c>
      <c r="I39" s="212">
        <v>1</v>
      </c>
      <c r="J39" s="213">
        <v>1199777.29</v>
      </c>
      <c r="K39" s="213">
        <v>1340700.67</v>
      </c>
      <c r="L39" s="213">
        <v>1210459</v>
      </c>
    </row>
    <row r="40" spans="1:12" ht="12.75" thickTop="1">
      <c r="A40" s="190">
        <v>26</v>
      </c>
      <c r="J40" s="189"/>
      <c r="K40" s="189"/>
      <c r="L40" s="189"/>
    </row>
    <row r="41" spans="1:12">
      <c r="A41" s="190">
        <v>27</v>
      </c>
    </row>
    <row r="42" spans="1:12">
      <c r="A42" s="190">
        <v>28</v>
      </c>
      <c r="L42" s="182" t="s">
        <v>89</v>
      </c>
    </row>
    <row r="43" spans="1:12">
      <c r="A43" s="190">
        <v>29</v>
      </c>
      <c r="E43" s="203" t="s">
        <v>169</v>
      </c>
      <c r="L43" s="187" t="s">
        <v>170</v>
      </c>
    </row>
    <row r="44" spans="1:12">
      <c r="A44" s="190">
        <v>30</v>
      </c>
      <c r="C44" s="203" t="s">
        <v>164</v>
      </c>
      <c r="E44" s="209">
        <v>445.9</v>
      </c>
      <c r="G44" s="214">
        <v>625.19999999999993</v>
      </c>
      <c r="I44" s="210">
        <v>6.4699999999999994E-2</v>
      </c>
      <c r="J44" s="115">
        <v>4000.1327623587304</v>
      </c>
      <c r="K44" s="115">
        <v>5132.2213919999995</v>
      </c>
      <c r="L44" s="115">
        <v>5208.4146999999994</v>
      </c>
    </row>
    <row r="45" spans="1:12">
      <c r="A45" s="190">
        <v>31</v>
      </c>
      <c r="C45" s="203" t="s">
        <v>165</v>
      </c>
      <c r="E45" s="209">
        <v>309.5</v>
      </c>
      <c r="G45" s="214">
        <v>310.5</v>
      </c>
      <c r="I45" s="210">
        <v>3.2099999999999997E-2</v>
      </c>
      <c r="J45" s="115">
        <v>2776.4994167975492</v>
      </c>
      <c r="K45" s="115">
        <v>2546.2798559999997</v>
      </c>
      <c r="L45" s="115">
        <v>2584.0820999999996</v>
      </c>
    </row>
    <row r="46" spans="1:12">
      <c r="A46" s="190">
        <v>32</v>
      </c>
      <c r="C46" s="203" t="s">
        <v>166</v>
      </c>
      <c r="E46" s="209">
        <v>4100.8999999999996</v>
      </c>
      <c r="G46" s="214">
        <v>4114.7</v>
      </c>
      <c r="I46" s="210">
        <v>0.42570000000000002</v>
      </c>
      <c r="J46" s="115">
        <v>36788.841545541414</v>
      </c>
      <c r="K46" s="115">
        <v>33767.954352000001</v>
      </c>
      <c r="L46" s="115">
        <v>34269.275699999998</v>
      </c>
    </row>
    <row r="47" spans="1:12">
      <c r="A47" s="190">
        <v>33</v>
      </c>
      <c r="C47" s="203" t="s">
        <v>167</v>
      </c>
      <c r="E47" s="209">
        <v>430.1</v>
      </c>
      <c r="G47" s="214">
        <v>430.1</v>
      </c>
      <c r="I47" s="210">
        <v>4.4499999999999998E-2</v>
      </c>
      <c r="J47" s="115">
        <v>3858.3922428582423</v>
      </c>
      <c r="K47" s="115">
        <v>3529.8895199999997</v>
      </c>
      <c r="L47" s="115">
        <v>3582.2945</v>
      </c>
    </row>
    <row r="48" spans="1:12">
      <c r="A48" s="190">
        <v>34</v>
      </c>
      <c r="C48" s="203" t="s">
        <v>168</v>
      </c>
      <c r="E48" s="209">
        <v>3818.5</v>
      </c>
      <c r="G48" s="214">
        <v>4186</v>
      </c>
      <c r="I48" s="210">
        <v>0.433</v>
      </c>
      <c r="J48" s="115">
        <v>34255.454032444075</v>
      </c>
      <c r="K48" s="115">
        <v>34347.014880000002</v>
      </c>
      <c r="L48" s="115">
        <v>34856.932999999997</v>
      </c>
    </row>
    <row r="49" spans="1:12" ht="12.75" thickBot="1">
      <c r="A49" s="190">
        <v>35</v>
      </c>
      <c r="C49" s="203" t="s">
        <v>71</v>
      </c>
      <c r="E49" s="211">
        <v>9104.9</v>
      </c>
      <c r="G49" s="211">
        <v>9666.5</v>
      </c>
      <c r="I49" s="212">
        <v>1</v>
      </c>
      <c r="J49" s="213">
        <v>81679.320000000007</v>
      </c>
      <c r="K49" s="213">
        <v>79323.360000000001</v>
      </c>
      <c r="L49" s="213">
        <v>80501</v>
      </c>
    </row>
    <row r="50" spans="1:12" ht="12.75" thickTop="1">
      <c r="J50" s="189"/>
      <c r="K50" s="189"/>
      <c r="L50" s="189"/>
    </row>
    <row r="51" spans="1:12">
      <c r="A51" s="215" t="s">
        <v>171</v>
      </c>
    </row>
    <row r="52" spans="1:12">
      <c r="A52" s="215" t="s">
        <v>98</v>
      </c>
    </row>
    <row r="53" spans="1:12">
      <c r="A53" s="190"/>
      <c r="C53" s="199"/>
      <c r="D53" s="199"/>
      <c r="E53" s="202"/>
      <c r="F53" s="202"/>
      <c r="G53" s="216"/>
      <c r="H53" s="217"/>
      <c r="I53" s="218"/>
      <c r="J53" s="219"/>
      <c r="K53" s="116"/>
      <c r="L53" s="199"/>
    </row>
  </sheetData>
  <mergeCells count="3">
    <mergeCell ref="A8:L9"/>
    <mergeCell ref="L12:N12"/>
    <mergeCell ref="G30:K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8" zoomScaleNormal="100" workbookViewId="0"/>
  </sheetViews>
  <sheetFormatPr defaultColWidth="9.140625" defaultRowHeight="12"/>
  <cols>
    <col min="1" max="1" width="7.85546875" style="157" customWidth="1"/>
    <col min="2" max="2" width="2.42578125" style="157" customWidth="1"/>
    <col min="3" max="3" width="28.140625" style="157" customWidth="1"/>
    <col min="4" max="4" width="2.7109375" style="157" customWidth="1"/>
    <col min="5" max="5" width="17.85546875" style="157" customWidth="1"/>
    <col min="6" max="6" width="2.7109375" style="157" customWidth="1"/>
    <col min="7" max="7" width="10.7109375" style="157" customWidth="1"/>
    <col min="8" max="8" width="2.7109375" style="157" customWidth="1"/>
    <col min="9" max="9" width="9.7109375" style="157" customWidth="1"/>
    <col min="10" max="10" width="2.7109375" style="157" customWidth="1"/>
    <col min="11" max="11" width="14" style="157" bestFit="1" customWidth="1"/>
    <col min="12" max="16384" width="9.140625" style="157"/>
  </cols>
  <sheetData>
    <row r="1" spans="1:11">
      <c r="A1" s="146" t="s">
        <v>47</v>
      </c>
      <c r="B1" s="146"/>
      <c r="C1" s="146"/>
      <c r="D1" s="146"/>
      <c r="E1" s="146"/>
      <c r="F1" s="146"/>
      <c r="G1" s="146"/>
      <c r="H1" s="146"/>
      <c r="I1" s="146"/>
      <c r="J1" s="146"/>
      <c r="K1" s="151" t="s">
        <v>0</v>
      </c>
    </row>
    <row r="2" spans="1:11">
      <c r="A2" s="146" t="s">
        <v>139</v>
      </c>
      <c r="B2" s="146"/>
      <c r="C2" s="146"/>
      <c r="D2" s="146"/>
      <c r="E2" s="146"/>
      <c r="F2" s="146"/>
      <c r="G2" s="146"/>
      <c r="H2" s="146"/>
      <c r="I2" s="146"/>
      <c r="J2" s="146"/>
      <c r="K2" s="151"/>
    </row>
    <row r="3" spans="1:11">
      <c r="A3" s="112" t="s">
        <v>174</v>
      </c>
      <c r="B3" s="146"/>
      <c r="C3" s="146"/>
      <c r="D3" s="146"/>
      <c r="E3" s="146"/>
      <c r="F3" s="146"/>
      <c r="G3" s="146"/>
      <c r="H3" s="146"/>
      <c r="I3" s="146"/>
      <c r="J3" s="146"/>
      <c r="K3" s="151" t="s">
        <v>49</v>
      </c>
    </row>
    <row r="4" spans="1:11">
      <c r="A4" s="112" t="s">
        <v>175</v>
      </c>
      <c r="B4" s="146"/>
      <c r="C4" s="146"/>
      <c r="D4" s="146"/>
      <c r="E4" s="146"/>
      <c r="F4" s="146"/>
      <c r="G4" s="146"/>
      <c r="H4" s="146"/>
      <c r="I4" s="146"/>
      <c r="J4" s="146"/>
      <c r="K4" s="151" t="s">
        <v>41</v>
      </c>
    </row>
    <row r="5" spans="1:11">
      <c r="A5" s="112" t="s">
        <v>114</v>
      </c>
      <c r="B5" s="146"/>
      <c r="C5" s="146"/>
      <c r="D5" s="146"/>
      <c r="E5" s="146"/>
      <c r="F5" s="146"/>
      <c r="G5" s="146"/>
      <c r="H5" s="146"/>
      <c r="I5" s="146"/>
      <c r="J5" s="146"/>
      <c r="K5" s="151"/>
    </row>
    <row r="6" spans="1:11">
      <c r="A6" s="146" t="s">
        <v>51</v>
      </c>
      <c r="B6" s="146"/>
      <c r="C6" s="146"/>
      <c r="D6" s="146"/>
      <c r="E6" s="146"/>
      <c r="F6" s="146"/>
      <c r="G6" s="146"/>
      <c r="H6" s="146"/>
      <c r="I6" s="146"/>
      <c r="J6" s="146"/>
      <c r="K6" s="149" t="s">
        <v>100</v>
      </c>
    </row>
    <row r="7" spans="1:11">
      <c r="A7" s="146" t="s">
        <v>52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9" spans="1:11" ht="12" customHeight="1">
      <c r="A9" s="332" t="s">
        <v>176</v>
      </c>
      <c r="B9" s="332"/>
      <c r="C9" s="332"/>
      <c r="D9" s="332"/>
      <c r="E9" s="332"/>
      <c r="F9" s="332"/>
      <c r="G9" s="332"/>
      <c r="H9" s="332"/>
      <c r="I9" s="332"/>
      <c r="J9" s="332"/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73"/>
      <c r="B11" s="73"/>
      <c r="C11" s="221">
        <v>-1</v>
      </c>
      <c r="D11" s="221"/>
      <c r="E11" s="221">
        <v>-2</v>
      </c>
      <c r="F11" s="221"/>
      <c r="G11" s="221">
        <v>-3</v>
      </c>
      <c r="H11" s="221"/>
      <c r="I11" s="221">
        <v>-4</v>
      </c>
      <c r="J11" s="73"/>
      <c r="K11" s="221">
        <v>-5</v>
      </c>
    </row>
    <row r="12" spans="1:11">
      <c r="E12" s="158" t="s">
        <v>54</v>
      </c>
    </row>
    <row r="13" spans="1:11">
      <c r="E13" s="158" t="s">
        <v>55</v>
      </c>
    </row>
    <row r="14" spans="1:11">
      <c r="A14" s="158" t="s">
        <v>56</v>
      </c>
      <c r="C14" s="158" t="s">
        <v>57</v>
      </c>
      <c r="E14" s="158" t="s">
        <v>91</v>
      </c>
      <c r="G14" s="158" t="s">
        <v>59</v>
      </c>
      <c r="I14" s="158" t="s">
        <v>60</v>
      </c>
      <c r="K14" s="158" t="s">
        <v>61</v>
      </c>
    </row>
    <row r="15" spans="1:11">
      <c r="A15" s="158">
        <v>1</v>
      </c>
      <c r="C15" s="157" t="s">
        <v>62</v>
      </c>
      <c r="E15" s="159">
        <v>874118.69539361086</v>
      </c>
      <c r="G15" s="160">
        <v>0.45023788631027123</v>
      </c>
      <c r="I15" s="161">
        <v>6.7000000000000004E-2</v>
      </c>
      <c r="J15" s="162"/>
      <c r="K15" s="160">
        <v>3.0200000000000001E-2</v>
      </c>
    </row>
    <row r="16" spans="1:11">
      <c r="A16" s="158">
        <v>2</v>
      </c>
      <c r="C16" s="157" t="s">
        <v>63</v>
      </c>
      <c r="E16" s="159">
        <v>83015.805303947505</v>
      </c>
      <c r="G16" s="160">
        <v>4.2759479813623859E-2</v>
      </c>
      <c r="I16" s="161">
        <v>2.3220058479532162E-2</v>
      </c>
      <c r="J16" s="162"/>
      <c r="K16" s="160">
        <v>1E-3</v>
      </c>
    </row>
    <row r="17" spans="1:12">
      <c r="A17" s="158">
        <v>3</v>
      </c>
      <c r="C17" s="157" t="s">
        <v>64</v>
      </c>
      <c r="E17" s="159"/>
      <c r="G17" s="160"/>
      <c r="I17" s="161"/>
      <c r="J17" s="162"/>
      <c r="K17" s="160"/>
    </row>
    <row r="18" spans="1:12">
      <c r="A18" s="158">
        <v>4</v>
      </c>
      <c r="C18" s="157" t="s">
        <v>65</v>
      </c>
      <c r="E18" s="159">
        <v>929588.34711943043</v>
      </c>
      <c r="G18" s="160">
        <v>0.47880899327664722</v>
      </c>
      <c r="I18" s="161">
        <v>0.104</v>
      </c>
      <c r="J18" s="162"/>
      <c r="K18" s="160">
        <v>4.9799999999999997E-2</v>
      </c>
      <c r="L18" s="113"/>
    </row>
    <row r="19" spans="1:12">
      <c r="A19" s="158">
        <v>5</v>
      </c>
      <c r="C19" s="157" t="s">
        <v>66</v>
      </c>
      <c r="E19" s="159">
        <v>1693</v>
      </c>
      <c r="G19" s="160">
        <v>8.7202429777577398E-4</v>
      </c>
      <c r="I19" s="161">
        <v>0.02</v>
      </c>
      <c r="J19" s="162"/>
      <c r="K19" s="160"/>
    </row>
    <row r="20" spans="1:12">
      <c r="A20" s="158">
        <v>6</v>
      </c>
      <c r="C20" s="157" t="s">
        <v>67</v>
      </c>
      <c r="E20" s="159">
        <v>2584.0820999999996</v>
      </c>
      <c r="G20" s="160">
        <v>1.3309996329872694E-3</v>
      </c>
      <c r="I20" s="222">
        <v>0</v>
      </c>
      <c r="J20" s="162"/>
      <c r="K20" s="160"/>
    </row>
    <row r="21" spans="1:12">
      <c r="A21" s="158">
        <v>7</v>
      </c>
      <c r="C21" s="157" t="s">
        <v>68</v>
      </c>
      <c r="E21" s="159"/>
      <c r="G21" s="160"/>
      <c r="I21" s="222"/>
      <c r="J21" s="162"/>
      <c r="K21" s="160"/>
    </row>
    <row r="22" spans="1:12">
      <c r="A22" s="158">
        <v>8</v>
      </c>
      <c r="C22" s="157" t="s">
        <v>69</v>
      </c>
      <c r="E22" s="159">
        <v>50459.733899999999</v>
      </c>
      <c r="G22" s="160">
        <v>2.5990616668694577E-2</v>
      </c>
      <c r="I22" s="222">
        <v>0</v>
      </c>
      <c r="J22" s="162"/>
      <c r="K22" s="160"/>
    </row>
    <row r="23" spans="1:12">
      <c r="A23" s="158">
        <v>9</v>
      </c>
      <c r="C23" s="157" t="s">
        <v>70</v>
      </c>
      <c r="E23" s="159"/>
      <c r="G23" s="160"/>
      <c r="I23" s="222"/>
      <c r="J23" s="162"/>
      <c r="K23" s="160"/>
    </row>
    <row r="24" spans="1:12">
      <c r="A24" s="158">
        <v>10</v>
      </c>
      <c r="E24" s="163"/>
      <c r="G24" s="164"/>
      <c r="I24" s="165"/>
      <c r="J24" s="162"/>
      <c r="K24" s="164"/>
    </row>
    <row r="25" spans="1:12" ht="12.75" thickBot="1">
      <c r="A25" s="158">
        <v>11</v>
      </c>
      <c r="C25" s="157" t="s">
        <v>71</v>
      </c>
      <c r="E25" s="166">
        <v>1941459.6638169889</v>
      </c>
      <c r="G25" s="167">
        <v>1</v>
      </c>
      <c r="I25" s="168"/>
      <c r="J25" s="162"/>
      <c r="K25" s="167">
        <v>8.1000000000000003E-2</v>
      </c>
    </row>
    <row r="26" spans="1:12" ht="12.75" thickTop="1">
      <c r="A26" s="158">
        <v>12</v>
      </c>
    </row>
    <row r="27" spans="1:12">
      <c r="A27" s="158">
        <v>13</v>
      </c>
    </row>
    <row r="28" spans="1:12" s="169" customFormat="1">
      <c r="A28" s="158">
        <v>14</v>
      </c>
      <c r="B28" s="157" t="s">
        <v>143</v>
      </c>
      <c r="C28" s="157"/>
    </row>
    <row r="29" spans="1:12" s="169" customFormat="1">
      <c r="A29" s="158">
        <v>15</v>
      </c>
      <c r="B29" s="170" t="s">
        <v>144</v>
      </c>
      <c r="C29" s="100" t="s">
        <v>145</v>
      </c>
      <c r="D29" s="171"/>
      <c r="E29" s="171"/>
      <c r="F29" s="171"/>
      <c r="G29" s="171"/>
      <c r="H29" s="171"/>
      <c r="I29" s="171"/>
      <c r="J29" s="171"/>
      <c r="K29" s="171"/>
    </row>
    <row r="30" spans="1:12" s="169" customFormat="1">
      <c r="A30" s="158">
        <v>16</v>
      </c>
      <c r="B30" s="172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2" s="169" customFormat="1" ht="12" customHeight="1">
      <c r="A31" s="158">
        <v>17</v>
      </c>
      <c r="B31" s="173" t="s">
        <v>146</v>
      </c>
      <c r="C31" s="328" t="s">
        <v>147</v>
      </c>
      <c r="D31" s="328"/>
      <c r="E31" s="328"/>
      <c r="F31" s="328"/>
      <c r="G31" s="328"/>
      <c r="H31" s="328"/>
      <c r="I31" s="328"/>
      <c r="J31" s="328"/>
      <c r="K31" s="328"/>
    </row>
    <row r="32" spans="1:12" s="169" customFormat="1">
      <c r="A32" s="158">
        <v>18</v>
      </c>
      <c r="C32" s="328"/>
      <c r="D32" s="328"/>
      <c r="E32" s="328"/>
      <c r="F32" s="328"/>
      <c r="G32" s="328"/>
      <c r="H32" s="328"/>
      <c r="I32" s="328"/>
      <c r="J32" s="328"/>
      <c r="K32" s="328"/>
    </row>
    <row r="33" spans="1:11">
      <c r="A33" s="158"/>
      <c r="B33" s="174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>
      <c r="A34" s="158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>
      <c r="A35" s="158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>
      <c r="A36" s="158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1">
      <c r="B37" s="169"/>
      <c r="C37" s="169"/>
      <c r="D37" s="169"/>
      <c r="E37" s="169"/>
    </row>
    <row r="38" spans="1:11">
      <c r="B38" s="176"/>
      <c r="C38" s="169"/>
      <c r="D38" s="169"/>
      <c r="E38" s="169"/>
    </row>
    <row r="39" spans="1:11">
      <c r="A39" s="177" t="s">
        <v>75</v>
      </c>
    </row>
    <row r="40" spans="1:11">
      <c r="A40" s="177" t="s">
        <v>76</v>
      </c>
    </row>
  </sheetData>
  <mergeCells count="2">
    <mergeCell ref="A9:J9"/>
    <mergeCell ref="C31:K3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D14" zoomScaleNormal="100" workbookViewId="0"/>
  </sheetViews>
  <sheetFormatPr defaultColWidth="9.140625" defaultRowHeight="12"/>
  <cols>
    <col min="1" max="1" width="6" style="169" customWidth="1"/>
    <col min="2" max="2" width="1.5703125" style="169" customWidth="1"/>
    <col min="3" max="3" width="31.85546875" style="169" customWidth="1"/>
    <col min="4" max="4" width="2.7109375" style="169" customWidth="1"/>
    <col min="5" max="5" width="12.28515625" style="169" customWidth="1"/>
    <col min="6" max="6" width="1.7109375" style="169" customWidth="1"/>
    <col min="7" max="7" width="12.28515625" style="169" customWidth="1"/>
    <col min="8" max="8" width="1.7109375" style="169" customWidth="1"/>
    <col min="9" max="11" width="12.28515625" style="169" customWidth="1"/>
    <col min="12" max="12" width="15.28515625" style="169" customWidth="1"/>
    <col min="13" max="13" width="1.7109375" style="169" customWidth="1"/>
    <col min="14" max="14" width="10.85546875" style="169" customWidth="1"/>
    <col min="15" max="15" width="1.7109375" style="169" customWidth="1"/>
    <col min="16" max="16" width="13.7109375" style="169" customWidth="1"/>
    <col min="17" max="17" width="13.140625" style="169" customWidth="1"/>
    <col min="18" max="19" width="9.140625" style="169"/>
    <col min="20" max="21" width="12.28515625" style="169" bestFit="1" customWidth="1"/>
    <col min="22" max="16384" width="9.140625" style="169"/>
  </cols>
  <sheetData>
    <row r="1" spans="1:18">
      <c r="A1" s="178" t="s">
        <v>77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 t="s">
        <v>0</v>
      </c>
    </row>
    <row r="2" spans="1:18">
      <c r="A2" s="178" t="s">
        <v>139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</row>
    <row r="3" spans="1:18">
      <c r="A3" s="117" t="s">
        <v>174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 t="s">
        <v>78</v>
      </c>
    </row>
    <row r="4" spans="1:18">
      <c r="A4" s="117" t="s">
        <v>175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 t="s">
        <v>41</v>
      </c>
    </row>
    <row r="5" spans="1:18">
      <c r="A5" s="117" t="s">
        <v>114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</row>
    <row r="6" spans="1:18">
      <c r="A6" s="178" t="s">
        <v>79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49" t="s">
        <v>100</v>
      </c>
    </row>
    <row r="7" spans="1:18">
      <c r="A7" s="178" t="s">
        <v>52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1:18" ht="12" customHeight="1">
      <c r="A8" s="333" t="s">
        <v>148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</row>
    <row r="9" spans="1:18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</row>
    <row r="11" spans="1:18" s="181" customFormat="1">
      <c r="A11" s="180"/>
      <c r="B11" s="180"/>
      <c r="C11" s="180">
        <v>-1</v>
      </c>
      <c r="D11" s="180"/>
      <c r="E11" s="180">
        <v>-2</v>
      </c>
      <c r="F11" s="180"/>
      <c r="G11" s="180">
        <v>-3</v>
      </c>
      <c r="H11" s="180"/>
      <c r="I11" s="180">
        <v>-4</v>
      </c>
      <c r="J11" s="180">
        <v>-5</v>
      </c>
      <c r="K11" s="180">
        <v>-6</v>
      </c>
      <c r="L11" s="180">
        <v>-7</v>
      </c>
      <c r="M11" s="180"/>
      <c r="N11" s="180">
        <v>-8</v>
      </c>
      <c r="O11" s="180"/>
      <c r="P11" s="180">
        <v>-9</v>
      </c>
    </row>
    <row r="12" spans="1:18" s="178" customFormat="1">
      <c r="K12" s="182" t="s">
        <v>12</v>
      </c>
      <c r="L12" s="334" t="s">
        <v>83</v>
      </c>
      <c r="M12" s="334"/>
      <c r="N12" s="334"/>
      <c r="P12" s="182" t="s">
        <v>54</v>
      </c>
    </row>
    <row r="13" spans="1:18" s="178" customFormat="1">
      <c r="A13" s="182" t="s">
        <v>13</v>
      </c>
      <c r="B13" s="182"/>
      <c r="C13" s="182"/>
      <c r="D13" s="182"/>
      <c r="E13" s="182" t="s">
        <v>84</v>
      </c>
      <c r="F13" s="182"/>
      <c r="G13" s="182" t="s">
        <v>84</v>
      </c>
      <c r="H13" s="182"/>
      <c r="I13" s="182" t="s">
        <v>149</v>
      </c>
      <c r="J13" s="182" t="s">
        <v>86</v>
      </c>
      <c r="K13" s="182" t="s">
        <v>149</v>
      </c>
      <c r="L13" s="183" t="s">
        <v>88</v>
      </c>
      <c r="M13" s="184"/>
      <c r="N13" s="183" t="s">
        <v>88</v>
      </c>
      <c r="P13" s="182" t="s">
        <v>150</v>
      </c>
      <c r="R13" s="185"/>
    </row>
    <row r="14" spans="1:18" s="178" customFormat="1" ht="12.75" customHeight="1">
      <c r="A14" s="182" t="s">
        <v>17</v>
      </c>
      <c r="B14" s="182"/>
      <c r="C14" s="182" t="s">
        <v>57</v>
      </c>
      <c r="D14" s="182"/>
      <c r="E14" s="186">
        <v>42004</v>
      </c>
      <c r="F14" s="182"/>
      <c r="G14" s="186">
        <v>42369</v>
      </c>
      <c r="H14" s="182"/>
      <c r="I14" s="182" t="s">
        <v>89</v>
      </c>
      <c r="J14" s="187" t="s">
        <v>177</v>
      </c>
      <c r="K14" s="187" t="s">
        <v>89</v>
      </c>
      <c r="L14" s="182" t="s">
        <v>153</v>
      </c>
      <c r="N14" s="182" t="s">
        <v>90</v>
      </c>
      <c r="P14" s="182" t="s">
        <v>178</v>
      </c>
    </row>
    <row r="15" spans="1:18">
      <c r="A15" s="190">
        <v>1</v>
      </c>
      <c r="C15" s="169" t="s">
        <v>62</v>
      </c>
      <c r="E15" s="159">
        <v>180000000</v>
      </c>
      <c r="F15" s="157"/>
      <c r="G15" s="159">
        <v>180000000</v>
      </c>
      <c r="H15" s="157"/>
      <c r="I15" s="159">
        <v>180000000</v>
      </c>
      <c r="J15" s="189"/>
      <c r="K15" s="189">
        <v>180000000</v>
      </c>
      <c r="L15" s="191">
        <v>-179125881.30460638</v>
      </c>
      <c r="N15" s="161">
        <v>0.46329999999999999</v>
      </c>
      <c r="P15" s="115">
        <v>874118.69539361086</v>
      </c>
    </row>
    <row r="16" spans="1:18">
      <c r="A16" s="190">
        <v>2</v>
      </c>
      <c r="C16" s="169" t="s">
        <v>63</v>
      </c>
      <c r="E16" s="159">
        <v>2300000</v>
      </c>
      <c r="F16" s="159"/>
      <c r="G16" s="159">
        <v>17000000</v>
      </c>
      <c r="H16" s="159"/>
      <c r="I16" s="159">
        <v>17100000</v>
      </c>
      <c r="J16" s="189"/>
      <c r="K16" s="189">
        <v>17100000</v>
      </c>
      <c r="L16" s="191">
        <v>-17016984.194696054</v>
      </c>
      <c r="N16" s="161">
        <v>4.3999999999999997E-2</v>
      </c>
      <c r="P16" s="115">
        <v>83015.805303947505</v>
      </c>
    </row>
    <row r="17" spans="1:22">
      <c r="A17" s="190">
        <v>3</v>
      </c>
      <c r="C17" s="169" t="s">
        <v>64</v>
      </c>
      <c r="E17" s="159">
        <v>0</v>
      </c>
      <c r="F17" s="159"/>
      <c r="G17" s="159">
        <v>0</v>
      </c>
      <c r="H17" s="159"/>
      <c r="I17" s="159">
        <v>0</v>
      </c>
      <c r="J17" s="189"/>
      <c r="K17" s="189">
        <v>0</v>
      </c>
      <c r="L17" s="191">
        <v>0</v>
      </c>
      <c r="N17" s="161">
        <v>0</v>
      </c>
      <c r="P17" s="115">
        <v>0</v>
      </c>
    </row>
    <row r="18" spans="1:22">
      <c r="A18" s="190">
        <v>4</v>
      </c>
      <c r="C18" s="169" t="s">
        <v>65</v>
      </c>
      <c r="E18" s="159">
        <v>187444000</v>
      </c>
      <c r="F18" s="159"/>
      <c r="G18" s="159">
        <v>201935000</v>
      </c>
      <c r="H18" s="159"/>
      <c r="I18" s="159">
        <v>191432923</v>
      </c>
      <c r="J18" s="189"/>
      <c r="K18" s="189">
        <v>191432923</v>
      </c>
      <c r="L18" s="191">
        <v>-190503334.65288058</v>
      </c>
      <c r="N18" s="161">
        <v>0.49270000000000003</v>
      </c>
      <c r="P18" s="115">
        <v>929588.34711943043</v>
      </c>
    </row>
    <row r="19" spans="1:22">
      <c r="A19" s="190">
        <v>5</v>
      </c>
      <c r="C19" s="169" t="s">
        <v>92</v>
      </c>
      <c r="E19" s="159">
        <v>1730.82</v>
      </c>
      <c r="F19" s="192"/>
      <c r="G19" s="159">
        <v>1734.18</v>
      </c>
      <c r="H19" s="192"/>
      <c r="I19" s="159">
        <v>1693</v>
      </c>
      <c r="J19" s="189"/>
      <c r="K19" s="189">
        <v>1693</v>
      </c>
      <c r="L19" s="191">
        <v>0</v>
      </c>
      <c r="N19" s="193" t="s">
        <v>93</v>
      </c>
      <c r="P19" s="115">
        <v>1693</v>
      </c>
    </row>
    <row r="20" spans="1:22">
      <c r="A20" s="190">
        <v>6</v>
      </c>
      <c r="C20" s="169" t="s">
        <v>179</v>
      </c>
      <c r="E20" s="159">
        <v>2776.4994167975492</v>
      </c>
      <c r="F20" s="192"/>
      <c r="G20" s="159">
        <v>2546.2798559999997</v>
      </c>
      <c r="H20" s="192"/>
      <c r="I20" s="159">
        <v>2584.0820999999996</v>
      </c>
      <c r="J20" s="189"/>
      <c r="K20" s="189">
        <v>2584.0820999999996</v>
      </c>
      <c r="L20" s="191">
        <v>0</v>
      </c>
      <c r="N20" s="193" t="s">
        <v>93</v>
      </c>
      <c r="P20" s="115">
        <v>2584.0820999999996</v>
      </c>
    </row>
    <row r="21" spans="1:22">
      <c r="A21" s="190">
        <v>7</v>
      </c>
      <c r="C21" s="169" t="s">
        <v>68</v>
      </c>
      <c r="E21" s="159">
        <v>0</v>
      </c>
      <c r="F21" s="192"/>
      <c r="G21" s="159">
        <v>0</v>
      </c>
      <c r="H21" s="192"/>
      <c r="I21" s="159">
        <v>0</v>
      </c>
      <c r="J21" s="189"/>
      <c r="K21" s="189">
        <v>0</v>
      </c>
      <c r="L21" s="191">
        <v>0</v>
      </c>
      <c r="N21" s="161">
        <v>0</v>
      </c>
      <c r="P21" s="115">
        <v>0</v>
      </c>
    </row>
    <row r="22" spans="1:22">
      <c r="A22" s="190">
        <v>8</v>
      </c>
      <c r="C22" s="169" t="s">
        <v>180</v>
      </c>
      <c r="E22" s="159">
        <v>40783.651797932987</v>
      </c>
      <c r="F22" s="192"/>
      <c r="G22" s="159">
        <v>43036.491506999992</v>
      </c>
      <c r="H22" s="192"/>
      <c r="I22" s="159">
        <v>38855.733899999999</v>
      </c>
      <c r="J22" s="189">
        <v>11604</v>
      </c>
      <c r="K22" s="189">
        <v>50459.733899999999</v>
      </c>
      <c r="L22" s="191"/>
      <c r="N22" s="193" t="s">
        <v>93</v>
      </c>
      <c r="P22" s="115">
        <v>50459.733899999999</v>
      </c>
    </row>
    <row r="23" spans="1:22">
      <c r="A23" s="190">
        <v>9</v>
      </c>
      <c r="C23" s="169" t="s">
        <v>70</v>
      </c>
      <c r="E23" s="159">
        <v>0</v>
      </c>
      <c r="F23" s="192"/>
      <c r="G23" s="159">
        <v>0</v>
      </c>
      <c r="H23" s="192"/>
      <c r="I23" s="192"/>
      <c r="J23" s="194"/>
      <c r="K23" s="194"/>
      <c r="L23" s="191">
        <v>0</v>
      </c>
      <c r="N23" s="161">
        <v>0</v>
      </c>
      <c r="P23" s="115">
        <v>0</v>
      </c>
    </row>
    <row r="24" spans="1:22">
      <c r="A24" s="190">
        <v>10</v>
      </c>
      <c r="E24" s="195"/>
      <c r="F24" s="192"/>
      <c r="G24" s="195"/>
      <c r="H24" s="192"/>
      <c r="I24" s="195"/>
      <c r="J24" s="195"/>
      <c r="K24" s="195"/>
      <c r="L24" s="188"/>
      <c r="N24" s="196"/>
      <c r="P24" s="188"/>
      <c r="T24" s="190"/>
      <c r="U24" s="190"/>
      <c r="V24" s="190"/>
    </row>
    <row r="25" spans="1:22" ht="12.75" thickBot="1">
      <c r="A25" s="190">
        <v>11</v>
      </c>
      <c r="C25" s="169" t="s">
        <v>71</v>
      </c>
      <c r="E25" s="197">
        <v>369789290.97121471</v>
      </c>
      <c r="F25" s="192"/>
      <c r="G25" s="197">
        <v>398982316.95136303</v>
      </c>
      <c r="H25" s="192"/>
      <c r="I25" s="197">
        <v>388576055.81599998</v>
      </c>
      <c r="J25" s="197">
        <v>11604</v>
      </c>
      <c r="K25" s="197">
        <v>388587659.81599998</v>
      </c>
      <c r="L25" s="197">
        <v>-386646200.15218306</v>
      </c>
      <c r="N25" s="198">
        <v>1</v>
      </c>
      <c r="P25" s="197">
        <v>1941459.6638169889</v>
      </c>
      <c r="Q25" s="189"/>
      <c r="T25" s="189"/>
      <c r="U25" s="189"/>
      <c r="V25" s="189"/>
    </row>
    <row r="26" spans="1:22" ht="12.75" thickTop="1">
      <c r="A26" s="190">
        <v>12</v>
      </c>
      <c r="T26" s="150"/>
      <c r="U26" s="150"/>
      <c r="V26" s="150"/>
    </row>
    <row r="27" spans="1:22">
      <c r="A27" s="190">
        <v>13</v>
      </c>
      <c r="C27" s="169" t="s">
        <v>143</v>
      </c>
      <c r="P27" s="189"/>
    </row>
    <row r="28" spans="1:22">
      <c r="A28" s="190">
        <v>14</v>
      </c>
      <c r="C28" s="169" t="s">
        <v>172</v>
      </c>
    </row>
    <row r="29" spans="1:22">
      <c r="A29" s="190">
        <v>15</v>
      </c>
      <c r="C29" s="226" t="s">
        <v>181</v>
      </c>
    </row>
    <row r="30" spans="1:22">
      <c r="A30" s="190">
        <v>16</v>
      </c>
      <c r="C30" s="227" t="s">
        <v>182</v>
      </c>
      <c r="D30" s="199"/>
      <c r="F30" s="203"/>
      <c r="G30" s="203"/>
      <c r="H30" s="203"/>
      <c r="I30" s="204"/>
    </row>
    <row r="31" spans="1:22">
      <c r="A31" s="190">
        <v>17</v>
      </c>
      <c r="C31" s="199"/>
      <c r="D31" s="199"/>
      <c r="E31" s="203" t="s">
        <v>159</v>
      </c>
      <c r="G31" s="203" t="s">
        <v>159</v>
      </c>
      <c r="I31" s="203" t="s">
        <v>88</v>
      </c>
      <c r="L31" s="205" t="s">
        <v>89</v>
      </c>
    </row>
    <row r="32" spans="1:22" ht="14.25">
      <c r="A32" s="190">
        <v>18</v>
      </c>
      <c r="C32" s="206" t="s">
        <v>159</v>
      </c>
      <c r="D32" s="199"/>
      <c r="E32" s="206" t="s">
        <v>160</v>
      </c>
      <c r="G32" s="206" t="s">
        <v>161</v>
      </c>
      <c r="I32" s="206" t="s">
        <v>90</v>
      </c>
      <c r="J32" s="228" t="s">
        <v>162</v>
      </c>
      <c r="K32" s="228" t="s">
        <v>163</v>
      </c>
      <c r="L32" s="208" t="s">
        <v>123</v>
      </c>
    </row>
    <row r="33" spans="1:16">
      <c r="A33" s="190">
        <v>19</v>
      </c>
      <c r="C33" s="203" t="s">
        <v>164</v>
      </c>
      <c r="D33" s="199"/>
      <c r="E33" s="209">
        <v>445.9</v>
      </c>
      <c r="G33" s="209">
        <v>625.19999999999993</v>
      </c>
      <c r="I33" s="210">
        <v>6.4699999999999994E-2</v>
      </c>
      <c r="J33" s="115">
        <v>58757.448583839476</v>
      </c>
      <c r="K33" s="115">
        <v>86743.333348999993</v>
      </c>
      <c r="L33" s="115">
        <v>78316.697299999985</v>
      </c>
    </row>
    <row r="34" spans="1:16">
      <c r="A34" s="190">
        <v>20</v>
      </c>
      <c r="C34" s="203" t="s">
        <v>165</v>
      </c>
      <c r="D34" s="199"/>
      <c r="E34" s="209">
        <v>309.5</v>
      </c>
      <c r="G34" s="209">
        <v>310.5</v>
      </c>
      <c r="I34" s="210">
        <v>3.2099999999999997E-2</v>
      </c>
      <c r="J34" s="115">
        <v>40783.651797932987</v>
      </c>
      <c r="K34" s="115">
        <v>43036.491506999992</v>
      </c>
      <c r="L34" s="115">
        <v>38855.733899999999</v>
      </c>
    </row>
    <row r="35" spans="1:16">
      <c r="A35" s="190">
        <v>21</v>
      </c>
      <c r="C35" s="203" t="s">
        <v>166</v>
      </c>
      <c r="D35" s="199"/>
      <c r="E35" s="209">
        <v>4100.8999999999996</v>
      </c>
      <c r="G35" s="209">
        <v>4114.7</v>
      </c>
      <c r="I35" s="210">
        <v>0.42570000000000002</v>
      </c>
      <c r="J35" s="115">
        <v>540386.68064020469</v>
      </c>
      <c r="K35" s="115">
        <v>570736.27521899994</v>
      </c>
      <c r="L35" s="115">
        <v>515292.39630000002</v>
      </c>
    </row>
    <row r="36" spans="1:16">
      <c r="A36" s="190">
        <v>22</v>
      </c>
      <c r="C36" s="203" t="s">
        <v>167</v>
      </c>
      <c r="D36" s="175"/>
      <c r="E36" s="209">
        <v>430.1</v>
      </c>
      <c r="G36" s="209">
        <v>430.1</v>
      </c>
      <c r="I36" s="210">
        <v>4.4499999999999998E-2</v>
      </c>
      <c r="J36" s="115">
        <v>56675.439865237408</v>
      </c>
      <c r="K36" s="115">
        <v>59661.179814999996</v>
      </c>
      <c r="L36" s="115">
        <v>53865.425499999998</v>
      </c>
    </row>
    <row r="37" spans="1:16">
      <c r="A37" s="190">
        <v>23</v>
      </c>
      <c r="C37" s="203" t="s">
        <v>168</v>
      </c>
      <c r="E37" s="209">
        <v>3818.5</v>
      </c>
      <c r="G37" s="209">
        <v>4186</v>
      </c>
      <c r="I37" s="210">
        <v>0.433</v>
      </c>
      <c r="J37" s="115">
        <v>503174.06911278545</v>
      </c>
      <c r="K37" s="115">
        <v>580523.39010999992</v>
      </c>
      <c r="L37" s="115">
        <v>524128.74699999997</v>
      </c>
    </row>
    <row r="38" spans="1:16" ht="12.75" thickBot="1">
      <c r="A38" s="190">
        <v>24</v>
      </c>
      <c r="C38" s="203" t="s">
        <v>71</v>
      </c>
      <c r="E38" s="211">
        <v>9104.9</v>
      </c>
      <c r="G38" s="211">
        <v>9666.5</v>
      </c>
      <c r="I38" s="212">
        <v>1</v>
      </c>
      <c r="J38" s="213">
        <v>1199777.29</v>
      </c>
      <c r="K38" s="213">
        <v>1340700.67</v>
      </c>
      <c r="L38" s="213">
        <v>1210459</v>
      </c>
    </row>
    <row r="39" spans="1:16" ht="12.75" thickTop="1">
      <c r="A39" s="190">
        <v>25</v>
      </c>
      <c r="J39" s="189"/>
      <c r="K39" s="189"/>
      <c r="L39" s="189"/>
    </row>
    <row r="40" spans="1:16">
      <c r="A40" s="190">
        <v>26</v>
      </c>
      <c r="L40" s="182" t="s">
        <v>89</v>
      </c>
    </row>
    <row r="41" spans="1:16">
      <c r="A41" s="190">
        <v>27</v>
      </c>
      <c r="C41" s="227" t="s">
        <v>183</v>
      </c>
      <c r="E41" s="203"/>
      <c r="L41" s="187" t="s">
        <v>170</v>
      </c>
    </row>
    <row r="42" spans="1:16">
      <c r="A42" s="190">
        <v>28</v>
      </c>
      <c r="C42" s="203" t="s">
        <v>164</v>
      </c>
      <c r="E42" s="209">
        <v>445.9</v>
      </c>
      <c r="G42" s="209">
        <v>625.19999999999993</v>
      </c>
      <c r="I42" s="210">
        <v>6.4699999999999994E-2</v>
      </c>
      <c r="J42" s="115">
        <v>4000.1327623587304</v>
      </c>
      <c r="K42" s="115">
        <v>5132.2213919999995</v>
      </c>
      <c r="L42" s="115">
        <v>5208.4146999999994</v>
      </c>
    </row>
    <row r="43" spans="1:16">
      <c r="A43" s="190">
        <v>29</v>
      </c>
      <c r="C43" s="203" t="s">
        <v>165</v>
      </c>
      <c r="E43" s="209">
        <v>309.5</v>
      </c>
      <c r="G43" s="209">
        <v>310.5</v>
      </c>
      <c r="I43" s="210">
        <v>3.2099999999999997E-2</v>
      </c>
      <c r="J43" s="115">
        <v>2776.4994167975492</v>
      </c>
      <c r="K43" s="115">
        <v>2546.2798559999997</v>
      </c>
      <c r="L43" s="115">
        <v>2584.0820999999996</v>
      </c>
    </row>
    <row r="44" spans="1:16">
      <c r="A44" s="190">
        <v>30</v>
      </c>
      <c r="C44" s="203" t="s">
        <v>166</v>
      </c>
      <c r="E44" s="209">
        <v>4100.8999999999996</v>
      </c>
      <c r="G44" s="209">
        <v>4114.7</v>
      </c>
      <c r="I44" s="210">
        <v>0.42570000000000002</v>
      </c>
      <c r="J44" s="115">
        <v>36788.841545541414</v>
      </c>
      <c r="K44" s="115">
        <v>33767.954352000001</v>
      </c>
      <c r="L44" s="115">
        <v>34269.275699999998</v>
      </c>
    </row>
    <row r="45" spans="1:16">
      <c r="A45" s="190">
        <v>31</v>
      </c>
      <c r="C45" s="203" t="s">
        <v>167</v>
      </c>
      <c r="E45" s="209">
        <v>430.1</v>
      </c>
      <c r="G45" s="209">
        <v>430.1</v>
      </c>
      <c r="I45" s="210">
        <v>4.4499999999999998E-2</v>
      </c>
      <c r="J45" s="115">
        <v>3858.3922428582423</v>
      </c>
      <c r="K45" s="115">
        <v>3529.8895199999997</v>
      </c>
      <c r="L45" s="115">
        <v>3582.2945</v>
      </c>
    </row>
    <row r="46" spans="1:16">
      <c r="A46" s="190">
        <v>32</v>
      </c>
      <c r="C46" s="203" t="s">
        <v>168</v>
      </c>
      <c r="E46" s="209">
        <v>3818.5</v>
      </c>
      <c r="G46" s="209">
        <v>4186</v>
      </c>
      <c r="I46" s="210">
        <v>0.433</v>
      </c>
      <c r="J46" s="115">
        <v>34255.454032444075</v>
      </c>
      <c r="K46" s="115">
        <v>34347.014880000002</v>
      </c>
      <c r="L46" s="115">
        <v>34856.932999999997</v>
      </c>
    </row>
    <row r="47" spans="1:16" ht="12.75" thickBot="1">
      <c r="A47" s="190">
        <v>33</v>
      </c>
      <c r="C47" s="203" t="s">
        <v>71</v>
      </c>
      <c r="E47" s="211">
        <v>9104.9</v>
      </c>
      <c r="G47" s="211">
        <v>9666.5</v>
      </c>
      <c r="I47" s="212">
        <v>1</v>
      </c>
      <c r="J47" s="213">
        <v>81679.320000000007</v>
      </c>
      <c r="K47" s="213">
        <v>79323.360000000001</v>
      </c>
      <c r="L47" s="213">
        <v>80501</v>
      </c>
    </row>
    <row r="48" spans="1:16" ht="12.75" thickTop="1">
      <c r="A48" s="190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</row>
    <row r="49" spans="1:1">
      <c r="A49" s="215" t="s">
        <v>171</v>
      </c>
    </row>
    <row r="50" spans="1:1">
      <c r="A50" s="215" t="s">
        <v>98</v>
      </c>
    </row>
    <row r="51" spans="1:1">
      <c r="A51" s="215"/>
    </row>
  </sheetData>
  <mergeCells count="2">
    <mergeCell ref="A8:P9"/>
    <mergeCell ref="L12:N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8" zoomScaleNormal="100" workbookViewId="0"/>
  </sheetViews>
  <sheetFormatPr defaultColWidth="9.140625" defaultRowHeight="12"/>
  <cols>
    <col min="1" max="1" width="7.85546875" style="157" customWidth="1"/>
    <col min="2" max="2" width="2.42578125" style="157" customWidth="1"/>
    <col min="3" max="3" width="28.7109375" style="157" customWidth="1"/>
    <col min="4" max="4" width="2.7109375" style="157" customWidth="1"/>
    <col min="5" max="5" width="18.5703125" style="157" customWidth="1"/>
    <col min="6" max="6" width="2.7109375" style="157" customWidth="1"/>
    <col min="7" max="7" width="10.7109375" style="157" customWidth="1"/>
    <col min="8" max="8" width="2.7109375" style="157" customWidth="1"/>
    <col min="9" max="9" width="13.42578125" style="157" customWidth="1"/>
    <col min="10" max="10" width="2.7109375" style="157" customWidth="1"/>
    <col min="11" max="11" width="14" style="157" bestFit="1" customWidth="1"/>
    <col min="12" max="16384" width="9.140625" style="157"/>
  </cols>
  <sheetData>
    <row r="1" spans="1:11">
      <c r="A1" s="146" t="s">
        <v>47</v>
      </c>
      <c r="B1" s="146"/>
      <c r="C1" s="146"/>
      <c r="D1" s="146"/>
      <c r="E1" s="146"/>
      <c r="F1" s="146"/>
      <c r="G1" s="146"/>
      <c r="H1" s="146"/>
      <c r="I1" s="146"/>
      <c r="J1" s="146"/>
      <c r="K1" s="151" t="s">
        <v>0</v>
      </c>
    </row>
    <row r="2" spans="1:11">
      <c r="A2" s="146" t="s">
        <v>139</v>
      </c>
      <c r="B2" s="146"/>
      <c r="C2" s="146"/>
      <c r="D2" s="146"/>
      <c r="E2" s="146"/>
      <c r="F2" s="146"/>
      <c r="G2" s="146"/>
      <c r="H2" s="146"/>
      <c r="I2" s="146"/>
      <c r="J2" s="146"/>
      <c r="K2" s="151"/>
    </row>
    <row r="3" spans="1:11">
      <c r="A3" s="112" t="s">
        <v>184</v>
      </c>
      <c r="B3" s="146"/>
      <c r="C3" s="146"/>
      <c r="D3" s="146"/>
      <c r="E3" s="146"/>
      <c r="F3" s="146"/>
      <c r="G3" s="146"/>
      <c r="H3" s="146"/>
      <c r="I3" s="146"/>
      <c r="J3" s="146"/>
      <c r="K3" s="151" t="s">
        <v>49</v>
      </c>
    </row>
    <row r="4" spans="1:11">
      <c r="A4" s="112" t="s">
        <v>105</v>
      </c>
      <c r="B4" s="146"/>
      <c r="C4" s="146"/>
      <c r="D4" s="146"/>
      <c r="E4" s="146"/>
      <c r="F4" s="146"/>
      <c r="G4" s="146"/>
      <c r="H4" s="146"/>
      <c r="I4" s="146"/>
      <c r="J4" s="146"/>
      <c r="K4" s="151" t="s">
        <v>41</v>
      </c>
    </row>
    <row r="5" spans="1:11">
      <c r="A5" s="112" t="s">
        <v>114</v>
      </c>
      <c r="B5" s="146"/>
      <c r="C5" s="146"/>
      <c r="D5" s="146"/>
      <c r="E5" s="146"/>
      <c r="F5" s="146"/>
      <c r="G5" s="146"/>
      <c r="H5" s="146"/>
      <c r="I5" s="146"/>
      <c r="J5" s="146"/>
      <c r="K5" s="151"/>
    </row>
    <row r="6" spans="1:11">
      <c r="A6" s="146" t="s">
        <v>51</v>
      </c>
      <c r="B6" s="146"/>
      <c r="C6" s="146"/>
      <c r="D6" s="146"/>
      <c r="E6" s="146"/>
      <c r="F6" s="146"/>
      <c r="G6" s="146"/>
      <c r="H6" s="146"/>
      <c r="I6" s="146"/>
      <c r="J6" s="146"/>
      <c r="K6" s="149" t="s">
        <v>100</v>
      </c>
    </row>
    <row r="7" spans="1:11">
      <c r="A7" s="146" t="s">
        <v>52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>
      <c r="A8" s="157" t="s">
        <v>140</v>
      </c>
    </row>
    <row r="9" spans="1:11">
      <c r="A9" s="157" t="s">
        <v>141</v>
      </c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73"/>
      <c r="B11" s="73"/>
      <c r="C11" s="221">
        <v>-1</v>
      </c>
      <c r="D11" s="221"/>
      <c r="E11" s="221">
        <v>-2</v>
      </c>
      <c r="F11" s="221"/>
      <c r="G11" s="221">
        <v>-3</v>
      </c>
      <c r="H11" s="221"/>
      <c r="I11" s="221">
        <v>-4</v>
      </c>
      <c r="J11" s="73"/>
      <c r="K11" s="221">
        <v>-5</v>
      </c>
    </row>
    <row r="12" spans="1:11">
      <c r="E12" s="158" t="s">
        <v>54</v>
      </c>
    </row>
    <row r="13" spans="1:11">
      <c r="E13" s="158" t="s">
        <v>55</v>
      </c>
    </row>
    <row r="14" spans="1:11">
      <c r="A14" s="158" t="s">
        <v>56</v>
      </c>
      <c r="C14" s="158" t="s">
        <v>57</v>
      </c>
      <c r="E14" s="158" t="s">
        <v>91</v>
      </c>
      <c r="G14" s="158" t="s">
        <v>59</v>
      </c>
      <c r="I14" s="158" t="s">
        <v>60</v>
      </c>
      <c r="K14" s="158" t="s">
        <v>61</v>
      </c>
    </row>
    <row r="15" spans="1:11">
      <c r="A15" s="158">
        <v>1</v>
      </c>
      <c r="C15" s="157" t="s">
        <v>62</v>
      </c>
      <c r="E15" s="159">
        <v>2431304.8473396422</v>
      </c>
      <c r="G15" s="160">
        <v>0.41690643700031205</v>
      </c>
      <c r="I15" s="161">
        <v>6.7000000000000004E-2</v>
      </c>
      <c r="J15" s="162"/>
      <c r="K15" s="160">
        <v>2.7900000000000001E-2</v>
      </c>
    </row>
    <row r="16" spans="1:11">
      <c r="A16" s="158">
        <v>2</v>
      </c>
      <c r="C16" s="157" t="s">
        <v>63</v>
      </c>
      <c r="E16" s="159">
        <v>230903.11522327707</v>
      </c>
      <c r="G16" s="160">
        <v>3.9593963367178353E-2</v>
      </c>
      <c r="I16" s="161">
        <v>2.3199999999999998E-2</v>
      </c>
      <c r="J16" s="162"/>
      <c r="K16" s="160">
        <v>8.9999999999999998E-4</v>
      </c>
    </row>
    <row r="17" spans="1:12">
      <c r="A17" s="158">
        <v>3</v>
      </c>
      <c r="C17" s="157" t="s">
        <v>64</v>
      </c>
      <c r="E17" s="159">
        <v>0</v>
      </c>
      <c r="G17" s="160">
        <v>0</v>
      </c>
      <c r="I17" s="161">
        <v>0</v>
      </c>
      <c r="J17" s="162"/>
      <c r="K17" s="160">
        <v>0</v>
      </c>
    </row>
    <row r="18" spans="1:12">
      <c r="A18" s="158">
        <v>4</v>
      </c>
      <c r="C18" s="157" t="s">
        <v>65</v>
      </c>
      <c r="E18" s="159">
        <v>2585590.1106933779</v>
      </c>
      <c r="G18" s="160">
        <v>0.44336240343201766</v>
      </c>
      <c r="I18" s="161">
        <v>0.104</v>
      </c>
      <c r="J18" s="162"/>
      <c r="K18" s="160">
        <v>4.6100000000000002E-2</v>
      </c>
    </row>
    <row r="19" spans="1:12">
      <c r="A19" s="158">
        <v>5</v>
      </c>
      <c r="C19" s="157" t="s">
        <v>66</v>
      </c>
      <c r="E19" s="159">
        <v>22434</v>
      </c>
      <c r="G19" s="160">
        <v>3.8468557399945189E-3</v>
      </c>
      <c r="I19" s="161">
        <v>0.02</v>
      </c>
      <c r="J19" s="162"/>
      <c r="K19" s="160">
        <v>1E-4</v>
      </c>
      <c r="L19" s="113"/>
    </row>
    <row r="20" spans="1:12">
      <c r="A20" s="158">
        <v>6</v>
      </c>
      <c r="C20" s="157" t="s">
        <v>67</v>
      </c>
      <c r="E20" s="159">
        <v>34269.275699999998</v>
      </c>
      <c r="G20" s="160">
        <v>5.8763020385129566E-3</v>
      </c>
      <c r="I20" s="222">
        <v>0</v>
      </c>
      <c r="J20" s="162"/>
      <c r="K20" s="160">
        <v>0</v>
      </c>
    </row>
    <row r="21" spans="1:12">
      <c r="A21" s="158">
        <v>7</v>
      </c>
      <c r="C21" s="157" t="s">
        <v>68</v>
      </c>
      <c r="E21" s="159">
        <v>0</v>
      </c>
      <c r="G21" s="160">
        <v>0</v>
      </c>
      <c r="I21" s="222">
        <v>0</v>
      </c>
      <c r="J21" s="162"/>
      <c r="K21" s="160">
        <v>0</v>
      </c>
    </row>
    <row r="22" spans="1:12">
      <c r="A22" s="158">
        <v>8</v>
      </c>
      <c r="C22" s="157" t="s">
        <v>69</v>
      </c>
      <c r="E22" s="159">
        <v>527274.39630000002</v>
      </c>
      <c r="G22" s="160">
        <v>9.0414038421984477E-2</v>
      </c>
      <c r="I22" s="222">
        <v>0</v>
      </c>
      <c r="J22" s="162"/>
      <c r="K22" s="160">
        <v>0</v>
      </c>
    </row>
    <row r="23" spans="1:12">
      <c r="A23" s="158">
        <v>9</v>
      </c>
      <c r="C23" s="157" t="s">
        <v>70</v>
      </c>
      <c r="E23" s="159">
        <v>0</v>
      </c>
      <c r="G23" s="160">
        <v>0</v>
      </c>
      <c r="I23" s="222">
        <v>0</v>
      </c>
      <c r="J23" s="162"/>
      <c r="K23" s="160">
        <v>0</v>
      </c>
    </row>
    <row r="24" spans="1:12">
      <c r="A24" s="158">
        <v>10</v>
      </c>
      <c r="E24" s="163"/>
      <c r="G24" s="164"/>
      <c r="I24" s="165"/>
      <c r="J24" s="162"/>
      <c r="K24" s="164"/>
    </row>
    <row r="25" spans="1:12" ht="12.75" thickBot="1">
      <c r="A25" s="158">
        <v>11</v>
      </c>
      <c r="C25" s="157" t="s">
        <v>71</v>
      </c>
      <c r="E25" s="166">
        <v>5831775.7452562973</v>
      </c>
      <c r="G25" s="167">
        <v>1</v>
      </c>
      <c r="I25" s="168"/>
      <c r="J25" s="162"/>
      <c r="K25" s="167">
        <v>7.5000000000000011E-2</v>
      </c>
    </row>
    <row r="26" spans="1:12" ht="12.75" thickTop="1">
      <c r="A26" s="158">
        <v>12</v>
      </c>
    </row>
    <row r="27" spans="1:12">
      <c r="A27" s="158">
        <v>13</v>
      </c>
    </row>
    <row r="28" spans="1:12">
      <c r="A28" s="158">
        <v>14</v>
      </c>
      <c r="B28" s="157" t="s">
        <v>143</v>
      </c>
      <c r="D28" s="169"/>
      <c r="E28" s="169"/>
      <c r="F28" s="169"/>
      <c r="G28" s="169"/>
      <c r="H28" s="169"/>
      <c r="I28" s="169"/>
      <c r="J28" s="169"/>
      <c r="K28" s="169"/>
    </row>
    <row r="29" spans="1:12" s="169" customFormat="1">
      <c r="A29" s="158">
        <v>15</v>
      </c>
      <c r="B29" s="170" t="s">
        <v>144</v>
      </c>
      <c r="C29" s="100" t="s">
        <v>185</v>
      </c>
      <c r="D29" s="171"/>
      <c r="E29" s="171"/>
      <c r="F29" s="171"/>
      <c r="G29" s="171"/>
      <c r="H29" s="171"/>
      <c r="I29" s="171"/>
      <c r="J29" s="171"/>
      <c r="K29" s="171"/>
    </row>
    <row r="30" spans="1:12" s="169" customFormat="1">
      <c r="A30" s="158">
        <v>16</v>
      </c>
      <c r="B30" s="172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2" s="169" customFormat="1">
      <c r="A31" s="158">
        <v>17</v>
      </c>
      <c r="B31" s="170" t="s">
        <v>146</v>
      </c>
      <c r="C31" s="328" t="s">
        <v>147</v>
      </c>
      <c r="D31" s="328"/>
      <c r="E31" s="328"/>
      <c r="F31" s="328"/>
      <c r="G31" s="328"/>
      <c r="H31" s="328"/>
      <c r="I31" s="328"/>
      <c r="J31" s="328"/>
      <c r="K31" s="328"/>
    </row>
    <row r="32" spans="1:12" s="169" customFormat="1">
      <c r="A32" s="158">
        <v>18</v>
      </c>
      <c r="C32" s="328"/>
      <c r="D32" s="328"/>
      <c r="E32" s="328"/>
      <c r="F32" s="328"/>
      <c r="G32" s="328"/>
      <c r="H32" s="328"/>
      <c r="I32" s="328"/>
      <c r="J32" s="328"/>
      <c r="K32" s="328"/>
    </row>
    <row r="33" spans="1:11" s="169" customFormat="1">
      <c r="A33" s="158"/>
      <c r="B33" s="174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>
      <c r="A34" s="158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>
      <c r="A35" s="158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>
      <c r="A36" s="158"/>
      <c r="B36" s="223"/>
      <c r="C36" s="223"/>
      <c r="D36" s="223"/>
      <c r="E36" s="223"/>
      <c r="F36" s="223"/>
      <c r="G36" s="223"/>
      <c r="H36" s="223"/>
      <c r="I36" s="223"/>
      <c r="J36" s="223"/>
      <c r="K36" s="223"/>
    </row>
    <row r="37" spans="1:11">
      <c r="B37" s="169"/>
      <c r="C37" s="169"/>
      <c r="D37" s="169"/>
      <c r="E37" s="169"/>
    </row>
    <row r="38" spans="1:11">
      <c r="B38" s="176"/>
      <c r="C38" s="169"/>
      <c r="D38" s="169"/>
      <c r="E38" s="169"/>
    </row>
    <row r="39" spans="1:11">
      <c r="A39" s="177" t="s">
        <v>75</v>
      </c>
    </row>
    <row r="40" spans="1:11">
      <c r="A40" s="177" t="s">
        <v>76</v>
      </c>
    </row>
  </sheetData>
  <mergeCells count="1">
    <mergeCell ref="C31:K3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D14" zoomScaleNormal="100" workbookViewId="0"/>
  </sheetViews>
  <sheetFormatPr defaultColWidth="9.140625" defaultRowHeight="12"/>
  <cols>
    <col min="1" max="1" width="5" style="169" customWidth="1"/>
    <col min="2" max="2" width="1.5703125" style="169" customWidth="1"/>
    <col min="3" max="3" width="29.85546875" style="169" customWidth="1"/>
    <col min="4" max="4" width="1.7109375" style="169" customWidth="1"/>
    <col min="5" max="5" width="13.7109375" style="169" customWidth="1"/>
    <col min="6" max="6" width="1.7109375" style="169" customWidth="1"/>
    <col min="7" max="7" width="14.28515625" style="169" customWidth="1"/>
    <col min="8" max="8" width="1.7109375" style="169" customWidth="1"/>
    <col min="9" max="10" width="13.7109375" style="169" customWidth="1"/>
    <col min="11" max="11" width="12.28515625" style="169" customWidth="1"/>
    <col min="12" max="12" width="13.7109375" style="169" customWidth="1"/>
    <col min="13" max="13" width="1.7109375" style="169" customWidth="1"/>
    <col min="14" max="14" width="13.5703125" style="169" customWidth="1"/>
    <col min="15" max="15" width="1.7109375" style="169" customWidth="1"/>
    <col min="16" max="16" width="16.140625" style="169" customWidth="1"/>
    <col min="17" max="17" width="1.7109375" style="169" customWidth="1"/>
    <col min="18" max="18" width="16.7109375" style="169" customWidth="1"/>
    <col min="19" max="19" width="8.7109375" style="169" customWidth="1"/>
    <col min="20" max="21" width="9.140625" style="169"/>
    <col min="22" max="23" width="12.28515625" style="169" bestFit="1" customWidth="1"/>
    <col min="24" max="16384" width="9.140625" style="169"/>
  </cols>
  <sheetData>
    <row r="1" spans="1:23">
      <c r="A1" s="178" t="s">
        <v>77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 t="s">
        <v>0</v>
      </c>
      <c r="Q1" s="178"/>
      <c r="S1" s="178"/>
      <c r="T1" s="178"/>
      <c r="U1" s="178"/>
      <c r="V1" s="178"/>
      <c r="W1" s="178"/>
    </row>
    <row r="2" spans="1:23">
      <c r="A2" s="178" t="s">
        <v>139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78"/>
      <c r="S2" s="178"/>
      <c r="T2" s="178"/>
      <c r="U2" s="178"/>
      <c r="V2" s="178"/>
      <c r="W2" s="178"/>
    </row>
    <row r="3" spans="1:23">
      <c r="A3" s="117" t="s">
        <v>184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 t="s">
        <v>78</v>
      </c>
      <c r="Q3" s="178"/>
      <c r="S3" s="178"/>
      <c r="T3" s="178"/>
      <c r="U3" s="178"/>
      <c r="V3" s="178"/>
      <c r="W3" s="178"/>
    </row>
    <row r="4" spans="1:23">
      <c r="A4" s="117" t="s">
        <v>105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 t="s">
        <v>41</v>
      </c>
      <c r="Q4" s="178"/>
      <c r="S4" s="178"/>
      <c r="T4" s="178"/>
      <c r="U4" s="178"/>
      <c r="V4" s="178"/>
      <c r="W4" s="178"/>
    </row>
    <row r="5" spans="1:23">
      <c r="A5" s="117" t="s">
        <v>114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  <c r="Q5" s="178"/>
      <c r="S5" s="178"/>
      <c r="T5" s="178"/>
      <c r="U5" s="178"/>
      <c r="V5" s="178"/>
      <c r="W5" s="178"/>
    </row>
    <row r="6" spans="1:23">
      <c r="A6" s="178" t="s">
        <v>79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9" t="s">
        <v>100</v>
      </c>
      <c r="Q6" s="178"/>
      <c r="S6" s="178"/>
      <c r="T6" s="178"/>
      <c r="U6" s="178"/>
      <c r="V6" s="178"/>
      <c r="W6" s="178"/>
    </row>
    <row r="7" spans="1:23">
      <c r="A7" s="178" t="s">
        <v>52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15" customHeight="1">
      <c r="A8" s="333" t="s">
        <v>148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</row>
    <row r="9" spans="1:23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</row>
    <row r="11" spans="1:23" s="231" customFormat="1">
      <c r="A11" s="230"/>
      <c r="B11" s="230"/>
      <c r="C11" s="230">
        <v>-1</v>
      </c>
      <c r="D11" s="230"/>
      <c r="E11" s="230">
        <v>-2</v>
      </c>
      <c r="F11" s="230"/>
      <c r="G11" s="230">
        <v>-3</v>
      </c>
      <c r="H11" s="230"/>
      <c r="I11" s="230">
        <v>-4</v>
      </c>
      <c r="J11" s="180">
        <v>-5</v>
      </c>
      <c r="K11" s="180">
        <v>-6</v>
      </c>
      <c r="L11" s="230">
        <v>-6</v>
      </c>
      <c r="M11" s="230"/>
      <c r="N11" s="230">
        <v>-7</v>
      </c>
      <c r="O11" s="230"/>
      <c r="P11" s="230">
        <v>-8</v>
      </c>
    </row>
    <row r="12" spans="1:23">
      <c r="J12" s="178"/>
      <c r="K12" s="224" t="s">
        <v>12</v>
      </c>
      <c r="L12" s="190" t="s">
        <v>83</v>
      </c>
      <c r="M12" s="190"/>
      <c r="N12" s="190"/>
    </row>
    <row r="13" spans="1:23">
      <c r="A13" s="190" t="s">
        <v>13</v>
      </c>
      <c r="B13" s="190"/>
      <c r="C13" s="190"/>
      <c r="D13" s="190"/>
      <c r="E13" s="190"/>
      <c r="F13" s="190"/>
      <c r="G13" s="190"/>
      <c r="H13" s="190"/>
      <c r="I13" s="190" t="s">
        <v>149</v>
      </c>
      <c r="J13" s="190" t="s">
        <v>86</v>
      </c>
      <c r="K13" s="224" t="s">
        <v>149</v>
      </c>
      <c r="L13" s="188"/>
      <c r="M13" s="188"/>
      <c r="N13" s="232" t="s">
        <v>88</v>
      </c>
      <c r="P13" s="190" t="s">
        <v>54</v>
      </c>
      <c r="T13" s="189"/>
    </row>
    <row r="14" spans="1:23">
      <c r="A14" s="190" t="s">
        <v>17</v>
      </c>
      <c r="B14" s="190"/>
      <c r="C14" s="190" t="s">
        <v>57</v>
      </c>
      <c r="D14" s="190"/>
      <c r="E14" s="190" t="s">
        <v>186</v>
      </c>
      <c r="F14" s="190"/>
      <c r="G14" s="190" t="s">
        <v>187</v>
      </c>
      <c r="H14" s="190"/>
      <c r="I14" s="190" t="s">
        <v>89</v>
      </c>
      <c r="J14" s="233" t="s">
        <v>177</v>
      </c>
      <c r="K14" s="187" t="s">
        <v>89</v>
      </c>
      <c r="L14" s="190" t="s">
        <v>88</v>
      </c>
      <c r="N14" s="190" t="s">
        <v>90</v>
      </c>
      <c r="P14" s="190" t="s">
        <v>55</v>
      </c>
    </row>
    <row r="15" spans="1:23">
      <c r="A15" s="190">
        <v>1</v>
      </c>
      <c r="C15" s="169" t="s">
        <v>62</v>
      </c>
      <c r="E15" s="159">
        <v>180000000</v>
      </c>
      <c r="F15" s="113"/>
      <c r="G15" s="159">
        <v>180000000</v>
      </c>
      <c r="H15" s="113"/>
      <c r="I15" s="159">
        <v>180000000</v>
      </c>
      <c r="J15" s="189"/>
      <c r="K15" s="189">
        <v>180000000</v>
      </c>
      <c r="L15" s="191">
        <v>-177568695.15266037</v>
      </c>
      <c r="N15" s="161">
        <v>0.46329999999999999</v>
      </c>
      <c r="P15" s="115">
        <v>2431304.8473396422</v>
      </c>
    </row>
    <row r="16" spans="1:23">
      <c r="A16" s="190">
        <v>2</v>
      </c>
      <c r="C16" s="169" t="s">
        <v>63</v>
      </c>
      <c r="E16" s="159">
        <v>2300000</v>
      </c>
      <c r="F16" s="192"/>
      <c r="G16" s="159">
        <v>17000000</v>
      </c>
      <c r="H16" s="192"/>
      <c r="I16" s="159">
        <v>17100000</v>
      </c>
      <c r="J16" s="189"/>
      <c r="K16" s="189">
        <v>17100000</v>
      </c>
      <c r="L16" s="191">
        <v>-16869096.884776723</v>
      </c>
      <c r="N16" s="161">
        <v>4.3999999999999997E-2</v>
      </c>
      <c r="P16" s="115">
        <v>230903.11522327707</v>
      </c>
    </row>
    <row r="17" spans="1:22">
      <c r="A17" s="190">
        <v>3</v>
      </c>
      <c r="C17" s="169" t="s">
        <v>64</v>
      </c>
      <c r="E17" s="159">
        <v>0</v>
      </c>
      <c r="F17" s="192"/>
      <c r="G17" s="159">
        <v>0</v>
      </c>
      <c r="H17" s="192"/>
      <c r="I17" s="159">
        <v>0</v>
      </c>
      <c r="J17" s="189"/>
      <c r="K17" s="189">
        <v>0</v>
      </c>
      <c r="L17" s="191">
        <v>0</v>
      </c>
      <c r="N17" s="161">
        <v>0</v>
      </c>
      <c r="P17" s="115">
        <v>0</v>
      </c>
    </row>
    <row r="18" spans="1:22">
      <c r="A18" s="190">
        <v>4</v>
      </c>
      <c r="C18" s="169" t="s">
        <v>65</v>
      </c>
      <c r="E18" s="159">
        <v>187444000</v>
      </c>
      <c r="F18" s="192"/>
      <c r="G18" s="159">
        <v>201935000</v>
      </c>
      <c r="H18" s="192"/>
      <c r="I18" s="159">
        <v>191432923</v>
      </c>
      <c r="J18" s="189"/>
      <c r="K18" s="189">
        <v>191432923</v>
      </c>
      <c r="L18" s="191">
        <v>-188847332.88930663</v>
      </c>
      <c r="N18" s="161">
        <v>0.49270000000000003</v>
      </c>
      <c r="P18" s="115">
        <v>2585590.1106933779</v>
      </c>
    </row>
    <row r="19" spans="1:22">
      <c r="A19" s="190">
        <v>5</v>
      </c>
      <c r="C19" s="169" t="s">
        <v>92</v>
      </c>
      <c r="E19" s="159">
        <v>22933.466446645692</v>
      </c>
      <c r="F19" s="192"/>
      <c r="G19" s="159">
        <v>22981.466446645692</v>
      </c>
      <c r="H19" s="192"/>
      <c r="I19" s="159">
        <v>22434</v>
      </c>
      <c r="J19" s="189"/>
      <c r="K19" s="189">
        <v>1693</v>
      </c>
      <c r="L19" s="191">
        <v>0</v>
      </c>
      <c r="N19" s="193" t="s">
        <v>93</v>
      </c>
      <c r="P19" s="115">
        <v>22434</v>
      </c>
    </row>
    <row r="20" spans="1:22">
      <c r="A20" s="190">
        <v>6</v>
      </c>
      <c r="C20" s="169" t="s">
        <v>179</v>
      </c>
      <c r="E20" s="159">
        <v>36788.841545541414</v>
      </c>
      <c r="F20" s="192"/>
      <c r="G20" s="159">
        <v>33767.954352000001</v>
      </c>
      <c r="H20" s="192"/>
      <c r="I20" s="159">
        <v>34269.275699999998</v>
      </c>
      <c r="J20" s="189"/>
      <c r="K20" s="189">
        <v>2584.0820999999996</v>
      </c>
      <c r="L20" s="191">
        <v>0</v>
      </c>
      <c r="N20" s="193" t="s">
        <v>93</v>
      </c>
      <c r="P20" s="115">
        <v>34269.275699999998</v>
      </c>
    </row>
    <row r="21" spans="1:22">
      <c r="A21" s="190">
        <v>7</v>
      </c>
      <c r="C21" s="169" t="s">
        <v>68</v>
      </c>
      <c r="E21" s="159">
        <v>0</v>
      </c>
      <c r="F21" s="192"/>
      <c r="G21" s="159">
        <v>0</v>
      </c>
      <c r="H21" s="192"/>
      <c r="I21" s="159">
        <v>0</v>
      </c>
      <c r="J21" s="189"/>
      <c r="K21" s="189">
        <v>0</v>
      </c>
      <c r="L21" s="191">
        <v>0</v>
      </c>
      <c r="N21" s="161">
        <v>0</v>
      </c>
      <c r="P21" s="115">
        <v>0</v>
      </c>
    </row>
    <row r="22" spans="1:22">
      <c r="A22" s="190">
        <v>8</v>
      </c>
      <c r="C22" s="169" t="s">
        <v>180</v>
      </c>
      <c r="E22" s="159">
        <v>540386.68064020469</v>
      </c>
      <c r="F22" s="192"/>
      <c r="G22" s="159">
        <v>570736.27521899994</v>
      </c>
      <c r="H22" s="192"/>
      <c r="I22" s="159">
        <v>515292.39630000002</v>
      </c>
      <c r="J22" s="189">
        <v>11982</v>
      </c>
      <c r="K22" s="189">
        <f>+J22+I22</f>
        <v>527274.39630000002</v>
      </c>
      <c r="L22" s="191"/>
      <c r="N22" s="193" t="s">
        <v>93</v>
      </c>
      <c r="P22" s="115">
        <v>527274.39630000002</v>
      </c>
    </row>
    <row r="23" spans="1:22">
      <c r="A23" s="190">
        <v>9</v>
      </c>
      <c r="C23" s="169" t="s">
        <v>70</v>
      </c>
      <c r="E23" s="192"/>
      <c r="F23" s="192"/>
      <c r="G23" s="192"/>
      <c r="H23" s="192"/>
      <c r="I23" s="192"/>
      <c r="J23" s="194"/>
      <c r="K23" s="194"/>
      <c r="L23" s="191">
        <v>0</v>
      </c>
      <c r="N23" s="161">
        <v>0</v>
      </c>
      <c r="P23" s="115">
        <v>0</v>
      </c>
    </row>
    <row r="24" spans="1:22">
      <c r="A24" s="190">
        <v>10</v>
      </c>
      <c r="E24" s="195"/>
      <c r="F24" s="192"/>
      <c r="G24" s="195"/>
      <c r="H24" s="192"/>
      <c r="I24" s="195"/>
      <c r="J24" s="195"/>
      <c r="K24" s="195"/>
      <c r="L24" s="188"/>
      <c r="N24" s="196"/>
      <c r="P24" s="188"/>
      <c r="V24" s="190"/>
    </row>
    <row r="25" spans="1:22" ht="12.75" thickBot="1">
      <c r="A25" s="190">
        <v>11</v>
      </c>
      <c r="C25" s="169" t="s">
        <v>71</v>
      </c>
      <c r="E25" s="197">
        <v>370344108.98863238</v>
      </c>
      <c r="F25" s="192"/>
      <c r="G25" s="197">
        <v>399562485.69601768</v>
      </c>
      <c r="H25" s="192"/>
      <c r="I25" s="197">
        <v>389104918.67199999</v>
      </c>
      <c r="J25" s="197">
        <v>11982</v>
      </c>
      <c r="K25" s="197">
        <v>388587659.81599998</v>
      </c>
      <c r="L25" s="197">
        <v>-383273142.92674375</v>
      </c>
      <c r="N25" s="198">
        <v>1</v>
      </c>
      <c r="P25" s="197">
        <v>5831775.7452562973</v>
      </c>
      <c r="S25" s="189"/>
      <c r="V25" s="189"/>
    </row>
    <row r="26" spans="1:22" ht="12.75" thickTop="1">
      <c r="A26" s="190">
        <v>12</v>
      </c>
      <c r="V26" s="150"/>
    </row>
    <row r="27" spans="1:22" ht="12.75">
      <c r="A27" s="190">
        <v>13</v>
      </c>
      <c r="C27" s="234" t="s">
        <v>143</v>
      </c>
      <c r="R27" s="189"/>
    </row>
    <row r="28" spans="1:22" ht="12.75">
      <c r="A28" s="190">
        <v>14</v>
      </c>
      <c r="C28" s="234" t="s">
        <v>172</v>
      </c>
      <c r="D28" s="199"/>
      <c r="E28" s="199"/>
      <c r="F28" s="199"/>
      <c r="G28" s="199"/>
      <c r="H28" s="199"/>
      <c r="I28" s="199"/>
      <c r="J28" s="199"/>
      <c r="L28" s="199"/>
      <c r="M28" s="199"/>
      <c r="N28" s="199"/>
      <c r="O28" s="199"/>
      <c r="P28" s="199"/>
      <c r="Q28" s="199"/>
      <c r="R28" s="199"/>
    </row>
    <row r="29" spans="1:22">
      <c r="A29" s="190">
        <v>15</v>
      </c>
      <c r="C29" s="226" t="s">
        <v>181</v>
      </c>
      <c r="D29" s="199"/>
      <c r="E29" s="199"/>
      <c r="F29" s="199"/>
      <c r="G29" s="199"/>
      <c r="H29" s="199"/>
      <c r="I29" s="199"/>
      <c r="J29" s="199"/>
      <c r="L29" s="199"/>
      <c r="M29" s="199"/>
      <c r="N29" s="199"/>
      <c r="O29" s="199"/>
      <c r="P29" s="199"/>
      <c r="Q29" s="199"/>
      <c r="R29" s="199"/>
    </row>
    <row r="30" spans="1:22">
      <c r="A30" s="190">
        <v>16</v>
      </c>
      <c r="C30" s="227" t="s">
        <v>182</v>
      </c>
      <c r="D30" s="199"/>
      <c r="F30" s="203"/>
      <c r="G30" s="203"/>
      <c r="H30" s="203"/>
      <c r="I30" s="204"/>
    </row>
    <row r="31" spans="1:22">
      <c r="A31" s="190">
        <v>17</v>
      </c>
      <c r="C31" s="199"/>
      <c r="D31" s="199"/>
      <c r="E31" s="203" t="s">
        <v>159</v>
      </c>
      <c r="G31" s="203" t="s">
        <v>159</v>
      </c>
      <c r="I31" s="203" t="s">
        <v>88</v>
      </c>
      <c r="N31" s="205" t="s">
        <v>89</v>
      </c>
    </row>
    <row r="32" spans="1:22" ht="14.25">
      <c r="A32" s="190">
        <v>18</v>
      </c>
      <c r="C32" s="206" t="s">
        <v>159</v>
      </c>
      <c r="D32" s="199"/>
      <c r="E32" s="206" t="s">
        <v>160</v>
      </c>
      <c r="G32" s="206" t="s">
        <v>161</v>
      </c>
      <c r="I32" s="206" t="s">
        <v>90</v>
      </c>
      <c r="J32" s="228" t="s">
        <v>162</v>
      </c>
      <c r="K32" s="228" t="s">
        <v>163</v>
      </c>
      <c r="L32" s="228" t="s">
        <v>163</v>
      </c>
      <c r="N32" s="208" t="s">
        <v>123</v>
      </c>
    </row>
    <row r="33" spans="1:14">
      <c r="A33" s="190">
        <v>19</v>
      </c>
      <c r="C33" s="203" t="s">
        <v>164</v>
      </c>
      <c r="D33" s="199"/>
      <c r="E33" s="209">
        <v>445.9</v>
      </c>
      <c r="G33" s="209">
        <v>625.19999999999993</v>
      </c>
      <c r="I33" s="210">
        <v>6.4699999999999994E-2</v>
      </c>
      <c r="J33" s="115">
        <v>58757.448583839476</v>
      </c>
      <c r="K33" s="115">
        <v>86743.333348999993</v>
      </c>
      <c r="L33" s="115">
        <v>86743.333348999993</v>
      </c>
      <c r="N33" s="115">
        <v>78316.697299999985</v>
      </c>
    </row>
    <row r="34" spans="1:14">
      <c r="A34" s="190">
        <v>20</v>
      </c>
      <c r="C34" s="203" t="s">
        <v>165</v>
      </c>
      <c r="D34" s="199"/>
      <c r="E34" s="209">
        <v>309.5</v>
      </c>
      <c r="G34" s="209">
        <v>310.5</v>
      </c>
      <c r="I34" s="210">
        <v>3.2099999999999997E-2</v>
      </c>
      <c r="J34" s="115">
        <v>40783.651797932987</v>
      </c>
      <c r="K34" s="115">
        <v>43036.491506999992</v>
      </c>
      <c r="L34" s="115">
        <v>43036.491506999992</v>
      </c>
      <c r="N34" s="115">
        <v>38855.733899999999</v>
      </c>
    </row>
    <row r="35" spans="1:14">
      <c r="A35" s="190">
        <v>21</v>
      </c>
      <c r="C35" s="203" t="s">
        <v>166</v>
      </c>
      <c r="D35" s="199"/>
      <c r="E35" s="209">
        <v>4100.8999999999996</v>
      </c>
      <c r="G35" s="209">
        <v>4114.7</v>
      </c>
      <c r="I35" s="210">
        <v>0.42570000000000002</v>
      </c>
      <c r="J35" s="115">
        <v>540386.68064020469</v>
      </c>
      <c r="K35" s="115">
        <v>570736.27521899994</v>
      </c>
      <c r="L35" s="115">
        <v>570736.27521899994</v>
      </c>
      <c r="N35" s="115">
        <v>515292.39630000002</v>
      </c>
    </row>
    <row r="36" spans="1:14">
      <c r="A36" s="190">
        <v>22</v>
      </c>
      <c r="C36" s="203" t="s">
        <v>167</v>
      </c>
      <c r="D36" s="223"/>
      <c r="E36" s="209">
        <v>430.1</v>
      </c>
      <c r="G36" s="209">
        <v>430.1</v>
      </c>
      <c r="I36" s="210">
        <v>4.4499999999999998E-2</v>
      </c>
      <c r="J36" s="115">
        <v>56675.439865237408</v>
      </c>
      <c r="K36" s="115">
        <v>59661.179814999996</v>
      </c>
      <c r="L36" s="115">
        <v>59661.179814999996</v>
      </c>
      <c r="N36" s="115">
        <v>53865.425499999998</v>
      </c>
    </row>
    <row r="37" spans="1:14">
      <c r="A37" s="190">
        <v>23</v>
      </c>
      <c r="C37" s="203" t="s">
        <v>168</v>
      </c>
      <c r="E37" s="209">
        <v>3818.5</v>
      </c>
      <c r="G37" s="209">
        <v>4186</v>
      </c>
      <c r="I37" s="210">
        <v>0.433</v>
      </c>
      <c r="J37" s="115">
        <v>503174.06911278545</v>
      </c>
      <c r="K37" s="115">
        <v>580523.39010999992</v>
      </c>
      <c r="L37" s="115">
        <v>580523.39010999992</v>
      </c>
      <c r="N37" s="115">
        <v>524128.74699999997</v>
      </c>
    </row>
    <row r="38" spans="1:14" ht="12.75" thickBot="1">
      <c r="A38" s="190">
        <v>24</v>
      </c>
      <c r="C38" s="203" t="s">
        <v>71</v>
      </c>
      <c r="E38" s="211">
        <v>9104.9</v>
      </c>
      <c r="G38" s="211">
        <v>9666.5</v>
      </c>
      <c r="I38" s="212">
        <v>1</v>
      </c>
      <c r="J38" s="213">
        <v>1199777.29</v>
      </c>
      <c r="K38" s="213">
        <v>1340700.67</v>
      </c>
      <c r="L38" s="213">
        <v>1340700.67</v>
      </c>
      <c r="N38" s="213">
        <v>1210459</v>
      </c>
    </row>
    <row r="39" spans="1:14" ht="12.75" thickTop="1">
      <c r="A39" s="190">
        <v>25</v>
      </c>
      <c r="J39" s="189"/>
      <c r="K39" s="189"/>
      <c r="L39" s="189"/>
      <c r="N39" s="189"/>
    </row>
    <row r="40" spans="1:14">
      <c r="A40" s="190">
        <v>26</v>
      </c>
      <c r="N40" s="224" t="s">
        <v>89</v>
      </c>
    </row>
    <row r="41" spans="1:14">
      <c r="A41" s="190">
        <v>27</v>
      </c>
      <c r="C41" s="227" t="s">
        <v>183</v>
      </c>
      <c r="E41" s="203"/>
      <c r="N41" s="187" t="s">
        <v>170</v>
      </c>
    </row>
    <row r="42" spans="1:14">
      <c r="A42" s="190">
        <v>28</v>
      </c>
      <c r="C42" s="203" t="s">
        <v>164</v>
      </c>
      <c r="E42" s="209">
        <v>445.9</v>
      </c>
      <c r="G42" s="209">
        <v>625.19999999999993</v>
      </c>
      <c r="I42" s="210">
        <v>6.4699999999999994E-2</v>
      </c>
      <c r="J42" s="115">
        <v>4000.1327623587304</v>
      </c>
      <c r="K42" s="115">
        <v>5132.2213919999995</v>
      </c>
      <c r="L42" s="115">
        <v>5132.2213919999995</v>
      </c>
      <c r="N42" s="115">
        <v>5208.4146999999994</v>
      </c>
    </row>
    <row r="43" spans="1:14">
      <c r="A43" s="190">
        <v>29</v>
      </c>
      <c r="C43" s="203" t="s">
        <v>165</v>
      </c>
      <c r="E43" s="209">
        <v>309.5</v>
      </c>
      <c r="G43" s="209">
        <v>310.5</v>
      </c>
      <c r="I43" s="210">
        <v>3.2099999999999997E-2</v>
      </c>
      <c r="J43" s="115">
        <v>2776.4994167975492</v>
      </c>
      <c r="K43" s="115">
        <v>2546.2798559999997</v>
      </c>
      <c r="L43" s="115">
        <v>2546.2798559999997</v>
      </c>
      <c r="N43" s="115">
        <v>2584.0820999999996</v>
      </c>
    </row>
    <row r="44" spans="1:14">
      <c r="A44" s="190">
        <v>30</v>
      </c>
      <c r="C44" s="203" t="s">
        <v>166</v>
      </c>
      <c r="E44" s="209">
        <v>4100.8999999999996</v>
      </c>
      <c r="G44" s="209">
        <v>4114.7</v>
      </c>
      <c r="I44" s="210">
        <v>0.42570000000000002</v>
      </c>
      <c r="J44" s="115">
        <v>36788.841545541414</v>
      </c>
      <c r="K44" s="115">
        <v>33767.954352000001</v>
      </c>
      <c r="L44" s="115">
        <v>33767.954352000001</v>
      </c>
      <c r="N44" s="115">
        <v>34269.275699999998</v>
      </c>
    </row>
    <row r="45" spans="1:14">
      <c r="A45" s="190">
        <v>31</v>
      </c>
      <c r="C45" s="203" t="s">
        <v>167</v>
      </c>
      <c r="E45" s="209">
        <v>430.1</v>
      </c>
      <c r="G45" s="209">
        <v>430.1</v>
      </c>
      <c r="I45" s="210">
        <v>4.4499999999999998E-2</v>
      </c>
      <c r="J45" s="115">
        <v>3858.3922428582423</v>
      </c>
      <c r="K45" s="115">
        <v>3529.8895199999997</v>
      </c>
      <c r="L45" s="115">
        <v>3529.8895199999997</v>
      </c>
      <c r="N45" s="115">
        <v>3582.2945</v>
      </c>
    </row>
    <row r="46" spans="1:14">
      <c r="A46" s="190">
        <v>32</v>
      </c>
      <c r="C46" s="203" t="s">
        <v>168</v>
      </c>
      <c r="E46" s="209">
        <v>3818.5</v>
      </c>
      <c r="G46" s="209">
        <v>4186</v>
      </c>
      <c r="I46" s="210">
        <v>0.433</v>
      </c>
      <c r="J46" s="115">
        <v>34255.454032444075</v>
      </c>
      <c r="K46" s="115">
        <v>34347.014880000002</v>
      </c>
      <c r="L46" s="115">
        <v>34347.014880000002</v>
      </c>
      <c r="N46" s="115">
        <v>34856.932999999997</v>
      </c>
    </row>
    <row r="47" spans="1:14" ht="12.75" thickBot="1">
      <c r="A47" s="190">
        <v>33</v>
      </c>
      <c r="C47" s="203" t="s">
        <v>71</v>
      </c>
      <c r="E47" s="211">
        <v>9104.9</v>
      </c>
      <c r="G47" s="211">
        <v>9666.5</v>
      </c>
      <c r="I47" s="212">
        <v>1</v>
      </c>
      <c r="J47" s="213">
        <v>81679.320000000007</v>
      </c>
      <c r="K47" s="213">
        <v>79323.360000000001</v>
      </c>
      <c r="L47" s="213">
        <v>79323.360000000001</v>
      </c>
      <c r="N47" s="213">
        <v>80501</v>
      </c>
    </row>
    <row r="48" spans="1:14" ht="12.75" thickTop="1">
      <c r="A48" s="176"/>
      <c r="K48" s="199"/>
    </row>
    <row r="49" spans="1:1">
      <c r="A49" s="215" t="s">
        <v>171</v>
      </c>
    </row>
    <row r="50" spans="1:1">
      <c r="A50" s="215" t="s">
        <v>98</v>
      </c>
    </row>
    <row r="51" spans="1:1">
      <c r="A51" s="215"/>
    </row>
  </sheetData>
  <mergeCells count="1">
    <mergeCell ref="A8:R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8" zoomScaleNormal="100" workbookViewId="0"/>
  </sheetViews>
  <sheetFormatPr defaultColWidth="9.140625" defaultRowHeight="12"/>
  <cols>
    <col min="1" max="1" width="7.85546875" style="157" customWidth="1"/>
    <col min="2" max="2" width="2.42578125" style="157" customWidth="1"/>
    <col min="3" max="3" width="27.42578125" style="157" customWidth="1"/>
    <col min="4" max="4" width="2.7109375" style="157" customWidth="1"/>
    <col min="5" max="5" width="16.7109375" style="157" customWidth="1"/>
    <col min="6" max="6" width="2.7109375" style="157" customWidth="1"/>
    <col min="7" max="7" width="10.7109375" style="157" customWidth="1"/>
    <col min="8" max="8" width="2.7109375" style="157" customWidth="1"/>
    <col min="9" max="9" width="13.42578125" style="157" customWidth="1"/>
    <col min="10" max="10" width="2.7109375" style="157" customWidth="1"/>
    <col min="11" max="11" width="14" style="157" bestFit="1" customWidth="1"/>
    <col min="12" max="16384" width="9.140625" style="157"/>
  </cols>
  <sheetData>
    <row r="1" spans="1:11" s="146" customFormat="1">
      <c r="A1" s="146" t="s">
        <v>47</v>
      </c>
      <c r="K1" s="151" t="s">
        <v>0</v>
      </c>
    </row>
    <row r="2" spans="1:11" s="146" customFormat="1">
      <c r="A2" s="146" t="s">
        <v>139</v>
      </c>
      <c r="K2" s="151"/>
    </row>
    <row r="3" spans="1:11" s="146" customFormat="1">
      <c r="A3" s="112" t="s">
        <v>188</v>
      </c>
      <c r="K3" s="151" t="s">
        <v>49</v>
      </c>
    </row>
    <row r="4" spans="1:11" s="146" customFormat="1">
      <c r="A4" s="112" t="s">
        <v>105</v>
      </c>
      <c r="K4" s="151" t="s">
        <v>41</v>
      </c>
    </row>
    <row r="5" spans="1:11" s="146" customFormat="1">
      <c r="A5" s="112" t="s">
        <v>114</v>
      </c>
      <c r="K5" s="151"/>
    </row>
    <row r="6" spans="1:11" s="146" customFormat="1">
      <c r="A6" s="146" t="s">
        <v>51</v>
      </c>
      <c r="K6" s="151" t="s">
        <v>100</v>
      </c>
    </row>
    <row r="7" spans="1:11" s="146" customFormat="1">
      <c r="A7" s="146" t="s">
        <v>52</v>
      </c>
    </row>
    <row r="8" spans="1:11" s="146" customFormat="1">
      <c r="A8" s="146" t="s">
        <v>140</v>
      </c>
    </row>
    <row r="9" spans="1:11" s="146" customFormat="1">
      <c r="A9" s="146" t="s">
        <v>141</v>
      </c>
    </row>
    <row r="10" spans="1:11" s="146" customForma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</row>
    <row r="11" spans="1:11" s="146" customFormat="1">
      <c r="A11" s="154"/>
      <c r="B11" s="154"/>
      <c r="C11" s="155">
        <v>-1</v>
      </c>
      <c r="D11" s="155"/>
      <c r="E11" s="155">
        <v>-2</v>
      </c>
      <c r="F11" s="155"/>
      <c r="G11" s="155">
        <v>-3</v>
      </c>
      <c r="H11" s="155"/>
      <c r="I11" s="155">
        <v>-4</v>
      </c>
      <c r="J11" s="154"/>
      <c r="K11" s="155">
        <v>-5</v>
      </c>
    </row>
    <row r="12" spans="1:11" s="146" customFormat="1">
      <c r="E12" s="156" t="s">
        <v>54</v>
      </c>
    </row>
    <row r="13" spans="1:11" s="146" customFormat="1">
      <c r="E13" s="156" t="s">
        <v>55</v>
      </c>
    </row>
    <row r="14" spans="1:11" s="146" customFormat="1">
      <c r="A14" s="156" t="s">
        <v>56</v>
      </c>
      <c r="C14" s="156" t="s">
        <v>57</v>
      </c>
      <c r="E14" s="156" t="s">
        <v>91</v>
      </c>
      <c r="G14" s="156" t="s">
        <v>59</v>
      </c>
      <c r="I14" s="156" t="s">
        <v>60</v>
      </c>
      <c r="K14" s="156" t="s">
        <v>61</v>
      </c>
    </row>
    <row r="15" spans="1:11">
      <c r="A15" s="158">
        <v>1</v>
      </c>
      <c r="C15" s="157" t="s">
        <v>62</v>
      </c>
      <c r="E15" s="159">
        <v>757239.43781739264</v>
      </c>
      <c r="G15" s="160">
        <v>0.44522386758451621</v>
      </c>
      <c r="I15" s="161">
        <v>6.7000000000000004E-2</v>
      </c>
      <c r="J15" s="162"/>
      <c r="K15" s="160">
        <v>2.9829999999999999E-2</v>
      </c>
    </row>
    <row r="16" spans="1:11">
      <c r="A16" s="158">
        <v>2</v>
      </c>
      <c r="C16" s="157" t="s">
        <v>63</v>
      </c>
      <c r="E16" s="159">
        <v>71915.68155399368</v>
      </c>
      <c r="G16" s="160">
        <v>4.2283294137100608E-2</v>
      </c>
      <c r="I16" s="161">
        <v>2.3220058479532162E-2</v>
      </c>
      <c r="J16" s="162"/>
      <c r="K16" s="160">
        <v>9.8200000000000002E-4</v>
      </c>
    </row>
    <row r="17" spans="1:11">
      <c r="A17" s="158">
        <v>3</v>
      </c>
      <c r="C17" s="157" t="s">
        <v>64</v>
      </c>
      <c r="E17" s="159">
        <v>0</v>
      </c>
      <c r="G17" s="160">
        <v>0</v>
      </c>
      <c r="I17" s="161">
        <v>0</v>
      </c>
      <c r="J17" s="162"/>
      <c r="K17" s="160">
        <v>0</v>
      </c>
    </row>
    <row r="18" spans="1:11">
      <c r="A18" s="158">
        <v>4</v>
      </c>
      <c r="C18" s="157" t="s">
        <v>65</v>
      </c>
      <c r="E18" s="159">
        <v>805292.18867392489</v>
      </c>
      <c r="G18" s="160">
        <v>0.47347679593976078</v>
      </c>
      <c r="I18" s="161">
        <v>0.104</v>
      </c>
      <c r="J18" s="162"/>
      <c r="K18" s="160">
        <v>4.9242000000000001E-2</v>
      </c>
    </row>
    <row r="19" spans="1:11">
      <c r="A19" s="158">
        <v>5</v>
      </c>
      <c r="C19" s="157" t="s">
        <v>66</v>
      </c>
      <c r="E19" s="159">
        <v>2346</v>
      </c>
      <c r="G19" s="160">
        <v>1.3793460049622425E-3</v>
      </c>
      <c r="I19" s="161">
        <v>0.02</v>
      </c>
      <c r="J19" s="162"/>
      <c r="K19" s="160">
        <v>2.8E-5</v>
      </c>
    </row>
    <row r="20" spans="1:11">
      <c r="A20" s="158">
        <v>6</v>
      </c>
      <c r="C20" s="157" t="s">
        <v>67</v>
      </c>
      <c r="E20" s="159">
        <v>3582.2945</v>
      </c>
      <c r="G20" s="160">
        <v>2.1062334216424613E-3</v>
      </c>
      <c r="I20" s="222">
        <v>0</v>
      </c>
      <c r="J20" s="162"/>
      <c r="K20" s="160">
        <v>0</v>
      </c>
    </row>
    <row r="21" spans="1:11">
      <c r="A21" s="158">
        <v>7</v>
      </c>
      <c r="C21" s="157" t="s">
        <v>68</v>
      </c>
      <c r="E21" s="159">
        <v>0</v>
      </c>
      <c r="G21" s="160">
        <v>0</v>
      </c>
      <c r="I21" s="222">
        <v>0</v>
      </c>
      <c r="J21" s="162"/>
      <c r="K21" s="160">
        <v>0</v>
      </c>
    </row>
    <row r="22" spans="1:11">
      <c r="A22" s="158">
        <v>8</v>
      </c>
      <c r="C22" s="157" t="s">
        <v>69</v>
      </c>
      <c r="E22" s="159">
        <v>60430.425499999998</v>
      </c>
      <c r="G22" s="160">
        <v>3.5530462912017655E-2</v>
      </c>
      <c r="I22" s="222">
        <v>0</v>
      </c>
      <c r="J22" s="162"/>
      <c r="K22" s="160">
        <v>0</v>
      </c>
    </row>
    <row r="23" spans="1:11">
      <c r="A23" s="158">
        <v>9</v>
      </c>
      <c r="C23" s="157" t="s">
        <v>70</v>
      </c>
      <c r="E23" s="159">
        <v>0</v>
      </c>
      <c r="G23" s="160">
        <v>0</v>
      </c>
      <c r="I23" s="222">
        <v>0</v>
      </c>
      <c r="J23" s="162"/>
      <c r="K23" s="160">
        <v>0</v>
      </c>
    </row>
    <row r="24" spans="1:11">
      <c r="A24" s="158">
        <v>10</v>
      </c>
      <c r="E24" s="163"/>
      <c r="G24" s="164"/>
      <c r="I24" s="165"/>
      <c r="J24" s="162"/>
      <c r="K24" s="164"/>
    </row>
    <row r="25" spans="1:11" ht="12.75" thickBot="1">
      <c r="A25" s="158">
        <v>11</v>
      </c>
      <c r="C25" s="157" t="s">
        <v>71</v>
      </c>
      <c r="E25" s="166">
        <v>1700806.0280453113</v>
      </c>
      <c r="G25" s="167">
        <v>1</v>
      </c>
      <c r="I25" s="168"/>
      <c r="J25" s="162"/>
      <c r="K25" s="167">
        <v>8.0082E-2</v>
      </c>
    </row>
    <row r="26" spans="1:11" ht="12.75" thickTop="1">
      <c r="A26" s="158">
        <v>12</v>
      </c>
    </row>
    <row r="27" spans="1:11">
      <c r="A27" s="158">
        <v>13</v>
      </c>
    </row>
    <row r="28" spans="1:11" s="169" customFormat="1">
      <c r="A28" s="158">
        <v>14</v>
      </c>
      <c r="B28" s="157" t="s">
        <v>143</v>
      </c>
      <c r="C28" s="157"/>
    </row>
    <row r="29" spans="1:11" s="169" customFormat="1">
      <c r="A29" s="158">
        <v>15</v>
      </c>
      <c r="B29" s="170" t="s">
        <v>144</v>
      </c>
      <c r="C29" s="100" t="s">
        <v>145</v>
      </c>
      <c r="D29" s="171"/>
      <c r="E29" s="171"/>
      <c r="F29" s="171"/>
      <c r="G29" s="171"/>
      <c r="H29" s="171"/>
      <c r="I29" s="171"/>
      <c r="J29" s="171"/>
      <c r="K29" s="171"/>
    </row>
    <row r="30" spans="1:11" s="169" customFormat="1">
      <c r="A30" s="158">
        <v>16</v>
      </c>
      <c r="B30" s="172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1" s="169" customFormat="1">
      <c r="A31" s="158">
        <v>17</v>
      </c>
      <c r="B31" s="170" t="s">
        <v>146</v>
      </c>
      <c r="C31" s="328" t="s">
        <v>147</v>
      </c>
      <c r="D31" s="328"/>
      <c r="E31" s="328"/>
      <c r="F31" s="328"/>
      <c r="G31" s="328"/>
      <c r="H31" s="328"/>
      <c r="I31" s="328"/>
      <c r="J31" s="328"/>
      <c r="K31" s="328"/>
    </row>
    <row r="32" spans="1:11" s="169" customFormat="1">
      <c r="A32" s="158">
        <v>18</v>
      </c>
      <c r="C32" s="328"/>
      <c r="D32" s="328"/>
      <c r="E32" s="328"/>
      <c r="F32" s="328"/>
      <c r="G32" s="328"/>
      <c r="H32" s="328"/>
      <c r="I32" s="328"/>
      <c r="J32" s="328"/>
      <c r="K32" s="328"/>
    </row>
    <row r="33" spans="1:11">
      <c r="A33" s="158"/>
      <c r="B33" s="174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>
      <c r="A34" s="158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>
      <c r="A35" s="158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>
      <c r="A36" s="158"/>
      <c r="B36" s="223"/>
      <c r="C36" s="223"/>
      <c r="D36" s="223"/>
      <c r="E36" s="223"/>
      <c r="F36" s="223"/>
      <c r="G36" s="223"/>
      <c r="H36" s="223"/>
      <c r="I36" s="223"/>
      <c r="J36" s="223"/>
      <c r="K36" s="223"/>
    </row>
    <row r="37" spans="1:11">
      <c r="B37" s="169"/>
      <c r="C37" s="169"/>
      <c r="D37" s="169"/>
      <c r="E37" s="169"/>
    </row>
    <row r="38" spans="1:11">
      <c r="B38" s="176"/>
      <c r="C38" s="169"/>
      <c r="D38" s="169"/>
      <c r="E38" s="169"/>
    </row>
    <row r="39" spans="1:11">
      <c r="A39" s="177" t="s">
        <v>75</v>
      </c>
    </row>
    <row r="40" spans="1:11">
      <c r="A40" s="177" t="s">
        <v>76</v>
      </c>
    </row>
  </sheetData>
  <mergeCells count="1">
    <mergeCell ref="C31:K3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D14" zoomScaleNormal="100" workbookViewId="0"/>
  </sheetViews>
  <sheetFormatPr defaultColWidth="9.140625" defaultRowHeight="12"/>
  <cols>
    <col min="1" max="1" width="4.28515625" style="169" customWidth="1"/>
    <col min="2" max="2" width="1.5703125" style="169" customWidth="1"/>
    <col min="3" max="3" width="27.7109375" style="169" customWidth="1"/>
    <col min="4" max="4" width="1.7109375" style="169" customWidth="1"/>
    <col min="5" max="5" width="12.85546875" style="169" customWidth="1"/>
    <col min="6" max="6" width="1.7109375" style="169" customWidth="1"/>
    <col min="7" max="7" width="13.28515625" style="169" customWidth="1"/>
    <col min="8" max="8" width="1.7109375" style="169" customWidth="1"/>
    <col min="9" max="9" width="13.140625" style="169" customWidth="1"/>
    <col min="10" max="10" width="12.85546875" style="169" customWidth="1"/>
    <col min="11" max="11" width="14.28515625" style="169" customWidth="1"/>
    <col min="12" max="12" width="15" style="169" customWidth="1"/>
    <col min="13" max="13" width="1.7109375" style="169" customWidth="1"/>
    <col min="14" max="14" width="10.28515625" style="169" customWidth="1"/>
    <col min="15" max="15" width="1.7109375" style="169" customWidth="1"/>
    <col min="16" max="16" width="11.7109375" style="169" customWidth="1"/>
    <col min="17" max="17" width="9.140625" style="169"/>
    <col min="18" max="19" width="12.28515625" style="169" bestFit="1" customWidth="1"/>
    <col min="20" max="20" width="10.5703125" style="169" bestFit="1" customWidth="1"/>
    <col min="21" max="16384" width="9.140625" style="169"/>
  </cols>
  <sheetData>
    <row r="1" spans="1:16" s="178" customFormat="1">
      <c r="A1" s="178" t="s">
        <v>77</v>
      </c>
      <c r="P1" s="179" t="s">
        <v>0</v>
      </c>
    </row>
    <row r="2" spans="1:16" s="178" customFormat="1">
      <c r="A2" s="178" t="s">
        <v>139</v>
      </c>
      <c r="P2" s="179"/>
    </row>
    <row r="3" spans="1:16" s="178" customFormat="1">
      <c r="A3" s="117" t="s">
        <v>188</v>
      </c>
      <c r="P3" s="179" t="s">
        <v>78</v>
      </c>
    </row>
    <row r="4" spans="1:16" s="178" customFormat="1">
      <c r="A4" s="117" t="s">
        <v>105</v>
      </c>
      <c r="P4" s="179" t="s">
        <v>41</v>
      </c>
    </row>
    <row r="5" spans="1:16" s="178" customFormat="1">
      <c r="A5" s="117" t="s">
        <v>114</v>
      </c>
      <c r="P5" s="179"/>
    </row>
    <row r="6" spans="1:16" s="178" customFormat="1">
      <c r="A6" s="178" t="s">
        <v>79</v>
      </c>
      <c r="P6" s="151" t="s">
        <v>100</v>
      </c>
    </row>
    <row r="7" spans="1:16" s="178" customFormat="1">
      <c r="A7" s="178" t="s">
        <v>52</v>
      </c>
    </row>
    <row r="8" spans="1:16" s="178" customFormat="1"/>
    <row r="9" spans="1:16" s="178" customFormat="1">
      <c r="A9" s="235" t="s">
        <v>148</v>
      </c>
      <c r="B9" s="235"/>
      <c r="C9" s="235"/>
      <c r="D9" s="235"/>
      <c r="E9" s="235"/>
      <c r="F9" s="235"/>
      <c r="G9" s="235"/>
      <c r="H9" s="235"/>
      <c r="I9" s="235"/>
      <c r="L9" s="235"/>
      <c r="M9" s="235"/>
      <c r="N9" s="235"/>
      <c r="O9" s="235"/>
      <c r="P9" s="235"/>
    </row>
    <row r="10" spans="1:16" s="178" customFormat="1"/>
    <row r="11" spans="1:16" s="181" customFormat="1">
      <c r="A11" s="180"/>
      <c r="B11" s="180"/>
      <c r="C11" s="180">
        <v>-1</v>
      </c>
      <c r="D11" s="180"/>
      <c r="E11" s="180">
        <v>-2</v>
      </c>
      <c r="F11" s="180"/>
      <c r="G11" s="180">
        <v>-3</v>
      </c>
      <c r="H11" s="180"/>
      <c r="I11" s="180">
        <v>-4</v>
      </c>
      <c r="J11" s="180">
        <v>-5</v>
      </c>
      <c r="K11" s="180">
        <v>-6</v>
      </c>
      <c r="L11" s="180">
        <v>-7</v>
      </c>
      <c r="M11" s="180"/>
      <c r="N11" s="180">
        <v>-8</v>
      </c>
      <c r="O11" s="180"/>
      <c r="P11" s="180">
        <v>-9</v>
      </c>
    </row>
    <row r="12" spans="1:16" s="178" customFormat="1">
      <c r="K12" s="224" t="s">
        <v>12</v>
      </c>
      <c r="L12" s="335" t="s">
        <v>189</v>
      </c>
      <c r="M12" s="335"/>
      <c r="N12" s="335"/>
      <c r="P12" s="224" t="s">
        <v>54</v>
      </c>
    </row>
    <row r="13" spans="1:16" s="178" customFormat="1">
      <c r="A13" s="224" t="s">
        <v>13</v>
      </c>
      <c r="B13" s="224"/>
      <c r="C13" s="224"/>
      <c r="D13" s="224"/>
      <c r="E13" s="224" t="s">
        <v>21</v>
      </c>
      <c r="F13" s="224"/>
      <c r="G13" s="224" t="s">
        <v>21</v>
      </c>
      <c r="H13" s="224"/>
      <c r="I13" s="224" t="s">
        <v>149</v>
      </c>
      <c r="J13" s="224" t="s">
        <v>86</v>
      </c>
      <c r="K13" s="224" t="s">
        <v>149</v>
      </c>
      <c r="L13" s="224" t="s">
        <v>88</v>
      </c>
      <c r="M13" s="236"/>
      <c r="N13" s="225" t="s">
        <v>88</v>
      </c>
      <c r="P13" s="224" t="s">
        <v>150</v>
      </c>
    </row>
    <row r="14" spans="1:16" s="178" customFormat="1" ht="14.25">
      <c r="A14" s="224" t="s">
        <v>17</v>
      </c>
      <c r="B14" s="224"/>
      <c r="C14" s="224" t="s">
        <v>57</v>
      </c>
      <c r="D14" s="224"/>
      <c r="E14" s="186">
        <v>42004</v>
      </c>
      <c r="F14" s="224"/>
      <c r="G14" s="186">
        <v>42369</v>
      </c>
      <c r="H14" s="224"/>
      <c r="I14" s="224" t="s">
        <v>89</v>
      </c>
      <c r="J14" s="187" t="s">
        <v>190</v>
      </c>
      <c r="K14" s="187" t="s">
        <v>89</v>
      </c>
      <c r="L14" s="224" t="s">
        <v>153</v>
      </c>
      <c r="N14" s="224" t="s">
        <v>90</v>
      </c>
      <c r="P14" s="224" t="s">
        <v>154</v>
      </c>
    </row>
    <row r="15" spans="1:16">
      <c r="A15" s="190">
        <v>1</v>
      </c>
      <c r="C15" s="169" t="s">
        <v>62</v>
      </c>
      <c r="E15" s="192">
        <v>180000000</v>
      </c>
      <c r="G15" s="192">
        <v>180000000</v>
      </c>
      <c r="I15" s="192">
        <v>180000000</v>
      </c>
      <c r="J15" s="189"/>
      <c r="K15" s="189">
        <v>180000000</v>
      </c>
      <c r="L15" s="191">
        <v>-179242760.56218261</v>
      </c>
      <c r="N15" s="161">
        <v>0.46329999999999999</v>
      </c>
      <c r="P15" s="115">
        <v>757239.43781739264</v>
      </c>
    </row>
    <row r="16" spans="1:16">
      <c r="A16" s="190">
        <v>2</v>
      </c>
      <c r="C16" s="169" t="s">
        <v>63</v>
      </c>
      <c r="E16" s="192">
        <v>2300000</v>
      </c>
      <c r="G16" s="192">
        <v>17000000</v>
      </c>
      <c r="I16" s="192">
        <v>17100000</v>
      </c>
      <c r="J16" s="189"/>
      <c r="K16" s="189">
        <v>17100000</v>
      </c>
      <c r="L16" s="191">
        <v>-17028084.318446007</v>
      </c>
      <c r="N16" s="161">
        <v>4.3999999999999997E-2</v>
      </c>
      <c r="P16" s="115">
        <v>71915.68155399368</v>
      </c>
    </row>
    <row r="17" spans="1:20">
      <c r="A17" s="190">
        <v>3</v>
      </c>
      <c r="C17" s="169" t="s">
        <v>64</v>
      </c>
      <c r="E17" s="192">
        <v>0</v>
      </c>
      <c r="G17" s="192">
        <v>0</v>
      </c>
      <c r="I17" s="192">
        <v>0</v>
      </c>
      <c r="J17" s="189"/>
      <c r="K17" s="189">
        <v>0</v>
      </c>
      <c r="L17" s="191">
        <v>0</v>
      </c>
      <c r="N17" s="161">
        <v>0</v>
      </c>
      <c r="P17" s="115">
        <v>0</v>
      </c>
    </row>
    <row r="18" spans="1:20">
      <c r="A18" s="190">
        <v>4</v>
      </c>
      <c r="C18" s="169" t="s">
        <v>65</v>
      </c>
      <c r="E18" s="192">
        <v>187444000</v>
      </c>
      <c r="G18" s="192">
        <v>201935000</v>
      </c>
      <c r="I18" s="192">
        <v>191432923</v>
      </c>
      <c r="J18" s="189"/>
      <c r="K18" s="189">
        <v>191432923</v>
      </c>
      <c r="L18" s="191">
        <v>-190627630.81132609</v>
      </c>
      <c r="N18" s="161">
        <v>0.49270000000000003</v>
      </c>
      <c r="P18" s="115">
        <v>805292.18867392489</v>
      </c>
    </row>
    <row r="19" spans="1:20">
      <c r="A19" s="190">
        <v>5</v>
      </c>
      <c r="C19" s="169" t="s">
        <v>92</v>
      </c>
      <c r="E19" s="192">
        <v>2405.25</v>
      </c>
      <c r="G19" s="192">
        <v>2402.16</v>
      </c>
      <c r="I19" s="192">
        <v>2346</v>
      </c>
      <c r="J19" s="189"/>
      <c r="K19" s="189">
        <v>2346</v>
      </c>
      <c r="L19" s="191">
        <v>0</v>
      </c>
      <c r="N19" s="193" t="s">
        <v>93</v>
      </c>
      <c r="P19" s="115">
        <v>2346</v>
      </c>
    </row>
    <row r="20" spans="1:20">
      <c r="A20" s="190">
        <v>6</v>
      </c>
      <c r="C20" s="169" t="s">
        <v>67</v>
      </c>
      <c r="E20" s="192">
        <v>3858.3922428582423</v>
      </c>
      <c r="G20" s="192">
        <v>3529.8895199999997</v>
      </c>
      <c r="I20" s="192">
        <v>3582.2945</v>
      </c>
      <c r="J20" s="189"/>
      <c r="K20" s="189">
        <v>3582.2945</v>
      </c>
      <c r="L20" s="191">
        <v>0</v>
      </c>
      <c r="N20" s="193" t="s">
        <v>93</v>
      </c>
      <c r="P20" s="115">
        <v>3582.2945</v>
      </c>
    </row>
    <row r="21" spans="1:20">
      <c r="A21" s="190">
        <v>7</v>
      </c>
      <c r="C21" s="169" t="s">
        <v>68</v>
      </c>
      <c r="E21" s="192">
        <v>0</v>
      </c>
      <c r="G21" s="192">
        <v>0</v>
      </c>
      <c r="I21" s="192">
        <v>0</v>
      </c>
      <c r="J21" s="189"/>
      <c r="K21" s="189">
        <v>0</v>
      </c>
      <c r="L21" s="191">
        <v>0</v>
      </c>
      <c r="N21" s="161">
        <v>0</v>
      </c>
      <c r="P21" s="115">
        <v>0</v>
      </c>
    </row>
    <row r="22" spans="1:20">
      <c r="A22" s="190">
        <v>8</v>
      </c>
      <c r="C22" s="169" t="s">
        <v>95</v>
      </c>
      <c r="E22" s="192">
        <v>56675.439865237408</v>
      </c>
      <c r="G22" s="192">
        <v>59661.179814999996</v>
      </c>
      <c r="I22" s="192">
        <v>53865.425499999998</v>
      </c>
      <c r="J22" s="189">
        <v>6565</v>
      </c>
      <c r="K22" s="189">
        <v>60430.425499999998</v>
      </c>
      <c r="L22" s="191">
        <v>0</v>
      </c>
      <c r="N22" s="193" t="s">
        <v>93</v>
      </c>
      <c r="P22" s="115">
        <v>60430.425499999998</v>
      </c>
    </row>
    <row r="23" spans="1:20">
      <c r="A23" s="190">
        <v>9</v>
      </c>
      <c r="C23" s="169" t="s">
        <v>70</v>
      </c>
      <c r="E23" s="192"/>
      <c r="F23" s="192"/>
      <c r="G23" s="192"/>
      <c r="H23" s="192"/>
      <c r="I23" s="192"/>
      <c r="J23" s="194"/>
      <c r="K23" s="194"/>
      <c r="L23" s="191"/>
      <c r="N23" s="161">
        <v>0</v>
      </c>
      <c r="P23" s="115">
        <v>0</v>
      </c>
    </row>
    <row r="24" spans="1:20">
      <c r="A24" s="190">
        <v>10</v>
      </c>
      <c r="E24" s="195"/>
      <c r="F24" s="192"/>
      <c r="G24" s="195"/>
      <c r="H24" s="192"/>
      <c r="I24" s="195"/>
      <c r="J24" s="195"/>
      <c r="K24" s="195"/>
      <c r="L24" s="188"/>
      <c r="N24" s="196"/>
      <c r="P24" s="188"/>
    </row>
    <row r="25" spans="1:20" ht="12.75" thickBot="1">
      <c r="A25" s="190">
        <v>11</v>
      </c>
      <c r="C25" s="169" t="s">
        <v>71</v>
      </c>
      <c r="E25" s="197">
        <v>369806939.08210808</v>
      </c>
      <c r="F25" s="192"/>
      <c r="G25" s="197">
        <v>399000593.22933501</v>
      </c>
      <c r="H25" s="192"/>
      <c r="I25" s="197">
        <v>388592716.71999997</v>
      </c>
      <c r="J25" s="197">
        <v>6565</v>
      </c>
      <c r="K25" s="197">
        <v>388599281.71999997</v>
      </c>
      <c r="L25" s="197">
        <v>-386898475.69195473</v>
      </c>
      <c r="N25" s="198">
        <v>1</v>
      </c>
      <c r="P25" s="197">
        <v>1700806.0280453111</v>
      </c>
      <c r="T25" s="190"/>
    </row>
    <row r="26" spans="1:20" ht="12.75" thickTop="1">
      <c r="A26" s="190">
        <v>12</v>
      </c>
      <c r="Q26" s="189"/>
      <c r="T26" s="189"/>
    </row>
    <row r="27" spans="1:20">
      <c r="A27" s="190">
        <v>13</v>
      </c>
      <c r="N27" s="189"/>
    </row>
    <row r="28" spans="1:20">
      <c r="A28" s="190">
        <v>14</v>
      </c>
      <c r="C28" s="200" t="s">
        <v>143</v>
      </c>
    </row>
    <row r="29" spans="1:20">
      <c r="A29" s="190">
        <v>15</v>
      </c>
      <c r="C29" s="169" t="s">
        <v>147</v>
      </c>
    </row>
    <row r="30" spans="1:20" ht="14.25">
      <c r="A30" s="190">
        <v>16</v>
      </c>
      <c r="C30" s="201" t="s">
        <v>157</v>
      </c>
    </row>
    <row r="31" spans="1:20">
      <c r="A31" s="190">
        <v>17</v>
      </c>
    </row>
    <row r="32" spans="1:20">
      <c r="A32" s="190">
        <v>18</v>
      </c>
      <c r="E32" s="199"/>
      <c r="F32" s="199"/>
      <c r="G32" s="203" t="s">
        <v>158</v>
      </c>
      <c r="H32" s="203"/>
      <c r="I32" s="203"/>
      <c r="J32" s="204"/>
      <c r="K32" s="204"/>
    </row>
    <row r="33" spans="1:14">
      <c r="A33" s="190">
        <v>19</v>
      </c>
      <c r="E33" s="199"/>
      <c r="F33" s="199"/>
      <c r="G33" s="203" t="s">
        <v>159</v>
      </c>
      <c r="I33" s="203" t="s">
        <v>159</v>
      </c>
      <c r="J33" s="203" t="s">
        <v>88</v>
      </c>
      <c r="N33" s="203" t="s">
        <v>89</v>
      </c>
    </row>
    <row r="34" spans="1:14" ht="14.25">
      <c r="A34" s="190">
        <v>20</v>
      </c>
      <c r="E34" s="206" t="s">
        <v>159</v>
      </c>
      <c r="F34" s="199"/>
      <c r="G34" s="206" t="s">
        <v>160</v>
      </c>
      <c r="I34" s="206" t="s">
        <v>161</v>
      </c>
      <c r="J34" s="206" t="s">
        <v>90</v>
      </c>
      <c r="K34" s="207" t="s">
        <v>162</v>
      </c>
      <c r="L34" s="207" t="s">
        <v>163</v>
      </c>
      <c r="N34" s="206" t="s">
        <v>123</v>
      </c>
    </row>
    <row r="35" spans="1:14">
      <c r="A35" s="190">
        <v>21</v>
      </c>
      <c r="E35" s="203" t="s">
        <v>164</v>
      </c>
      <c r="F35" s="199"/>
      <c r="G35" s="209">
        <v>445.9</v>
      </c>
      <c r="I35" s="209">
        <v>625.19999999999993</v>
      </c>
      <c r="J35" s="210">
        <v>6.4699999999999994E-2</v>
      </c>
      <c r="K35" s="115">
        <v>58757.448583839476</v>
      </c>
      <c r="L35" s="115">
        <v>86743.333348999993</v>
      </c>
      <c r="N35" s="115">
        <v>78316.697299999985</v>
      </c>
    </row>
    <row r="36" spans="1:14">
      <c r="A36" s="190">
        <v>22</v>
      </c>
      <c r="E36" s="203" t="s">
        <v>165</v>
      </c>
      <c r="F36" s="199"/>
      <c r="G36" s="209">
        <v>309.5</v>
      </c>
      <c r="I36" s="209">
        <v>310.5</v>
      </c>
      <c r="J36" s="210">
        <v>3.2099999999999997E-2</v>
      </c>
      <c r="K36" s="115">
        <v>40783.651797932987</v>
      </c>
      <c r="L36" s="115">
        <v>43036.491506999992</v>
      </c>
      <c r="N36" s="115">
        <v>38855.733899999999</v>
      </c>
    </row>
    <row r="37" spans="1:14">
      <c r="A37" s="190">
        <v>23</v>
      </c>
      <c r="E37" s="203" t="s">
        <v>166</v>
      </c>
      <c r="F37" s="199"/>
      <c r="G37" s="209">
        <v>4100.8999999999996</v>
      </c>
      <c r="I37" s="209">
        <v>4114.7</v>
      </c>
      <c r="J37" s="210">
        <v>0.42570000000000002</v>
      </c>
      <c r="K37" s="115">
        <v>540386.68064020469</v>
      </c>
      <c r="L37" s="115">
        <v>570736.27521899994</v>
      </c>
      <c r="N37" s="115">
        <v>515292.39630000002</v>
      </c>
    </row>
    <row r="38" spans="1:14">
      <c r="A38" s="190">
        <v>24</v>
      </c>
      <c r="E38" s="203" t="s">
        <v>167</v>
      </c>
      <c r="F38" s="223"/>
      <c r="G38" s="209">
        <v>430.1</v>
      </c>
      <c r="I38" s="209">
        <v>430.1</v>
      </c>
      <c r="J38" s="210">
        <v>4.4499999999999998E-2</v>
      </c>
      <c r="K38" s="115">
        <v>56675.439865237408</v>
      </c>
      <c r="L38" s="115">
        <v>59661.179814999996</v>
      </c>
      <c r="N38" s="115">
        <v>53865.425499999998</v>
      </c>
    </row>
    <row r="39" spans="1:14">
      <c r="A39" s="190">
        <v>25</v>
      </c>
      <c r="E39" s="203" t="s">
        <v>168</v>
      </c>
      <c r="G39" s="209">
        <v>3818.5</v>
      </c>
      <c r="I39" s="209">
        <v>4186</v>
      </c>
      <c r="J39" s="210">
        <v>0.433</v>
      </c>
      <c r="K39" s="115">
        <v>503174.06911278545</v>
      </c>
      <c r="L39" s="115">
        <v>580523.39010999992</v>
      </c>
      <c r="N39" s="115">
        <v>524128.74699999997</v>
      </c>
    </row>
    <row r="40" spans="1:14" ht="12.75" thickBot="1">
      <c r="A40" s="190">
        <v>26</v>
      </c>
      <c r="E40" s="203" t="s">
        <v>71</v>
      </c>
      <c r="G40" s="211">
        <v>9104.9</v>
      </c>
      <c r="I40" s="211">
        <v>9666.5</v>
      </c>
      <c r="J40" s="212">
        <v>1</v>
      </c>
      <c r="K40" s="213">
        <v>1199777.29</v>
      </c>
      <c r="L40" s="213">
        <v>1340700.67</v>
      </c>
      <c r="N40" s="213">
        <v>1210459</v>
      </c>
    </row>
    <row r="41" spans="1:14" ht="12.75" thickTop="1">
      <c r="A41" s="190">
        <v>27</v>
      </c>
      <c r="K41" s="189">
        <v>1199777.29</v>
      </c>
      <c r="L41" s="189">
        <v>1340700.67</v>
      </c>
      <c r="N41" s="189">
        <v>1210459</v>
      </c>
    </row>
    <row r="42" spans="1:14">
      <c r="A42" s="190">
        <v>28</v>
      </c>
    </row>
    <row r="43" spans="1:14">
      <c r="A43" s="190">
        <v>29</v>
      </c>
    </row>
    <row r="44" spans="1:14">
      <c r="A44" s="190">
        <v>30</v>
      </c>
      <c r="G44" s="203" t="s">
        <v>169</v>
      </c>
    </row>
    <row r="45" spans="1:14">
      <c r="A45" s="190">
        <v>31</v>
      </c>
      <c r="E45" s="203" t="s">
        <v>164</v>
      </c>
      <c r="G45" s="209">
        <v>445.9</v>
      </c>
      <c r="I45" s="214">
        <v>625.19999999999993</v>
      </c>
      <c r="J45" s="210">
        <v>6.4699999999999994E-2</v>
      </c>
      <c r="K45" s="115">
        <v>4000.1327623587304</v>
      </c>
      <c r="L45" s="115">
        <v>5132.2213919999995</v>
      </c>
      <c r="N45" s="115">
        <v>5208.4146999999994</v>
      </c>
    </row>
    <row r="46" spans="1:14">
      <c r="A46" s="190">
        <v>32</v>
      </c>
      <c r="E46" s="203" t="s">
        <v>165</v>
      </c>
      <c r="G46" s="209">
        <v>309.5</v>
      </c>
      <c r="I46" s="214">
        <v>310.5</v>
      </c>
      <c r="J46" s="210">
        <v>3.2099999999999997E-2</v>
      </c>
      <c r="K46" s="115">
        <v>2776.4994167975492</v>
      </c>
      <c r="L46" s="115">
        <v>2546.2798559999997</v>
      </c>
      <c r="N46" s="115">
        <v>2584.0820999999996</v>
      </c>
    </row>
    <row r="47" spans="1:14">
      <c r="A47" s="190">
        <v>33</v>
      </c>
      <c r="E47" s="203" t="s">
        <v>166</v>
      </c>
      <c r="G47" s="209">
        <v>4100.8999999999996</v>
      </c>
      <c r="I47" s="214">
        <v>4114.7</v>
      </c>
      <c r="J47" s="210">
        <v>0.42570000000000002</v>
      </c>
      <c r="K47" s="115">
        <v>36788.841545541414</v>
      </c>
      <c r="L47" s="115">
        <v>33767.954352000001</v>
      </c>
      <c r="N47" s="115">
        <v>34269.275699999998</v>
      </c>
    </row>
    <row r="48" spans="1:14">
      <c r="A48" s="190">
        <v>34</v>
      </c>
      <c r="E48" s="203" t="s">
        <v>167</v>
      </c>
      <c r="G48" s="209">
        <v>430.1</v>
      </c>
      <c r="I48" s="214">
        <v>430.1</v>
      </c>
      <c r="J48" s="210">
        <v>4.4499999999999998E-2</v>
      </c>
      <c r="K48" s="115">
        <v>3858.3922428582423</v>
      </c>
      <c r="L48" s="115">
        <v>3529.8895199999997</v>
      </c>
      <c r="N48" s="115">
        <v>3582.2945</v>
      </c>
    </row>
    <row r="49" spans="1:14">
      <c r="A49" s="190">
        <v>35</v>
      </c>
      <c r="E49" s="203" t="s">
        <v>168</v>
      </c>
      <c r="G49" s="209">
        <v>3818.5</v>
      </c>
      <c r="I49" s="214">
        <v>4186</v>
      </c>
      <c r="J49" s="210">
        <v>0.433</v>
      </c>
      <c r="K49" s="115">
        <v>34255.454032444075</v>
      </c>
      <c r="L49" s="115">
        <v>34347.014880000002</v>
      </c>
      <c r="N49" s="115">
        <v>34856.932999999997</v>
      </c>
    </row>
    <row r="50" spans="1:14" ht="12.75" thickBot="1">
      <c r="A50" s="190">
        <v>36</v>
      </c>
      <c r="E50" s="203" t="s">
        <v>71</v>
      </c>
      <c r="G50" s="211">
        <v>9104.9</v>
      </c>
      <c r="I50" s="211">
        <v>9666.5</v>
      </c>
      <c r="J50" s="212">
        <v>1</v>
      </c>
      <c r="K50" s="213">
        <v>81679.320000000007</v>
      </c>
      <c r="L50" s="213">
        <v>79323.360000000001</v>
      </c>
      <c r="N50" s="213">
        <v>80501</v>
      </c>
    </row>
    <row r="51" spans="1:14" ht="12.75" thickTop="1">
      <c r="K51" s="189">
        <v>81679.320000000007</v>
      </c>
      <c r="L51" s="189">
        <v>79323.360000000001</v>
      </c>
      <c r="N51" s="189">
        <v>80501</v>
      </c>
    </row>
    <row r="52" spans="1:14">
      <c r="A52" s="215" t="s">
        <v>171</v>
      </c>
    </row>
    <row r="53" spans="1:14">
      <c r="A53" s="215" t="s">
        <v>98</v>
      </c>
    </row>
    <row r="54" spans="1:14" s="178" customFormat="1">
      <c r="A54" s="237"/>
    </row>
  </sheetData>
  <mergeCells count="1">
    <mergeCell ref="L12:N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8" zoomScaleNormal="100" workbookViewId="0"/>
  </sheetViews>
  <sheetFormatPr defaultColWidth="9.140625" defaultRowHeight="12"/>
  <cols>
    <col min="1" max="1" width="7.85546875" style="157" customWidth="1"/>
    <col min="2" max="2" width="2.42578125" style="157" customWidth="1"/>
    <col min="3" max="3" width="32.140625" style="157" customWidth="1"/>
    <col min="4" max="4" width="2.7109375" style="157" customWidth="1"/>
    <col min="5" max="5" width="17.7109375" style="157" customWidth="1"/>
    <col min="6" max="6" width="2.7109375" style="157" customWidth="1"/>
    <col min="7" max="7" width="10.7109375" style="157" customWidth="1"/>
    <col min="8" max="8" width="2.7109375" style="157" customWidth="1"/>
    <col min="9" max="9" width="11.5703125" style="157" customWidth="1"/>
    <col min="10" max="10" width="2.7109375" style="157" customWidth="1"/>
    <col min="11" max="11" width="12.7109375" style="157" customWidth="1"/>
    <col min="12" max="16384" width="9.140625" style="157"/>
  </cols>
  <sheetData>
    <row r="1" spans="1:11">
      <c r="A1" s="161" t="s">
        <v>47</v>
      </c>
      <c r="K1" s="238" t="s">
        <v>0</v>
      </c>
    </row>
    <row r="2" spans="1:11">
      <c r="A2" s="157" t="s">
        <v>139</v>
      </c>
      <c r="K2" s="238"/>
    </row>
    <row r="3" spans="1:11">
      <c r="A3" s="113" t="s">
        <v>191</v>
      </c>
      <c r="K3" s="238" t="s">
        <v>49</v>
      </c>
    </row>
    <row r="4" spans="1:11">
      <c r="A4" s="113" t="s">
        <v>105</v>
      </c>
      <c r="K4" s="238" t="s">
        <v>41</v>
      </c>
    </row>
    <row r="5" spans="1:11">
      <c r="A5" s="113" t="s">
        <v>114</v>
      </c>
      <c r="K5" s="238"/>
    </row>
    <row r="6" spans="1:11">
      <c r="A6" s="157" t="s">
        <v>51</v>
      </c>
      <c r="K6" s="239" t="s">
        <v>100</v>
      </c>
    </row>
    <row r="7" spans="1:11">
      <c r="A7" s="157" t="s">
        <v>52</v>
      </c>
    </row>
    <row r="9" spans="1:11">
      <c r="A9" s="157" t="s">
        <v>140</v>
      </c>
    </row>
    <row r="10" spans="1:11">
      <c r="A10" s="157" t="s">
        <v>141</v>
      </c>
    </row>
    <row r="11" spans="1:11">
      <c r="A11" s="240"/>
      <c r="B11" s="240"/>
      <c r="C11" s="241">
        <v>-1</v>
      </c>
      <c r="D11" s="241"/>
      <c r="E11" s="241">
        <v>-2</v>
      </c>
      <c r="F11" s="241"/>
      <c r="G11" s="241">
        <v>-3</v>
      </c>
      <c r="H11" s="241"/>
      <c r="I11" s="241">
        <v>-4</v>
      </c>
      <c r="J11" s="240"/>
      <c r="K11" s="241">
        <v>-5</v>
      </c>
    </row>
    <row r="12" spans="1:11">
      <c r="E12" s="158" t="s">
        <v>54</v>
      </c>
    </row>
    <row r="13" spans="1:11">
      <c r="E13" s="158" t="s">
        <v>55</v>
      </c>
    </row>
    <row r="14" spans="1:11">
      <c r="A14" s="158" t="s">
        <v>56</v>
      </c>
      <c r="C14" s="158" t="s">
        <v>57</v>
      </c>
      <c r="E14" s="158" t="s">
        <v>91</v>
      </c>
      <c r="G14" s="158" t="s">
        <v>59</v>
      </c>
      <c r="I14" s="158" t="s">
        <v>60</v>
      </c>
      <c r="K14" s="158" t="s">
        <v>61</v>
      </c>
    </row>
    <row r="15" spans="1:11">
      <c r="A15" s="158">
        <v>1</v>
      </c>
      <c r="C15" s="157" t="s">
        <v>62</v>
      </c>
      <c r="E15" s="159">
        <v>6819960.7727449611</v>
      </c>
      <c r="G15" s="160">
        <v>0.44390932711144088</v>
      </c>
      <c r="I15" s="161">
        <v>6.7000000000000004E-2</v>
      </c>
      <c r="J15" s="162"/>
      <c r="K15" s="160">
        <v>2.9700000000000001E-2</v>
      </c>
    </row>
    <row r="16" spans="1:11">
      <c r="A16" s="158">
        <v>2</v>
      </c>
      <c r="C16" s="157" t="s">
        <v>63</v>
      </c>
      <c r="E16" s="159">
        <v>647697.54802671762</v>
      </c>
      <c r="G16" s="160">
        <v>4.2158451096273253E-2</v>
      </c>
      <c r="I16" s="161">
        <v>2.3220058479532162E-2</v>
      </c>
      <c r="J16" s="162"/>
      <c r="K16" s="160">
        <v>1E-3</v>
      </c>
    </row>
    <row r="17" spans="1:12">
      <c r="A17" s="158">
        <v>3</v>
      </c>
      <c r="C17" s="157" t="s">
        <v>64</v>
      </c>
      <c r="E17" s="159">
        <v>0</v>
      </c>
      <c r="G17" s="160">
        <v>0</v>
      </c>
      <c r="I17" s="161">
        <v>0</v>
      </c>
      <c r="J17" s="162"/>
      <c r="K17" s="160">
        <v>0</v>
      </c>
    </row>
    <row r="18" spans="1:12">
      <c r="A18" s="158">
        <v>4</v>
      </c>
      <c r="C18" s="157" t="s">
        <v>65</v>
      </c>
      <c r="E18" s="159">
        <v>7252740.4980173595</v>
      </c>
      <c r="G18" s="160">
        <v>0.47207883761667807</v>
      </c>
      <c r="I18" s="161">
        <v>0.104</v>
      </c>
      <c r="J18" s="162"/>
      <c r="K18" s="160">
        <v>4.9099999999999998E-2</v>
      </c>
      <c r="L18" s="113"/>
    </row>
    <row r="19" spans="1:12">
      <c r="A19" s="158">
        <v>5</v>
      </c>
      <c r="C19" s="157" t="s">
        <v>66</v>
      </c>
      <c r="E19" s="159">
        <v>22819</v>
      </c>
      <c r="G19" s="160">
        <v>1.4852822872291869E-3</v>
      </c>
      <c r="I19" s="161">
        <v>0.02</v>
      </c>
      <c r="J19" s="162"/>
      <c r="K19" s="160">
        <v>0</v>
      </c>
    </row>
    <row r="20" spans="1:12">
      <c r="A20" s="158">
        <v>6</v>
      </c>
      <c r="C20" s="157" t="s">
        <v>67</v>
      </c>
      <c r="E20" s="159">
        <v>34856.932999999997</v>
      </c>
      <c r="G20" s="160">
        <v>2.2688279579313082E-3</v>
      </c>
      <c r="I20" s="161">
        <v>0</v>
      </c>
      <c r="J20" s="162"/>
      <c r="K20" s="160">
        <v>0</v>
      </c>
    </row>
    <row r="21" spans="1:12">
      <c r="A21" s="158">
        <v>7</v>
      </c>
      <c r="C21" s="157" t="s">
        <v>68</v>
      </c>
      <c r="E21" s="159">
        <v>0</v>
      </c>
      <c r="G21" s="160">
        <v>0</v>
      </c>
      <c r="I21" s="161">
        <v>0</v>
      </c>
      <c r="J21" s="162"/>
      <c r="K21" s="160">
        <v>0</v>
      </c>
    </row>
    <row r="22" spans="1:12">
      <c r="A22" s="158">
        <v>8</v>
      </c>
      <c r="C22" s="157" t="s">
        <v>69</v>
      </c>
      <c r="E22" s="159">
        <v>585334.74699999997</v>
      </c>
      <c r="G22" s="160">
        <v>3.8099273930447319E-2</v>
      </c>
      <c r="I22" s="161">
        <v>0</v>
      </c>
      <c r="J22" s="162"/>
      <c r="K22" s="160">
        <v>0</v>
      </c>
    </row>
    <row r="23" spans="1:12">
      <c r="A23" s="158">
        <v>9</v>
      </c>
      <c r="C23" s="157" t="s">
        <v>70</v>
      </c>
      <c r="E23" s="159">
        <v>0</v>
      </c>
      <c r="G23" s="160">
        <v>0</v>
      </c>
      <c r="I23" s="161">
        <v>0</v>
      </c>
      <c r="J23" s="162"/>
      <c r="K23" s="160">
        <v>0</v>
      </c>
    </row>
    <row r="24" spans="1:12">
      <c r="A24" s="158">
        <v>10</v>
      </c>
      <c r="E24" s="242"/>
      <c r="G24" s="243"/>
      <c r="I24" s="165"/>
      <c r="J24" s="162"/>
      <c r="K24" s="243"/>
    </row>
    <row r="25" spans="1:12" ht="12.75" thickBot="1">
      <c r="A25" s="158">
        <v>11</v>
      </c>
      <c r="C25" s="157" t="s">
        <v>71</v>
      </c>
      <c r="E25" s="166">
        <v>15363409.498789039</v>
      </c>
      <c r="G25" s="167">
        <v>1</v>
      </c>
      <c r="I25" s="168"/>
      <c r="J25" s="162"/>
      <c r="K25" s="167">
        <v>7.9799999999999996E-2</v>
      </c>
    </row>
    <row r="26" spans="1:12" ht="12.75" thickTop="1">
      <c r="A26" s="158">
        <v>12</v>
      </c>
    </row>
    <row r="27" spans="1:12">
      <c r="A27" s="158">
        <v>13</v>
      </c>
    </row>
    <row r="28" spans="1:12" s="169" customFormat="1">
      <c r="A28" s="158">
        <v>14</v>
      </c>
      <c r="B28" s="157" t="s">
        <v>143</v>
      </c>
      <c r="C28" s="157"/>
    </row>
    <row r="29" spans="1:12" s="169" customFormat="1">
      <c r="A29" s="158">
        <v>15</v>
      </c>
      <c r="B29" s="170" t="s">
        <v>144</v>
      </c>
      <c r="C29" s="100" t="s">
        <v>145</v>
      </c>
      <c r="D29" s="171"/>
      <c r="E29" s="171"/>
      <c r="F29" s="171"/>
      <c r="G29" s="171"/>
      <c r="H29" s="171"/>
      <c r="I29" s="171"/>
      <c r="J29" s="171"/>
      <c r="K29" s="171"/>
    </row>
    <row r="30" spans="1:12" s="169" customFormat="1">
      <c r="A30" s="158">
        <v>16</v>
      </c>
      <c r="B30" s="172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2" s="169" customFormat="1">
      <c r="A31" s="158">
        <v>17</v>
      </c>
      <c r="B31" s="170" t="s">
        <v>146</v>
      </c>
      <c r="C31" s="328" t="s">
        <v>147</v>
      </c>
      <c r="D31" s="328"/>
      <c r="E31" s="328"/>
      <c r="F31" s="328"/>
      <c r="G31" s="328"/>
      <c r="H31" s="328"/>
      <c r="I31" s="328"/>
      <c r="J31" s="328"/>
      <c r="K31" s="174"/>
    </row>
    <row r="32" spans="1:12" s="169" customFormat="1">
      <c r="A32" s="158">
        <v>18</v>
      </c>
      <c r="C32" s="328"/>
      <c r="D32" s="328"/>
      <c r="E32" s="328"/>
      <c r="F32" s="328"/>
      <c r="G32" s="328"/>
      <c r="H32" s="328"/>
      <c r="I32" s="328"/>
      <c r="J32" s="328"/>
      <c r="K32" s="174"/>
    </row>
    <row r="33" spans="1:11">
      <c r="A33" s="158"/>
      <c r="B33" s="174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>
      <c r="A34" s="158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>
      <c r="A35" s="158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>
      <c r="A36" s="158"/>
      <c r="B36" s="223"/>
      <c r="C36" s="223"/>
      <c r="D36" s="223"/>
      <c r="E36" s="223"/>
      <c r="F36" s="223"/>
      <c r="G36" s="223"/>
      <c r="H36" s="223"/>
      <c r="I36" s="223"/>
      <c r="J36" s="223"/>
      <c r="K36" s="223"/>
    </row>
    <row r="37" spans="1:11">
      <c r="B37" s="169"/>
      <c r="C37" s="169"/>
      <c r="D37" s="169"/>
      <c r="E37" s="169"/>
    </row>
    <row r="38" spans="1:11">
      <c r="B38" s="176"/>
      <c r="C38" s="169"/>
      <c r="D38" s="169"/>
      <c r="E38" s="169"/>
    </row>
    <row r="39" spans="1:11">
      <c r="A39" s="177" t="s">
        <v>75</v>
      </c>
    </row>
    <row r="40" spans="1:11">
      <c r="A40" s="177" t="s">
        <v>76</v>
      </c>
    </row>
    <row r="52" spans="2:2">
      <c r="B52" s="244"/>
    </row>
  </sheetData>
  <mergeCells count="1">
    <mergeCell ref="C31:J3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/>
  </sheetViews>
  <sheetFormatPr defaultColWidth="9.140625" defaultRowHeight="12"/>
  <cols>
    <col min="1" max="1" width="6" style="169" customWidth="1"/>
    <col min="2" max="2" width="1.5703125" style="169" customWidth="1"/>
    <col min="3" max="3" width="27.28515625" style="169" customWidth="1"/>
    <col min="4" max="4" width="3" style="169" bestFit="1" customWidth="1"/>
    <col min="5" max="5" width="16" style="169" bestFit="1" customWidth="1"/>
    <col min="6" max="6" width="2.7109375" style="169" customWidth="1"/>
    <col min="7" max="7" width="16" style="169" bestFit="1" customWidth="1"/>
    <col min="8" max="8" width="2.7109375" style="169" customWidth="1"/>
    <col min="9" max="9" width="16.5703125" style="169" customWidth="1"/>
    <col min="10" max="10" width="13.28515625" style="169" customWidth="1"/>
    <col min="11" max="11" width="14" style="169" customWidth="1"/>
    <col min="12" max="12" width="14.28515625" style="169" customWidth="1"/>
    <col min="13" max="13" width="2.7109375" style="169" customWidth="1"/>
    <col min="14" max="14" width="10.85546875" style="169" bestFit="1" customWidth="1"/>
    <col min="15" max="15" width="2.7109375" style="169" customWidth="1"/>
    <col min="16" max="16" width="16.28515625" style="169" customWidth="1"/>
    <col min="17" max="17" width="2.85546875" style="169" customWidth="1"/>
    <col min="18" max="18" width="11" style="169" customWidth="1"/>
    <col min="19" max="19" width="9.140625" style="169"/>
    <col min="20" max="21" width="12.28515625" style="169" bestFit="1" customWidth="1"/>
    <col min="22" max="16384" width="9.140625" style="169"/>
  </cols>
  <sheetData>
    <row r="1" spans="1:18">
      <c r="A1" s="169" t="s">
        <v>77</v>
      </c>
      <c r="P1" s="239" t="s">
        <v>0</v>
      </c>
    </row>
    <row r="2" spans="1:18">
      <c r="A2" s="169" t="s">
        <v>139</v>
      </c>
      <c r="P2" s="239"/>
    </row>
    <row r="3" spans="1:18">
      <c r="A3" s="100" t="s">
        <v>191</v>
      </c>
      <c r="P3" s="239" t="s">
        <v>78</v>
      </c>
    </row>
    <row r="4" spans="1:18">
      <c r="A4" s="100" t="s">
        <v>105</v>
      </c>
      <c r="P4" s="239" t="s">
        <v>41</v>
      </c>
    </row>
    <row r="5" spans="1:18">
      <c r="A5" s="100" t="s">
        <v>114</v>
      </c>
      <c r="P5" s="239"/>
    </row>
    <row r="6" spans="1:18">
      <c r="A6" s="169" t="s">
        <v>79</v>
      </c>
      <c r="P6" s="239" t="s">
        <v>100</v>
      </c>
    </row>
    <row r="7" spans="1:18">
      <c r="A7" s="169" t="s">
        <v>52</v>
      </c>
    </row>
    <row r="8" spans="1:18">
      <c r="A8" s="333" t="s">
        <v>148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</row>
    <row r="9" spans="1:18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</row>
    <row r="11" spans="1:18" s="231" customFormat="1">
      <c r="A11" s="245"/>
      <c r="B11" s="245"/>
      <c r="C11" s="245">
        <v>-1</v>
      </c>
      <c r="D11" s="245"/>
      <c r="E11" s="245">
        <v>-2</v>
      </c>
      <c r="F11" s="245"/>
      <c r="G11" s="245">
        <v>-3</v>
      </c>
      <c r="H11" s="245"/>
      <c r="I11" s="245">
        <v>-4</v>
      </c>
      <c r="J11" s="246">
        <v>-5</v>
      </c>
      <c r="K11" s="246">
        <v>-6</v>
      </c>
      <c r="L11" s="246">
        <v>-7</v>
      </c>
      <c r="M11" s="246"/>
      <c r="N11" s="246">
        <v>-8</v>
      </c>
      <c r="O11" s="246"/>
      <c r="P11" s="246">
        <v>-9</v>
      </c>
    </row>
    <row r="12" spans="1:18">
      <c r="J12" s="178"/>
      <c r="K12" s="224" t="s">
        <v>12</v>
      </c>
      <c r="L12" s="335" t="s">
        <v>189</v>
      </c>
      <c r="M12" s="335"/>
      <c r="N12" s="335"/>
      <c r="O12" s="178"/>
      <c r="P12" s="224" t="s">
        <v>54</v>
      </c>
    </row>
    <row r="13" spans="1:18">
      <c r="A13" s="190" t="s">
        <v>13</v>
      </c>
      <c r="B13" s="190"/>
      <c r="C13" s="190"/>
      <c r="D13" s="190"/>
      <c r="E13" s="190"/>
      <c r="F13" s="190"/>
      <c r="G13" s="190"/>
      <c r="H13" s="190"/>
      <c r="I13" s="190" t="s">
        <v>149</v>
      </c>
      <c r="J13" s="224" t="s">
        <v>86</v>
      </c>
      <c r="K13" s="224" t="s">
        <v>149</v>
      </c>
      <c r="L13" s="224" t="s">
        <v>88</v>
      </c>
      <c r="M13" s="236"/>
      <c r="N13" s="225" t="s">
        <v>88</v>
      </c>
      <c r="O13" s="178"/>
      <c r="P13" s="224" t="s">
        <v>150</v>
      </c>
      <c r="R13" s="189"/>
    </row>
    <row r="14" spans="1:18" ht="14.25">
      <c r="A14" s="190" t="s">
        <v>17</v>
      </c>
      <c r="B14" s="190"/>
      <c r="C14" s="190" t="s">
        <v>57</v>
      </c>
      <c r="D14" s="190"/>
      <c r="E14" s="190" t="s">
        <v>186</v>
      </c>
      <c r="F14" s="190"/>
      <c r="G14" s="190" t="s">
        <v>187</v>
      </c>
      <c r="H14" s="190"/>
      <c r="I14" s="190" t="s">
        <v>151</v>
      </c>
      <c r="J14" s="187" t="s">
        <v>192</v>
      </c>
      <c r="K14" s="187" t="s">
        <v>89</v>
      </c>
      <c r="L14" s="224" t="s">
        <v>153</v>
      </c>
      <c r="M14" s="178"/>
      <c r="N14" s="224" t="s">
        <v>90</v>
      </c>
      <c r="O14" s="178"/>
      <c r="P14" s="224" t="s">
        <v>154</v>
      </c>
    </row>
    <row r="15" spans="1:18">
      <c r="A15" s="190">
        <v>1</v>
      </c>
      <c r="C15" s="169" t="s">
        <v>62</v>
      </c>
      <c r="E15" s="192">
        <v>180000000</v>
      </c>
      <c r="F15" s="100"/>
      <c r="G15" s="192">
        <v>180000000</v>
      </c>
      <c r="H15" s="100"/>
      <c r="I15" s="192">
        <v>180000000</v>
      </c>
      <c r="J15" s="189"/>
      <c r="K15" s="189">
        <v>180000000</v>
      </c>
      <c r="L15" s="191">
        <v>-173180039.22725505</v>
      </c>
      <c r="N15" s="229">
        <v>0.46329999999999999</v>
      </c>
      <c r="P15" s="115">
        <v>6819960.7727449611</v>
      </c>
    </row>
    <row r="16" spans="1:18">
      <c r="A16" s="190">
        <v>2</v>
      </c>
      <c r="C16" s="169" t="s">
        <v>63</v>
      </c>
      <c r="E16" s="192">
        <v>2300000</v>
      </c>
      <c r="F16" s="100"/>
      <c r="G16" s="192">
        <v>17000000</v>
      </c>
      <c r="H16" s="100"/>
      <c r="I16" s="192">
        <v>17100000</v>
      </c>
      <c r="J16" s="189"/>
      <c r="K16" s="189">
        <v>17100000</v>
      </c>
      <c r="L16" s="191">
        <v>-16452302.451973282</v>
      </c>
      <c r="N16" s="229">
        <v>4.3999999999999997E-2</v>
      </c>
      <c r="P16" s="115">
        <v>647697.54802671762</v>
      </c>
    </row>
    <row r="17" spans="1:20">
      <c r="A17" s="190">
        <v>3</v>
      </c>
      <c r="C17" s="169" t="s">
        <v>64</v>
      </c>
      <c r="E17" s="192">
        <v>0</v>
      </c>
      <c r="F17" s="100"/>
      <c r="G17" s="192">
        <v>0</v>
      </c>
      <c r="H17" s="100"/>
      <c r="I17" s="192">
        <v>0</v>
      </c>
      <c r="J17" s="189"/>
      <c r="K17" s="189">
        <v>0</v>
      </c>
      <c r="L17" s="191">
        <v>0</v>
      </c>
      <c r="N17" s="229">
        <v>0</v>
      </c>
      <c r="P17" s="115">
        <v>0</v>
      </c>
    </row>
    <row r="18" spans="1:20">
      <c r="A18" s="190">
        <v>4</v>
      </c>
      <c r="C18" s="169" t="s">
        <v>65</v>
      </c>
      <c r="E18" s="192">
        <v>187444000</v>
      </c>
      <c r="F18" s="100"/>
      <c r="G18" s="192">
        <v>201935000</v>
      </c>
      <c r="H18" s="100"/>
      <c r="I18" s="192">
        <v>191432923</v>
      </c>
      <c r="J18" s="189"/>
      <c r="K18" s="189">
        <v>191432923</v>
      </c>
      <c r="L18" s="191">
        <v>-184180182.50198263</v>
      </c>
      <c r="N18" s="229">
        <v>0.49270000000000003</v>
      </c>
      <c r="P18" s="115">
        <v>7252740.4980173595</v>
      </c>
    </row>
    <row r="19" spans="1:20">
      <c r="A19" s="190">
        <v>5</v>
      </c>
      <c r="C19" s="169" t="s">
        <v>92</v>
      </c>
      <c r="E19" s="192">
        <v>23280.748327778296</v>
      </c>
      <c r="F19" s="100"/>
      <c r="G19" s="192">
        <v>23379.276602700047</v>
      </c>
      <c r="H19" s="100"/>
      <c r="I19" s="192">
        <v>22819</v>
      </c>
      <c r="J19" s="189"/>
      <c r="K19" s="189">
        <v>22819</v>
      </c>
      <c r="L19" s="191">
        <v>0</v>
      </c>
      <c r="N19" s="248" t="s">
        <v>93</v>
      </c>
      <c r="P19" s="115">
        <v>22819</v>
      </c>
    </row>
    <row r="20" spans="1:20">
      <c r="A20" s="190">
        <v>6</v>
      </c>
      <c r="C20" s="169" t="s">
        <v>67</v>
      </c>
      <c r="E20" s="192">
        <v>34255.454032444075</v>
      </c>
      <c r="F20" s="100"/>
      <c r="G20" s="192">
        <v>34347.014880000002</v>
      </c>
      <c r="H20" s="100"/>
      <c r="I20" s="192">
        <v>34856.932999999997</v>
      </c>
      <c r="J20" s="189"/>
      <c r="K20" s="189">
        <v>34856.932999999997</v>
      </c>
      <c r="L20" s="191">
        <v>0</v>
      </c>
      <c r="N20" s="248" t="s">
        <v>93</v>
      </c>
      <c r="P20" s="115">
        <v>34856.932999999997</v>
      </c>
    </row>
    <row r="21" spans="1:20">
      <c r="A21" s="190">
        <v>7</v>
      </c>
      <c r="C21" s="169" t="s">
        <v>68</v>
      </c>
      <c r="E21" s="192">
        <v>0</v>
      </c>
      <c r="F21" s="100"/>
      <c r="G21" s="192">
        <v>0</v>
      </c>
      <c r="H21" s="100"/>
      <c r="I21" s="192">
        <v>0</v>
      </c>
      <c r="J21" s="189"/>
      <c r="K21" s="189">
        <v>0</v>
      </c>
      <c r="L21" s="191">
        <v>0</v>
      </c>
      <c r="N21" s="229">
        <v>0</v>
      </c>
      <c r="P21" s="115">
        <v>0</v>
      </c>
    </row>
    <row r="22" spans="1:20">
      <c r="A22" s="190">
        <v>8</v>
      </c>
      <c r="C22" s="169" t="s">
        <v>133</v>
      </c>
      <c r="E22" s="192">
        <v>503174.06911278545</v>
      </c>
      <c r="F22" s="100"/>
      <c r="G22" s="192">
        <v>580523.39010999992</v>
      </c>
      <c r="H22" s="100"/>
      <c r="I22" s="192">
        <v>524128.74699999997</v>
      </c>
      <c r="J22" s="189">
        <v>61206</v>
      </c>
      <c r="K22" s="189">
        <v>585334.74699999997</v>
      </c>
      <c r="L22" s="191">
        <v>0</v>
      </c>
      <c r="N22" s="248" t="s">
        <v>93</v>
      </c>
      <c r="P22" s="115">
        <v>585334.74699999997</v>
      </c>
    </row>
    <row r="23" spans="1:20">
      <c r="A23" s="190">
        <v>9</v>
      </c>
      <c r="C23" s="169" t="s">
        <v>70</v>
      </c>
      <c r="E23" s="192"/>
      <c r="F23" s="192"/>
      <c r="G23" s="192"/>
      <c r="H23" s="192"/>
      <c r="I23" s="192"/>
      <c r="J23" s="194"/>
      <c r="K23" s="194"/>
      <c r="L23" s="191"/>
      <c r="N23" s="229">
        <v>0</v>
      </c>
      <c r="P23" s="115">
        <v>0</v>
      </c>
    </row>
    <row r="24" spans="1:20">
      <c r="A24" s="190">
        <v>10</v>
      </c>
      <c r="E24" s="249"/>
      <c r="F24" s="192"/>
      <c r="G24" s="249"/>
      <c r="H24" s="192"/>
      <c r="I24" s="249"/>
      <c r="J24" s="249"/>
      <c r="K24" s="249"/>
      <c r="L24" s="247"/>
      <c r="N24" s="250"/>
      <c r="P24" s="247"/>
      <c r="T24" s="190"/>
    </row>
    <row r="25" spans="1:20" ht="12.75" thickBot="1">
      <c r="A25" s="190">
        <v>11</v>
      </c>
      <c r="C25" s="169" t="s">
        <v>71</v>
      </c>
      <c r="E25" s="197">
        <v>370304710.27147299</v>
      </c>
      <c r="F25" s="192"/>
      <c r="G25" s="197">
        <v>399573249.6815927</v>
      </c>
      <c r="H25" s="192"/>
      <c r="I25" s="197">
        <v>389114727.68000001</v>
      </c>
      <c r="J25" s="197">
        <v>61206</v>
      </c>
      <c r="K25" s="197">
        <v>389175933.68000001</v>
      </c>
      <c r="L25" s="197">
        <v>-373812524.18121099</v>
      </c>
      <c r="N25" s="251">
        <v>1</v>
      </c>
      <c r="P25" s="197">
        <v>15363409.498789039</v>
      </c>
      <c r="Q25" s="189"/>
      <c r="T25" s="189"/>
    </row>
    <row r="26" spans="1:20" ht="12.75" thickTop="1">
      <c r="A26" s="190">
        <v>12</v>
      </c>
      <c r="T26" s="150"/>
    </row>
    <row r="27" spans="1:20">
      <c r="A27" s="190">
        <v>13</v>
      </c>
      <c r="P27" s="189"/>
    </row>
    <row r="28" spans="1:20">
      <c r="A28" s="190">
        <v>14</v>
      </c>
      <c r="C28" s="200" t="s">
        <v>143</v>
      </c>
    </row>
    <row r="29" spans="1:20">
      <c r="A29" s="190">
        <v>15</v>
      </c>
      <c r="C29" s="169" t="s">
        <v>147</v>
      </c>
    </row>
    <row r="30" spans="1:20" ht="14.25">
      <c r="A30" s="190">
        <v>16</v>
      </c>
      <c r="C30" s="201" t="s">
        <v>157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</row>
    <row r="31" spans="1:20" ht="14.25">
      <c r="A31" s="190">
        <v>17</v>
      </c>
      <c r="C31" s="201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</row>
    <row r="32" spans="1:20">
      <c r="A32" s="190">
        <v>18</v>
      </c>
      <c r="C32" s="199"/>
      <c r="D32" s="199"/>
      <c r="E32" s="203" t="s">
        <v>158</v>
      </c>
      <c r="F32" s="203"/>
      <c r="G32" s="203"/>
      <c r="H32" s="203"/>
      <c r="I32" s="204"/>
      <c r="M32" s="199"/>
      <c r="N32" s="199"/>
      <c r="O32" s="199"/>
      <c r="P32" s="199"/>
    </row>
    <row r="33" spans="1:16">
      <c r="A33" s="190">
        <v>19</v>
      </c>
      <c r="C33" s="199"/>
      <c r="D33" s="199"/>
      <c r="E33" s="203" t="s">
        <v>159</v>
      </c>
      <c r="G33" s="203" t="s">
        <v>159</v>
      </c>
      <c r="I33" s="203" t="s">
        <v>88</v>
      </c>
      <c r="L33" s="205" t="s">
        <v>89</v>
      </c>
      <c r="M33" s="199"/>
      <c r="N33" s="199"/>
      <c r="O33" s="199"/>
      <c r="P33" s="199"/>
    </row>
    <row r="34" spans="1:16" ht="14.25">
      <c r="A34" s="190">
        <v>20</v>
      </c>
      <c r="C34" s="206" t="s">
        <v>159</v>
      </c>
      <c r="D34" s="199"/>
      <c r="E34" s="206" t="s">
        <v>160</v>
      </c>
      <c r="G34" s="206" t="s">
        <v>161</v>
      </c>
      <c r="I34" s="206" t="s">
        <v>90</v>
      </c>
      <c r="J34" s="207" t="s">
        <v>162</v>
      </c>
      <c r="K34" s="207" t="s">
        <v>163</v>
      </c>
      <c r="L34" s="208" t="s">
        <v>123</v>
      </c>
      <c r="M34" s="199"/>
      <c r="N34" s="199"/>
      <c r="O34" s="199"/>
      <c r="P34" s="199"/>
    </row>
    <row r="35" spans="1:16">
      <c r="A35" s="190">
        <v>21</v>
      </c>
      <c r="C35" s="203" t="s">
        <v>164</v>
      </c>
      <c r="D35" s="199"/>
      <c r="E35" s="209">
        <v>445.9</v>
      </c>
      <c r="G35" s="209">
        <v>625.19999999999993</v>
      </c>
      <c r="I35" s="210">
        <v>6.4699999999999994E-2</v>
      </c>
      <c r="J35" s="115">
        <v>58757.448583839476</v>
      </c>
      <c r="K35" s="115">
        <v>86743.333348999993</v>
      </c>
      <c r="L35" s="115">
        <v>78316.697299999985</v>
      </c>
      <c r="M35" s="199"/>
      <c r="N35" s="199"/>
      <c r="O35" s="199"/>
      <c r="P35" s="199"/>
    </row>
    <row r="36" spans="1:16">
      <c r="A36" s="190">
        <v>22</v>
      </c>
      <c r="C36" s="203" t="s">
        <v>165</v>
      </c>
      <c r="D36" s="199"/>
      <c r="E36" s="209">
        <v>309.5</v>
      </c>
      <c r="G36" s="209">
        <v>310.5</v>
      </c>
      <c r="I36" s="210">
        <v>3.2099999999999997E-2</v>
      </c>
      <c r="J36" s="115">
        <v>40783.651797932987</v>
      </c>
      <c r="K36" s="115">
        <v>43036.491506999992</v>
      </c>
      <c r="L36" s="115">
        <v>38855.733899999999</v>
      </c>
      <c r="M36" s="199"/>
      <c r="N36" s="199"/>
      <c r="O36" s="199"/>
      <c r="P36" s="199"/>
    </row>
    <row r="37" spans="1:16">
      <c r="A37" s="190">
        <v>23</v>
      </c>
      <c r="C37" s="203" t="s">
        <v>166</v>
      </c>
      <c r="D37" s="199"/>
      <c r="E37" s="209">
        <v>4100.8999999999996</v>
      </c>
      <c r="G37" s="209">
        <v>4114.7</v>
      </c>
      <c r="I37" s="210">
        <v>0.42570000000000002</v>
      </c>
      <c r="J37" s="115">
        <v>540386.68064020469</v>
      </c>
      <c r="K37" s="115">
        <v>570736.27521899994</v>
      </c>
      <c r="L37" s="115">
        <v>515292.39630000002</v>
      </c>
      <c r="M37" s="199"/>
      <c r="N37" s="199"/>
      <c r="O37" s="199"/>
      <c r="P37" s="199"/>
    </row>
    <row r="38" spans="1:16">
      <c r="A38" s="190">
        <v>24</v>
      </c>
      <c r="C38" s="203" t="s">
        <v>167</v>
      </c>
      <c r="D38" s="223"/>
      <c r="E38" s="209">
        <v>430.1</v>
      </c>
      <c r="G38" s="209">
        <v>430.1</v>
      </c>
      <c r="I38" s="210">
        <v>4.4499999999999998E-2</v>
      </c>
      <c r="J38" s="115">
        <v>56675.439865237408</v>
      </c>
      <c r="K38" s="115">
        <v>59661.179814999996</v>
      </c>
      <c r="L38" s="115">
        <v>53865.425499999998</v>
      </c>
      <c r="M38" s="199"/>
      <c r="N38" s="199"/>
      <c r="O38" s="199"/>
      <c r="P38" s="199"/>
    </row>
    <row r="39" spans="1:16">
      <c r="A39" s="190">
        <v>25</v>
      </c>
      <c r="C39" s="203" t="s">
        <v>168</v>
      </c>
      <c r="E39" s="209">
        <v>3818.5</v>
      </c>
      <c r="G39" s="209">
        <v>4186</v>
      </c>
      <c r="I39" s="210">
        <v>0.433</v>
      </c>
      <c r="J39" s="115">
        <v>503174.06911278545</v>
      </c>
      <c r="K39" s="115">
        <v>580523.39010999992</v>
      </c>
      <c r="L39" s="115">
        <v>524128.74699999997</v>
      </c>
      <c r="M39" s="199"/>
      <c r="N39" s="199"/>
      <c r="O39" s="199"/>
      <c r="P39" s="199"/>
    </row>
    <row r="40" spans="1:16" ht="12.75" thickBot="1">
      <c r="A40" s="190">
        <v>26</v>
      </c>
      <c r="C40" s="203" t="s">
        <v>71</v>
      </c>
      <c r="E40" s="252">
        <v>9104.9</v>
      </c>
      <c r="G40" s="252">
        <v>9666.5</v>
      </c>
      <c r="I40" s="253">
        <v>1</v>
      </c>
      <c r="J40" s="254">
        <v>1199777.29</v>
      </c>
      <c r="K40" s="254">
        <v>1340700.67</v>
      </c>
      <c r="L40" s="254">
        <v>1210459</v>
      </c>
      <c r="M40" s="199"/>
      <c r="N40" s="199"/>
      <c r="O40" s="199"/>
      <c r="P40" s="199"/>
    </row>
    <row r="41" spans="1:16" ht="12.75" thickTop="1">
      <c r="A41" s="190">
        <v>27</v>
      </c>
      <c r="J41" s="189"/>
      <c r="K41" s="189"/>
      <c r="L41" s="189"/>
      <c r="M41" s="199"/>
      <c r="N41" s="199"/>
      <c r="O41" s="199"/>
      <c r="P41" s="199"/>
    </row>
    <row r="42" spans="1:16">
      <c r="A42" s="190">
        <v>28</v>
      </c>
      <c r="M42" s="199"/>
      <c r="N42" s="199"/>
      <c r="O42" s="199"/>
      <c r="P42" s="199"/>
    </row>
    <row r="43" spans="1:16">
      <c r="A43" s="190">
        <v>29</v>
      </c>
      <c r="L43" s="224" t="s">
        <v>89</v>
      </c>
      <c r="M43" s="199"/>
      <c r="N43" s="199"/>
      <c r="O43" s="199"/>
      <c r="P43" s="199"/>
    </row>
    <row r="44" spans="1:16">
      <c r="A44" s="190">
        <v>30</v>
      </c>
      <c r="E44" s="203" t="s">
        <v>169</v>
      </c>
      <c r="L44" s="187" t="s">
        <v>170</v>
      </c>
      <c r="M44" s="199"/>
      <c r="N44" s="199"/>
      <c r="O44" s="199"/>
      <c r="P44" s="199"/>
    </row>
    <row r="45" spans="1:16">
      <c r="A45" s="190">
        <v>31</v>
      </c>
      <c r="C45" s="203" t="s">
        <v>164</v>
      </c>
      <c r="E45" s="209">
        <v>445.9</v>
      </c>
      <c r="G45" s="214">
        <v>625.19999999999993</v>
      </c>
      <c r="I45" s="210">
        <v>6.4699999999999994E-2</v>
      </c>
      <c r="J45" s="115">
        <v>4000.1327623587304</v>
      </c>
      <c r="K45" s="115">
        <v>5132.2213919999995</v>
      </c>
      <c r="L45" s="115">
        <v>5208.4146999999994</v>
      </c>
      <c r="M45" s="199"/>
      <c r="N45" s="199"/>
      <c r="O45" s="199"/>
      <c r="P45" s="199"/>
    </row>
    <row r="46" spans="1:16">
      <c r="A46" s="190">
        <v>32</v>
      </c>
      <c r="C46" s="203" t="s">
        <v>165</v>
      </c>
      <c r="E46" s="209">
        <v>309.5</v>
      </c>
      <c r="G46" s="214">
        <v>310.5</v>
      </c>
      <c r="I46" s="210">
        <v>3.2099999999999997E-2</v>
      </c>
      <c r="J46" s="115">
        <v>2776.4994167975492</v>
      </c>
      <c r="K46" s="115">
        <v>2546.2798559999997</v>
      </c>
      <c r="L46" s="115">
        <v>2584.0820999999996</v>
      </c>
      <c r="M46" s="199"/>
      <c r="N46" s="199"/>
      <c r="O46" s="199"/>
      <c r="P46" s="199"/>
    </row>
    <row r="47" spans="1:16">
      <c r="A47" s="190">
        <v>33</v>
      </c>
      <c r="C47" s="203" t="s">
        <v>166</v>
      </c>
      <c r="E47" s="209">
        <v>4100.8999999999996</v>
      </c>
      <c r="G47" s="214">
        <v>4114.7</v>
      </c>
      <c r="I47" s="210">
        <v>0.42570000000000002</v>
      </c>
      <c r="J47" s="115">
        <v>36788.841545541414</v>
      </c>
      <c r="K47" s="115">
        <v>33767.954352000001</v>
      </c>
      <c r="L47" s="115">
        <v>34269.275699999998</v>
      </c>
      <c r="M47" s="199"/>
      <c r="N47" s="199"/>
      <c r="O47" s="199"/>
      <c r="P47" s="199"/>
    </row>
    <row r="48" spans="1:16">
      <c r="A48" s="190">
        <v>34</v>
      </c>
      <c r="C48" s="203" t="s">
        <v>167</v>
      </c>
      <c r="E48" s="209">
        <v>430.1</v>
      </c>
      <c r="G48" s="214">
        <v>430.1</v>
      </c>
      <c r="I48" s="210">
        <v>4.4499999999999998E-2</v>
      </c>
      <c r="J48" s="115">
        <v>3858.3922428582423</v>
      </c>
      <c r="K48" s="115">
        <v>3529.8895199999997</v>
      </c>
      <c r="L48" s="115">
        <v>3582.2945</v>
      </c>
      <c r="M48" s="199"/>
      <c r="N48" s="199"/>
      <c r="O48" s="199"/>
      <c r="P48" s="199"/>
    </row>
    <row r="49" spans="1:16">
      <c r="A49" s="190">
        <v>35</v>
      </c>
      <c r="C49" s="203" t="s">
        <v>168</v>
      </c>
      <c r="E49" s="209">
        <v>3818.5</v>
      </c>
      <c r="G49" s="214">
        <v>4186</v>
      </c>
      <c r="I49" s="210">
        <v>0.433</v>
      </c>
      <c r="J49" s="115">
        <v>34255.454032444075</v>
      </c>
      <c r="K49" s="115">
        <v>34347.014880000002</v>
      </c>
      <c r="L49" s="115">
        <v>34856.932999999997</v>
      </c>
      <c r="M49" s="199"/>
      <c r="N49" s="199"/>
      <c r="O49" s="199"/>
      <c r="P49" s="199"/>
    </row>
    <row r="50" spans="1:16" ht="12.75" thickBot="1">
      <c r="A50" s="190">
        <v>36</v>
      </c>
      <c r="C50" s="203" t="s">
        <v>71</v>
      </c>
      <c r="E50" s="252">
        <v>9104.9</v>
      </c>
      <c r="G50" s="252">
        <v>9666.5</v>
      </c>
      <c r="I50" s="253">
        <v>1</v>
      </c>
      <c r="J50" s="254">
        <v>81679.320000000007</v>
      </c>
      <c r="K50" s="254">
        <v>79323.360000000001</v>
      </c>
      <c r="L50" s="254">
        <v>80501</v>
      </c>
      <c r="M50" s="199"/>
      <c r="N50" s="199"/>
      <c r="O50" s="199"/>
      <c r="P50" s="199"/>
    </row>
    <row r="51" spans="1:16" s="171" customFormat="1" ht="12.75" thickTop="1">
      <c r="A51" s="190"/>
    </row>
    <row r="52" spans="1:16">
      <c r="A52" s="190"/>
      <c r="C52" s="199"/>
      <c r="D52" s="199"/>
      <c r="E52" s="202"/>
      <c r="F52" s="202"/>
      <c r="G52" s="216"/>
      <c r="H52" s="217"/>
      <c r="I52" s="218"/>
      <c r="J52" s="217"/>
      <c r="K52" s="217"/>
      <c r="L52" s="219"/>
      <c r="M52" s="217"/>
      <c r="N52" s="128"/>
      <c r="O52" s="199"/>
      <c r="P52" s="199"/>
    </row>
    <row r="53" spans="1:16">
      <c r="A53" s="176"/>
      <c r="E53" s="217"/>
      <c r="F53" s="217"/>
      <c r="G53" s="217"/>
      <c r="H53" s="217"/>
      <c r="I53" s="217"/>
      <c r="J53" s="217"/>
      <c r="K53" s="217"/>
      <c r="L53" s="217"/>
      <c r="M53" s="217"/>
      <c r="N53" s="217"/>
    </row>
  </sheetData>
  <mergeCells count="2">
    <mergeCell ref="A8:P9"/>
    <mergeCell ref="L12:N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20.5703125" style="24" customWidth="1"/>
    <col min="6" max="6" width="18.85546875" style="24" customWidth="1"/>
    <col min="7" max="7" width="1.7109375" style="24" customWidth="1"/>
    <col min="8" max="8" width="10.7109375" style="24" customWidth="1"/>
    <col min="9" max="9" width="1.7109375" style="24" customWidth="1"/>
    <col min="10" max="10" width="9.140625" style="24"/>
    <col min="11" max="11" width="1.7109375" style="24" customWidth="1"/>
    <col min="12" max="12" width="17.28515625" style="24" customWidth="1"/>
    <col min="13" max="14" width="9.140625" style="24"/>
    <col min="15" max="15" width="10" style="25" bestFit="1" customWidth="1"/>
    <col min="16" max="16384" width="9.140625" style="25"/>
  </cols>
  <sheetData>
    <row r="1" spans="1:17">
      <c r="A1" s="23" t="s">
        <v>219</v>
      </c>
      <c r="B1" s="23"/>
      <c r="C1" s="23"/>
      <c r="D1" s="23"/>
      <c r="E1" s="23"/>
      <c r="F1" s="23"/>
      <c r="G1" s="23"/>
      <c r="H1" s="23"/>
      <c r="I1" s="23"/>
      <c r="K1" s="23"/>
      <c r="L1" s="305" t="s">
        <v>0</v>
      </c>
      <c r="N1" s="25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K2" s="23"/>
      <c r="L2" s="305"/>
      <c r="N2" s="25"/>
    </row>
    <row r="3" spans="1:17">
      <c r="L3" s="306"/>
      <c r="N3" s="25"/>
    </row>
    <row r="4" spans="1:17">
      <c r="A4" s="1" t="s">
        <v>193</v>
      </c>
      <c r="B4" s="23"/>
      <c r="C4" s="23"/>
      <c r="D4" s="23"/>
      <c r="E4" s="23"/>
      <c r="F4" s="23"/>
      <c r="G4" s="23"/>
      <c r="H4" s="23"/>
      <c r="I4" s="23"/>
      <c r="K4" s="23"/>
      <c r="L4" s="305" t="s">
        <v>49</v>
      </c>
      <c r="N4" s="25"/>
    </row>
    <row r="5" spans="1:17">
      <c r="A5" s="1" t="s">
        <v>105</v>
      </c>
      <c r="B5" s="23"/>
      <c r="C5" s="23"/>
      <c r="D5" s="23"/>
      <c r="E5" s="23"/>
      <c r="F5" s="23"/>
      <c r="G5" s="23"/>
      <c r="H5" s="23"/>
      <c r="I5" s="23"/>
      <c r="K5" s="23"/>
      <c r="L5" s="305" t="s">
        <v>50</v>
      </c>
      <c r="N5" s="25"/>
    </row>
    <row r="6" spans="1:17">
      <c r="A6" s="1" t="s">
        <v>99</v>
      </c>
      <c r="B6" s="23"/>
      <c r="C6" s="23"/>
      <c r="D6" s="23"/>
      <c r="E6" s="23"/>
      <c r="F6" s="23"/>
      <c r="G6" s="23"/>
      <c r="H6" s="23"/>
      <c r="I6" s="23"/>
      <c r="K6" s="23"/>
      <c r="L6" s="303" t="s">
        <v>100</v>
      </c>
      <c r="N6" s="25"/>
    </row>
    <row r="7" spans="1:17">
      <c r="A7" s="23" t="s">
        <v>51</v>
      </c>
      <c r="B7" s="23"/>
      <c r="C7" s="23"/>
      <c r="D7" s="23"/>
      <c r="E7" s="23"/>
      <c r="F7" s="23"/>
      <c r="G7" s="23"/>
      <c r="H7" s="23"/>
      <c r="I7" s="23"/>
      <c r="K7" s="23"/>
      <c r="N7" s="25"/>
    </row>
    <row r="8" spans="1:17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7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</row>
    <row r="10" spans="1:17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7">
      <c r="A11" s="27"/>
      <c r="B11" s="27"/>
      <c r="C11" s="28">
        <v>-1</v>
      </c>
      <c r="D11" s="28"/>
      <c r="E11" s="28">
        <v>-2</v>
      </c>
      <c r="F11" s="28">
        <v>-3</v>
      </c>
      <c r="G11" s="28"/>
      <c r="H11" s="28">
        <v>-4</v>
      </c>
      <c r="I11" s="27"/>
      <c r="J11" s="28">
        <v>-5</v>
      </c>
      <c r="K11" s="27"/>
      <c r="L11" s="28">
        <v>-6</v>
      </c>
    </row>
    <row r="12" spans="1:17">
      <c r="A12" s="23"/>
      <c r="B12" s="23"/>
      <c r="C12" s="23"/>
      <c r="D12" s="23"/>
      <c r="E12" s="127" t="s">
        <v>54</v>
      </c>
      <c r="F12" s="127" t="s">
        <v>54</v>
      </c>
      <c r="G12" s="23"/>
      <c r="H12" s="23"/>
      <c r="I12" s="23"/>
      <c r="J12" s="23"/>
      <c r="K12" s="23"/>
      <c r="L12" s="23"/>
    </row>
    <row r="13" spans="1:17">
      <c r="A13" s="23"/>
      <c r="B13" s="23"/>
      <c r="C13" s="23"/>
      <c r="D13" s="23"/>
      <c r="E13" s="127" t="s">
        <v>55</v>
      </c>
      <c r="F13" s="127" t="s">
        <v>217</v>
      </c>
      <c r="G13" s="23"/>
      <c r="H13" s="23"/>
      <c r="I13" s="23"/>
      <c r="J13" s="23"/>
      <c r="K13" s="23"/>
      <c r="L13" s="23"/>
      <c r="O13" s="20"/>
      <c r="P13" s="20"/>
    </row>
    <row r="14" spans="1:17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0" t="s">
        <v>58</v>
      </c>
      <c r="G14" s="31"/>
      <c r="H14" s="30" t="s">
        <v>59</v>
      </c>
      <c r="I14" s="31"/>
      <c r="J14" s="30" t="s">
        <v>60</v>
      </c>
      <c r="K14" s="31"/>
      <c r="L14" s="30" t="s">
        <v>61</v>
      </c>
      <c r="O14" s="3"/>
      <c r="P14" s="3"/>
      <c r="Q14" s="3"/>
    </row>
    <row r="15" spans="1:17">
      <c r="A15" s="33">
        <v>1</v>
      </c>
      <c r="C15" s="24" t="s">
        <v>62</v>
      </c>
      <c r="E15" s="37">
        <f>+'Cypress D1'!E15+'Eagle D1'!E15+'Labrador D1'!E15+'Lake Pl D1'!E15+'Longwood D1'!E15+'LUSI D1'!E15+'Mid D1'!E15+'Penn D1'!E15+'Sandal D1'!E15+'Sanlando D1'!E15+'Tierra D1'!E15+'Marion D1'!E15+'Orange D1'!E15+'Pasco D1'!E15+'Pinellas D1'!E15+'Sem D1'!E15</f>
        <v>47382803.423690788</v>
      </c>
      <c r="F15" s="37">
        <f>+'CONS D2'!R16</f>
        <v>47409073.8433</v>
      </c>
      <c r="H15" s="35">
        <f>+F15/$F$25</f>
        <v>0.4307339665056763</v>
      </c>
      <c r="J15" s="36">
        <v>6.6959321087948331E-2</v>
      </c>
      <c r="L15" s="35">
        <f>ROUND(+H15*J15,4)+0.0001</f>
        <v>2.8899999999999999E-2</v>
      </c>
      <c r="P15" s="3"/>
      <c r="Q15" s="3"/>
    </row>
    <row r="16" spans="1:17">
      <c r="A16" s="33">
        <f t="shared" ref="A16:A29" si="0">+A15+1</f>
        <v>2</v>
      </c>
      <c r="C16" s="24" t="s">
        <v>63</v>
      </c>
      <c r="E16" s="37">
        <f>+'Cypress D1'!E16+'Eagle D1'!E16+'Labrador D1'!E16+'Lake Pl D1'!E16+'Longwood D1'!E16+'LUSI D1'!E16+'Mid D1'!E16+'Penn D1'!E16+'Sandal D1'!E16+'Sanlando D1'!E16+'Tierra D1'!E16+'Marion D1'!E16+'Orange D1'!E16+'Pasco D1'!E16+'Pinellas D1'!E16+'Sem D1'!E16</f>
        <v>4499985.8712941594</v>
      </c>
      <c r="F16" s="37">
        <f>+'CONS D2'!R17</f>
        <v>4502480.5722000003</v>
      </c>
      <c r="H16" s="35">
        <f t="shared" ref="H16:H22" si="1">+F16/$F$25</f>
        <v>4.0907175752654602E-2</v>
      </c>
      <c r="J16" s="36">
        <v>2.3220060000000001E-2</v>
      </c>
      <c r="L16" s="35">
        <f>ROUND(+H16*J16,4)+0.0001</f>
        <v>1E-3</v>
      </c>
      <c r="O16" s="3"/>
      <c r="P16" s="3"/>
      <c r="Q16" s="3"/>
    </row>
    <row r="17" spans="1:17">
      <c r="A17" s="33">
        <f t="shared" si="0"/>
        <v>3</v>
      </c>
      <c r="C17" s="24" t="s">
        <v>64</v>
      </c>
      <c r="E17" s="37">
        <f>+'Cypress D1'!E17+'Eagle D1'!E17+'Labrador D1'!E17+'Lake Pl D1'!E17+'Longwood D1'!E17+'LUSI D1'!E17+'Mid D1'!E17+'Penn D1'!E17+'Sandal D1'!E17+'Sanlando D1'!E17+'Tierra D1'!E17+'Marion D1'!E17+'Orange D1'!E17+'Pasco D1'!E17+'Pinellas D1'!E17+'Sem D1'!E17</f>
        <v>0</v>
      </c>
      <c r="F17" s="37">
        <f>+'CONS D2'!R18</f>
        <v>0</v>
      </c>
      <c r="H17" s="35">
        <f t="shared" si="1"/>
        <v>0</v>
      </c>
      <c r="J17" s="36">
        <v>0</v>
      </c>
      <c r="L17" s="35">
        <f t="shared" ref="L17:L22" si="2">ROUND(+H17*J17,4)</f>
        <v>0</v>
      </c>
      <c r="O17" s="3"/>
      <c r="P17" s="3"/>
      <c r="Q17" s="3"/>
    </row>
    <row r="18" spans="1:17">
      <c r="A18" s="33">
        <f t="shared" si="0"/>
        <v>4</v>
      </c>
      <c r="C18" s="24" t="s">
        <v>65</v>
      </c>
      <c r="E18" s="37">
        <f>+'Cypress D1'!E18+'Eagle D1'!E18+'Labrador D1'!E18+'Lake Pl D1'!E18+'Longwood D1'!E18+'LUSI D1'!E18+'Mid D1'!E18+'Penn D1'!E18+'Sandal D1'!E18+'Sanlando D1'!E18+'Tierra D1'!E18+'Marion D1'!E18+'Orange D1'!E18+'Pasco D1'!E18+'Pinellas D1'!E18+'Sem D1'!E18</f>
        <v>50389611.352345973</v>
      </c>
      <c r="F18" s="37">
        <f>+'CONS D2'!R19</f>
        <v>50417549.498400003</v>
      </c>
      <c r="H18" s="35">
        <f t="shared" si="1"/>
        <v>0.45806739757712345</v>
      </c>
      <c r="J18" s="106">
        <f>IF(H18&lt;0.4,0.1116,0.0713+(0.0161/'CONS D2'!N19))</f>
        <v>0.10397708544753399</v>
      </c>
      <c r="L18" s="35">
        <f t="shared" si="2"/>
        <v>4.7600000000000003E-2</v>
      </c>
      <c r="P18" s="3"/>
      <c r="Q18" s="3"/>
    </row>
    <row r="19" spans="1:17">
      <c r="A19" s="33">
        <f t="shared" si="0"/>
        <v>5</v>
      </c>
      <c r="C19" s="24" t="s">
        <v>66</v>
      </c>
      <c r="E19" s="37">
        <f>+'Cypress D1'!E19+'Eagle D1'!E19+'Labrador D1'!E19+'Lake Pl D1'!E19+'Longwood D1'!E19+'LUSI D1'!E19+'Mid D1'!E19+'Penn D1'!E19+'Sandal D1'!E19+'Sanlando D1'!E19+'Tierra D1'!E19+'Marion D1'!E19+'Orange D1'!E19+'Pasco D1'!E19+'Pinellas D1'!E19+'Sem D1'!E19</f>
        <v>232022.13390000002</v>
      </c>
      <c r="F19" s="37">
        <f>+'CONS D2'!R20</f>
        <v>209588.1354</v>
      </c>
      <c r="H19" s="35">
        <f t="shared" si="1"/>
        <v>1.9042078145580341E-3</v>
      </c>
      <c r="J19" s="36">
        <v>0.02</v>
      </c>
      <c r="L19" s="35">
        <f t="shared" si="2"/>
        <v>0</v>
      </c>
      <c r="O19" s="3"/>
      <c r="P19" s="3"/>
      <c r="Q19" s="3"/>
    </row>
    <row r="20" spans="1:17">
      <c r="A20" s="33">
        <f t="shared" si="0"/>
        <v>6</v>
      </c>
      <c r="C20" s="24" t="s">
        <v>67</v>
      </c>
      <c r="E20" s="37">
        <f>+'Cypress D1'!E20+'Eagle D1'!E20+'Labrador D1'!E20+'Lake Pl D1'!E20+'Longwood D1'!E20+'LUSI D1'!E20+'Mid D1'!E20+'Penn D1'!E20+'Sandal D1'!E20+'Sanlando D1'!E20+'Tierra D1'!E20+'Marion D1'!E20+'Orange D1'!E20+'Pasco D1'!E20+'Pinellas D1'!E20+'Sem D1'!E20</f>
        <v>80501</v>
      </c>
      <c r="F20" s="37">
        <f>+'CONS D2'!R21</f>
        <v>46231.724300000002</v>
      </c>
      <c r="H20" s="35">
        <f t="shared" si="1"/>
        <v>4.2003718638241466E-4</v>
      </c>
      <c r="J20" s="36">
        <v>0</v>
      </c>
      <c r="L20" s="35">
        <f t="shared" si="2"/>
        <v>0</v>
      </c>
      <c r="P20" s="3"/>
      <c r="Q20" s="3"/>
    </row>
    <row r="21" spans="1:17">
      <c r="A21" s="33">
        <f t="shared" si="0"/>
        <v>7</v>
      </c>
      <c r="C21" s="24" t="s">
        <v>68</v>
      </c>
      <c r="E21" s="37">
        <f>+'Cypress D1'!E21+'Eagle D1'!E21+'Labrador D1'!E21+'Lake Pl D1'!E21+'Longwood D1'!E21+'LUSI D1'!E21+'Mid D1'!E21+'Penn D1'!E21+'Sandal D1'!E21+'Sanlando D1'!E21+'Tierra D1'!E21+'Marion D1'!E21+'Orange D1'!E21+'Pasco D1'!E21+'Pinellas D1'!E21+'Sem D1'!E21</f>
        <v>0</v>
      </c>
      <c r="F21" s="37">
        <f>+'CONS D2'!R22</f>
        <v>0</v>
      </c>
      <c r="H21" s="35">
        <f t="shared" si="1"/>
        <v>0</v>
      </c>
      <c r="J21" s="36">
        <v>0</v>
      </c>
      <c r="L21" s="35">
        <f t="shared" si="2"/>
        <v>0</v>
      </c>
      <c r="O21" s="3"/>
      <c r="P21" s="3"/>
      <c r="Q21" s="3"/>
    </row>
    <row r="22" spans="1:17">
      <c r="A22" s="33">
        <f t="shared" si="0"/>
        <v>8</v>
      </c>
      <c r="C22" s="24" t="s">
        <v>69</v>
      </c>
      <c r="E22" s="37">
        <f>+'Cypress D1'!E22+'Eagle D1'!E22+'Labrador D1'!E22+'Lake Pl D1'!E22+'Longwood D1'!E22+'LUSI D1'!E22+'Mid D1'!E22+'Penn D1'!E22+'Sandal D1'!E22+'Sanlando D1'!E22+'Tierra D1'!E22+'Marion D1'!E22+'Orange D1'!E22+'Pasco D1'!E22+'Pinellas D1'!E22+'Sem D1'!E22</f>
        <v>7585272.1508000009</v>
      </c>
      <c r="F22" s="37">
        <f>+'CONS D2'!R23</f>
        <v>7480865.1584999999</v>
      </c>
      <c r="H22" s="35">
        <f t="shared" si="1"/>
        <v>6.7967215163605238E-2</v>
      </c>
      <c r="J22" s="36">
        <v>0</v>
      </c>
      <c r="L22" s="35">
        <f t="shared" si="2"/>
        <v>0</v>
      </c>
      <c r="O22" s="3"/>
      <c r="P22" s="3"/>
      <c r="Q22" s="3"/>
    </row>
    <row r="23" spans="1:17">
      <c r="A23" s="33">
        <f t="shared" si="0"/>
        <v>9</v>
      </c>
      <c r="C23" s="24" t="s">
        <v>70</v>
      </c>
      <c r="E23" s="37">
        <f>+'Cypress D1'!E23+'Eagle D1'!E23+'Labrador D1'!E23+'Lake Pl D1'!E23+'Longwood D1'!E23+'LUSI D1'!E23+'Mid D1'!E23+'Penn D1'!E23+'Sandal D1'!E23+'Sanlando D1'!E23+'Tierra D1'!E23+'Marion D1'!E23+'Orange D1'!E23+'Pasco D1'!E23+'Pinellas D1'!E23+'Sem D1'!E23</f>
        <v>0</v>
      </c>
      <c r="F23" s="37">
        <f>+'CONS D2'!R24</f>
        <v>0</v>
      </c>
      <c r="H23" s="35"/>
      <c r="J23" s="36">
        <v>0</v>
      </c>
      <c r="L23" s="35">
        <f t="shared" ref="L23" si="3">+H23*J23</f>
        <v>0</v>
      </c>
      <c r="P23" s="3"/>
      <c r="Q23" s="3"/>
    </row>
    <row r="24" spans="1:17">
      <c r="A24" s="33">
        <f t="shared" si="0"/>
        <v>10</v>
      </c>
      <c r="E24" s="39"/>
      <c r="F24" s="39"/>
      <c r="H24" s="40"/>
      <c r="J24" s="41"/>
      <c r="L24" s="40"/>
      <c r="P24" s="3"/>
      <c r="Q24" s="3"/>
    </row>
    <row r="25" spans="1:17" ht="15.75" thickBot="1">
      <c r="A25" s="33">
        <f t="shared" si="0"/>
        <v>11</v>
      </c>
      <c r="C25" s="24" t="s">
        <v>71</v>
      </c>
      <c r="E25" s="301">
        <f>SUM(E15:E23)</f>
        <v>110170195.93203093</v>
      </c>
      <c r="F25" s="301">
        <f>SUM(F15:F23)</f>
        <v>110065788.9321</v>
      </c>
      <c r="H25" s="43">
        <v>1</v>
      </c>
      <c r="J25" s="35"/>
      <c r="L25" s="43">
        <f>SUM(L15:L24)</f>
        <v>7.7499999999999999E-2</v>
      </c>
      <c r="O25" s="3"/>
      <c r="P25" s="3"/>
      <c r="Q25" s="3"/>
    </row>
    <row r="26" spans="1:17" ht="15.75" thickTop="1">
      <c r="A26" s="33">
        <f t="shared" si="0"/>
        <v>12</v>
      </c>
      <c r="O26" s="3"/>
      <c r="Q26" s="3"/>
    </row>
    <row r="27" spans="1:17">
      <c r="A27" s="33">
        <f t="shared" si="0"/>
        <v>13</v>
      </c>
      <c r="B27" s="45"/>
      <c r="C27" s="96" t="s">
        <v>107</v>
      </c>
      <c r="D27" s="45"/>
      <c r="E27" s="45"/>
      <c r="F27" s="45"/>
      <c r="G27" s="45"/>
      <c r="H27" s="45"/>
      <c r="I27" s="45"/>
      <c r="J27" s="45"/>
      <c r="K27" s="45"/>
      <c r="O27" s="3"/>
      <c r="P27" s="3"/>
      <c r="Q27" s="3"/>
    </row>
    <row r="28" spans="1:17" s="47" customFormat="1">
      <c r="A28" s="33">
        <f t="shared" si="0"/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3"/>
      <c r="P28" s="25"/>
      <c r="Q28" s="3"/>
    </row>
    <row r="29" spans="1:17" s="47" customFormat="1">
      <c r="A29" s="33">
        <f t="shared" si="0"/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5"/>
      <c r="O29" s="3"/>
      <c r="P29" s="3"/>
      <c r="Q29" s="3"/>
    </row>
    <row r="30" spans="1:17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</row>
    <row r="31" spans="1:17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45"/>
      <c r="N31" s="45"/>
    </row>
    <row r="32" spans="1:17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45"/>
      <c r="N32" s="45"/>
    </row>
    <row r="33" spans="1:12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>
      <c r="B35" s="52"/>
      <c r="C35" s="45"/>
      <c r="D35" s="45"/>
      <c r="E35" s="45"/>
      <c r="F35" s="45"/>
    </row>
    <row r="36" spans="1:12">
      <c r="A36" s="53" t="s">
        <v>75</v>
      </c>
    </row>
    <row r="37" spans="1:12">
      <c r="A37" s="53" t="s">
        <v>76</v>
      </c>
    </row>
    <row r="40" spans="1:1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2" spans="1:12">
      <c r="B42" s="45"/>
      <c r="C42" s="45"/>
      <c r="D42" s="45"/>
      <c r="E42" s="45"/>
      <c r="F42" s="45"/>
    </row>
    <row r="43" spans="1:12">
      <c r="B43" s="52"/>
      <c r="C43" s="45"/>
      <c r="D43" s="45"/>
      <c r="E43" s="45"/>
      <c r="F43" s="45"/>
    </row>
  </sheetData>
  <mergeCells count="1">
    <mergeCell ref="A9:L9"/>
  </mergeCells>
  <pageMargins left="0.7" right="0.7" top="0.75" bottom="0.75" header="0.3" footer="0.3"/>
  <pageSetup scale="8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B3" zoomScaleNormal="100" workbookViewId="0">
      <selection activeCell="L16" sqref="L16"/>
    </sheetView>
  </sheetViews>
  <sheetFormatPr defaultColWidth="9.140625" defaultRowHeight="12"/>
  <cols>
    <col min="1" max="1" width="6" style="24" customWidth="1"/>
    <col min="2" max="2" width="2.7109375" style="24" customWidth="1"/>
    <col min="3" max="3" width="29.5703125" style="24" customWidth="1"/>
    <col min="4" max="4" width="2.7109375" style="24" customWidth="1"/>
    <col min="5" max="5" width="10.7109375" style="24" bestFit="1" customWidth="1"/>
    <col min="6" max="6" width="2.7109375" style="24" customWidth="1"/>
    <col min="7" max="7" width="10.7109375" style="24" bestFit="1" customWidth="1"/>
    <col min="8" max="8" width="2.7109375" style="24" customWidth="1"/>
    <col min="9" max="9" width="11.7109375" style="24" customWidth="1"/>
    <col min="10" max="10" width="9.140625" style="24" bestFit="1" customWidth="1"/>
    <col min="11" max="11" width="10.7109375" style="24" bestFit="1" customWidth="1"/>
    <col min="12" max="12" width="11.7109375" style="24" customWidth="1"/>
    <col min="13" max="13" width="2.7109375" style="24" customWidth="1"/>
    <col min="14" max="14" width="11.7109375" style="24" customWidth="1"/>
    <col min="15" max="15" width="2.7109375" style="24" customWidth="1"/>
    <col min="16" max="16" width="16.140625" style="24" bestFit="1" customWidth="1"/>
    <col min="17" max="17" width="14.85546875" style="24" bestFit="1" customWidth="1"/>
    <col min="18" max="18" width="18.42578125" style="24" customWidth="1"/>
    <col min="19" max="16384" width="9.140625" style="24"/>
  </cols>
  <sheetData>
    <row r="1" spans="1:18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M1" s="23"/>
      <c r="N1" s="23"/>
      <c r="O1" s="23"/>
      <c r="P1" s="23"/>
      <c r="Q1" s="23"/>
      <c r="R1" s="305" t="s">
        <v>0</v>
      </c>
    </row>
    <row r="2" spans="1:18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3"/>
      <c r="N2" s="23"/>
      <c r="O2" s="23"/>
      <c r="P2" s="23"/>
      <c r="Q2" s="23"/>
      <c r="R2" s="305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M3" s="23"/>
      <c r="N3" s="23"/>
      <c r="O3" s="23"/>
      <c r="P3" s="23"/>
      <c r="Q3" s="23"/>
      <c r="R3" s="305"/>
    </row>
    <row r="4" spans="1:18">
      <c r="A4" s="1" t="s">
        <v>193</v>
      </c>
      <c r="B4" s="23"/>
      <c r="C4" s="23"/>
      <c r="D4" s="23"/>
      <c r="E4" s="23"/>
      <c r="F4" s="23"/>
      <c r="G4" s="23"/>
      <c r="H4" s="23"/>
      <c r="I4" s="23"/>
      <c r="J4" s="23"/>
      <c r="K4" s="23"/>
      <c r="M4" s="23"/>
      <c r="N4" s="23"/>
      <c r="O4" s="23"/>
      <c r="P4" s="23"/>
      <c r="Q4" s="23"/>
      <c r="R4" s="305" t="s">
        <v>78</v>
      </c>
    </row>
    <row r="5" spans="1:18">
      <c r="A5" s="1" t="s">
        <v>105</v>
      </c>
      <c r="B5" s="23"/>
      <c r="C5" s="23"/>
      <c r="D5" s="23"/>
      <c r="E5" s="23"/>
      <c r="F5" s="23"/>
      <c r="G5" s="23"/>
      <c r="H5" s="23"/>
      <c r="I5" s="23"/>
      <c r="J5" s="23"/>
      <c r="K5" s="23"/>
      <c r="M5" s="23"/>
      <c r="N5" s="23"/>
      <c r="O5" s="23"/>
      <c r="P5" s="23"/>
      <c r="Q5" s="23"/>
      <c r="R5" s="305" t="s">
        <v>41</v>
      </c>
    </row>
    <row r="6" spans="1:18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3"/>
      <c r="N6" s="23"/>
      <c r="O6" s="23"/>
      <c r="P6" s="23"/>
      <c r="Q6" s="23"/>
      <c r="R6" s="303" t="s">
        <v>100</v>
      </c>
    </row>
    <row r="7" spans="1:18">
      <c r="A7" s="23" t="s">
        <v>79</v>
      </c>
      <c r="B7" s="23"/>
      <c r="C7" s="23"/>
      <c r="D7" s="23"/>
      <c r="E7" s="23"/>
      <c r="F7" s="23"/>
      <c r="G7" s="23"/>
      <c r="H7" s="23"/>
      <c r="I7" s="23"/>
      <c r="J7" s="23"/>
      <c r="K7" s="23"/>
      <c r="M7" s="23"/>
      <c r="N7" s="23"/>
      <c r="O7" s="23"/>
      <c r="P7" s="23"/>
      <c r="Q7" s="23"/>
    </row>
    <row r="8" spans="1:18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  <c r="M8" s="23"/>
      <c r="N8" s="23"/>
      <c r="O8" s="23"/>
      <c r="P8" s="23"/>
      <c r="Q8" s="23"/>
    </row>
    <row r="9" spans="1:18" ht="12" customHeight="1">
      <c r="A9" s="325" t="s">
        <v>80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126"/>
      <c r="P9" s="126"/>
      <c r="Q9" s="126"/>
      <c r="R9" s="126"/>
    </row>
    <row r="10" spans="1:18">
      <c r="A10" s="32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126"/>
      <c r="P10" s="126"/>
      <c r="Q10" s="126"/>
      <c r="R10" s="126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 s="57" customFormat="1">
      <c r="A12" s="56"/>
      <c r="B12" s="56"/>
      <c r="C12" s="56">
        <v>-1</v>
      </c>
      <c r="D12" s="56"/>
      <c r="E12" s="56">
        <v>-2</v>
      </c>
      <c r="F12" s="56"/>
      <c r="G12" s="56">
        <v>-3</v>
      </c>
      <c r="H12" s="56"/>
      <c r="I12" s="56">
        <v>-4</v>
      </c>
      <c r="J12" s="56">
        <v>-5</v>
      </c>
      <c r="K12" s="56">
        <v>-6</v>
      </c>
      <c r="L12" s="56">
        <v>-5</v>
      </c>
      <c r="M12" s="56"/>
      <c r="N12" s="56">
        <v>-6</v>
      </c>
      <c r="O12" s="56"/>
      <c r="P12" s="56">
        <v>-7</v>
      </c>
      <c r="Q12" s="296">
        <v>-8</v>
      </c>
      <c r="R12" s="56">
        <v>-9</v>
      </c>
    </row>
    <row r="13" spans="1:18">
      <c r="A13" s="23"/>
      <c r="B13" s="23"/>
      <c r="C13" s="23"/>
      <c r="D13" s="23"/>
      <c r="E13" s="23"/>
      <c r="F13" s="23"/>
      <c r="G13" s="23"/>
      <c r="H13" s="23"/>
      <c r="I13" s="127" t="s">
        <v>81</v>
      </c>
      <c r="J13" s="127"/>
      <c r="K13" s="127" t="s">
        <v>82</v>
      </c>
      <c r="L13" s="324" t="s">
        <v>83</v>
      </c>
      <c r="M13" s="324"/>
      <c r="N13" s="324"/>
      <c r="O13" s="23"/>
      <c r="P13" s="127" t="s">
        <v>54</v>
      </c>
      <c r="Q13" s="127" t="s">
        <v>215</v>
      </c>
      <c r="R13" s="127" t="s">
        <v>54</v>
      </c>
    </row>
    <row r="14" spans="1:18">
      <c r="A14" s="127" t="s">
        <v>13</v>
      </c>
      <c r="B14" s="127"/>
      <c r="C14" s="127"/>
      <c r="D14" s="127"/>
      <c r="E14" s="127" t="s">
        <v>84</v>
      </c>
      <c r="F14" s="127"/>
      <c r="G14" s="127" t="s">
        <v>84</v>
      </c>
      <c r="H14" s="127"/>
      <c r="I14" s="127" t="s">
        <v>85</v>
      </c>
      <c r="J14" s="127" t="s">
        <v>109</v>
      </c>
      <c r="K14" s="127" t="s">
        <v>87</v>
      </c>
      <c r="L14" s="60"/>
      <c r="M14" s="60"/>
      <c r="N14" s="61" t="s">
        <v>88</v>
      </c>
      <c r="O14" s="23"/>
      <c r="P14" s="127" t="s">
        <v>55</v>
      </c>
      <c r="Q14" s="127" t="s">
        <v>46</v>
      </c>
      <c r="R14" s="310" t="s">
        <v>217</v>
      </c>
    </row>
    <row r="15" spans="1:18">
      <c r="A15" s="147" t="s">
        <v>17</v>
      </c>
      <c r="B15" s="147"/>
      <c r="C15" s="147" t="s">
        <v>57</v>
      </c>
      <c r="D15" s="147"/>
      <c r="E15" s="63">
        <v>42004</v>
      </c>
      <c r="F15" s="147"/>
      <c r="G15" s="63">
        <v>42369</v>
      </c>
      <c r="H15" s="147"/>
      <c r="I15" s="147" t="s">
        <v>89</v>
      </c>
      <c r="J15" s="147" t="s">
        <v>46</v>
      </c>
      <c r="K15" s="147" t="s">
        <v>89</v>
      </c>
      <c r="L15" s="147" t="s">
        <v>88</v>
      </c>
      <c r="M15" s="97"/>
      <c r="N15" s="147" t="s">
        <v>90</v>
      </c>
      <c r="O15" s="97"/>
      <c r="P15" s="147" t="s">
        <v>110</v>
      </c>
      <c r="Q15" s="147" t="s">
        <v>216</v>
      </c>
      <c r="R15" s="147" t="s">
        <v>110</v>
      </c>
    </row>
    <row r="16" spans="1:18">
      <c r="A16" s="33">
        <v>1</v>
      </c>
      <c r="C16" s="24" t="s">
        <v>62</v>
      </c>
      <c r="E16" s="37">
        <v>180000000</v>
      </c>
      <c r="G16" s="37">
        <v>180000000</v>
      </c>
      <c r="I16" s="37">
        <v>180000000</v>
      </c>
      <c r="J16" s="37"/>
      <c r="K16" s="66">
        <v>180000000</v>
      </c>
      <c r="L16" s="66">
        <f>P16-I16-1</f>
        <v>-132590927.1567</v>
      </c>
      <c r="N16" s="102">
        <f>ROUND(I16/($I$26-I$20-I$21-I$23),4)</f>
        <v>0.46329999999999999</v>
      </c>
      <c r="P16" s="67">
        <f>ROUND((+P$26-P$20-P$21-P$23)*N16,4)</f>
        <v>47409073.8433</v>
      </c>
      <c r="Q16" s="67"/>
      <c r="R16" s="22">
        <f t="shared" ref="R16:R22" si="0">+P16+Q16</f>
        <v>47409073.8433</v>
      </c>
    </row>
    <row r="17" spans="1:18">
      <c r="A17" s="33">
        <f>+A16+1</f>
        <v>2</v>
      </c>
      <c r="C17" s="24" t="s">
        <v>63</v>
      </c>
      <c r="E17" s="38">
        <v>2300000</v>
      </c>
      <c r="F17" s="37"/>
      <c r="G17" s="38">
        <v>17000000</v>
      </c>
      <c r="H17" s="37"/>
      <c r="I17" s="37">
        <v>17100000</v>
      </c>
      <c r="J17" s="38"/>
      <c r="K17" s="66">
        <v>17100000</v>
      </c>
      <c r="L17" s="66">
        <f>P17-I17</f>
        <v>-12597519.4278</v>
      </c>
      <c r="N17" s="102">
        <f>ROUND(I17/($I$26-I$20-I$21-I$23),4)</f>
        <v>4.3999999999999997E-2</v>
      </c>
      <c r="P17" s="67">
        <f>ROUND((+P$26-P$20-P$21-P$23)*N17,4)</f>
        <v>4502480.5722000003</v>
      </c>
      <c r="Q17" s="67"/>
      <c r="R17" s="22">
        <f t="shared" si="0"/>
        <v>4502480.5722000003</v>
      </c>
    </row>
    <row r="18" spans="1:18">
      <c r="A18" s="33">
        <f t="shared" ref="A18:A33" si="1">+A17+1</f>
        <v>3</v>
      </c>
      <c r="C18" s="24" t="s">
        <v>64</v>
      </c>
      <c r="E18" s="37"/>
      <c r="F18" s="37"/>
      <c r="G18" s="37">
        <v>0</v>
      </c>
      <c r="H18" s="37"/>
      <c r="I18" s="37">
        <v>0</v>
      </c>
      <c r="J18" s="38"/>
      <c r="K18" s="66">
        <v>0</v>
      </c>
      <c r="L18" s="66">
        <f>P18-I18</f>
        <v>0</v>
      </c>
      <c r="N18" s="102">
        <f>ROUND(I18/($I$26-I$20-I$21-I$23),4)</f>
        <v>0</v>
      </c>
      <c r="P18" s="67">
        <f>ROUND((+P$26-P$20-P$21-P$23)*N18,4)</f>
        <v>0</v>
      </c>
      <c r="Q18" s="67"/>
      <c r="R18" s="22">
        <f t="shared" si="0"/>
        <v>0</v>
      </c>
    </row>
    <row r="19" spans="1:18">
      <c r="A19" s="33">
        <f t="shared" si="1"/>
        <v>4</v>
      </c>
      <c r="C19" s="24" t="s">
        <v>65</v>
      </c>
      <c r="E19" s="37">
        <v>187444000</v>
      </c>
      <c r="F19" s="37"/>
      <c r="G19" s="38">
        <v>201935000</v>
      </c>
      <c r="H19" s="37"/>
      <c r="I19" s="38">
        <v>191433000</v>
      </c>
      <c r="J19" s="38"/>
      <c r="K19" s="66">
        <v>191433000</v>
      </c>
      <c r="L19" s="66">
        <f>P19-I19</f>
        <v>-141015450.5016</v>
      </c>
      <c r="N19" s="102">
        <f>ROUND(I19/($I$26-I$20-I$21-I$23),4)</f>
        <v>0.49270000000000003</v>
      </c>
      <c r="P19" s="67">
        <f>ROUND((+P$26-P$20-P$21-P$23)*N19,4)</f>
        <v>50417549.498400003</v>
      </c>
      <c r="Q19" s="67"/>
      <c r="R19" s="22">
        <f t="shared" si="0"/>
        <v>50417549.498400003</v>
      </c>
    </row>
    <row r="20" spans="1:18">
      <c r="A20" s="33">
        <f t="shared" si="1"/>
        <v>5</v>
      </c>
      <c r="C20" s="45" t="s">
        <v>92</v>
      </c>
      <c r="E20" s="37">
        <f>+'Cypress D2'!E19+'Eagle D2'!E19+'Labrador D2'!E19+'Lake Pl D2'!E19+'Longwood D2'!E19+'LUSI D2'!E19+'Mid D2'!E19+'Penn D2'!E19+'Sandal D2'!E19+'Sanlando D2'!E19+'Tierra D2'!E19+'Marion D2'!E19+'Orange D2'!E19+'Pasco D2'!E19+'Pinellas D2'!E19+'Sem D2'!E19</f>
        <v>224405.5443110198</v>
      </c>
      <c r="F20" s="37"/>
      <c r="G20" s="37">
        <f>+'Cypress D2'!G19+'Eagle D2'!G19+'Labrador D2'!G19+'Lake Pl D2'!G19+'Longwood D2'!G19+'LUSI D2'!G19+'Mid D2'!G19+'Penn D2'!G19+'Sandal D2'!G19+'Sanlando D2'!G19+'Tierra D2'!G19+'Marion D2'!G19+'Orange D2'!G19+'Pasco D2'!G19+'Pinellas D2'!G19+'Sem D2'!G19</f>
        <v>237512.53473878867</v>
      </c>
      <c r="H20" s="37"/>
      <c r="I20" s="37">
        <f>+'Cypress D2'!I19+'Eagle D2'!I19+'Labrador D2'!I19+'Lake Pl D2'!I19+'Longwood D2'!I19+'LUSI D2'!I19+'Mid D2'!J19+'Penn D2'!I19+'Sandal D2'!I19+'Sanlando D2'!I19+'Tierra D2'!I19+'Marion D2'!I19+'Orange D2'!I19+'Pasco D2'!I19+'Pinellas D2'!I19+'Sem D2'!I19</f>
        <v>232022.13538461539</v>
      </c>
      <c r="J20" s="37">
        <f>+'Cypress D2'!J19+'Eagle D2'!J19+'Labrador D2'!J19+'Lake Pl D2'!J19+'Longwood D2'!J19+'LUSI D2'!J19+'Mid D2'!K19+'Penn D2'!J19+'Sandal D2'!J19+'Sanlando D2'!J19+'Tierra D2'!J19+'Marion D2'!J19+'Orange D2'!J19+'Pasco D2'!J19+'Pinellas D2'!J19+'Sem D2'!J19</f>
        <v>0</v>
      </c>
      <c r="K20" s="37">
        <f>+'Cypress D2'!K19+'Eagle D2'!K19+'Labrador D2'!K19+'Lake Pl D2'!K19+'Longwood D2'!K19+'LUSI D2'!K19+'Mid D2'!L19+'Penn D2'!K19+'Sandal D2'!K19+'Sanlando D2'!K19+'Tierra D2'!K19+'Marion D2'!K19+'Orange D2'!K19+'Pasco D2'!L19+'Pinellas D2'!K19+'Sem D2'!K19</f>
        <v>209588.13538461539</v>
      </c>
      <c r="L20" s="66">
        <v>0</v>
      </c>
      <c r="N20" s="103" t="s">
        <v>93</v>
      </c>
      <c r="P20" s="67">
        <f>ROUND(+K20,4)</f>
        <v>209588.1354</v>
      </c>
      <c r="Q20" s="67"/>
      <c r="R20" s="22">
        <f t="shared" si="0"/>
        <v>209588.1354</v>
      </c>
    </row>
    <row r="21" spans="1:18">
      <c r="A21" s="33">
        <f t="shared" si="1"/>
        <v>6</v>
      </c>
      <c r="C21" s="45" t="s">
        <v>94</v>
      </c>
      <c r="E21" s="37">
        <f>+'Cypress D2'!E20+'Eagle D2'!E20+'Labrador D2'!E20+'Lake Pl D2'!E20+'Longwood D2'!E20+'LUSI D2'!E20+'Mid D2'!E20+'Penn D2'!E20+'Sandal D2'!E20+'Sanlando D2'!E20+'Tierra D2'!E20+'Marion D2'!E20+'Orange D2'!E20+'Pasco D2'!E20+'Pinellas D2'!E20+'Sem D2'!E20</f>
        <v>91200.320000000007</v>
      </c>
      <c r="F21" s="37"/>
      <c r="G21" s="37">
        <f>+'Cypress D2'!G20+'Eagle D2'!G20+'Labrador D2'!G20+'Lake Pl D2'!G20+'Longwood D2'!G20+'LUSI D2'!G20+'Mid D2'!G20+'Penn D2'!G20+'Sandal D2'!G20+'Sanlando D2'!G20+'Tierra D2'!G20+'Marion D2'!G20+'Orange D2'!G20+'Pasco D2'!G20+'Pinellas D2'!G20+'Sem D2'!G20</f>
        <v>86523.839999999997</v>
      </c>
      <c r="H21" s="37"/>
      <c r="I21" s="37">
        <f>+'Cypress D2'!I20+'Eagle D2'!I20+'Labrador D2'!I20+'Lake Pl D2'!I20+'Longwood D2'!I20+'LUSI D2'!I20+'Mid D2'!J20+'Penn D2'!I20+'Sandal D2'!I20+'Sanlando D2'!I20+'Tierra D2'!I20+'Marion D2'!I20+'Orange D2'!I20+'Pasco D2'!I20+'Pinellas D2'!I20+'Sem D2'!I20</f>
        <v>80501</v>
      </c>
      <c r="J21" s="37">
        <f>+'Cypress D2'!J20+'Eagle D2'!J20+'Labrador D2'!J20+'Lake Pl D2'!J20+'Longwood D2'!J20+'LUSI D2'!J20+'Mid D2'!K20+'Penn D2'!J20+'Sandal D2'!J20+'Sanlando D2'!J20+'Tierra D2'!J20+'Marion D2'!J20+'Orange D2'!J20+'Pasco D2'!J20+'Pinellas D2'!J20+'Sem D2'!J20</f>
        <v>0</v>
      </c>
      <c r="K21" s="37">
        <f>+'Cypress D2'!K20+'Eagle D2'!K20+'Labrador D2'!K20+'Lake Pl D2'!K20+'Longwood D2'!K20+'LUSI D2'!K20+'Mid D2'!L20+'Penn D2'!K20+'Sandal D2'!K20+'Sanlando D2'!K20+'Tierra D2'!K20+'Marion D2'!K20+'Orange D2'!K20+'Pasco D2'!L20+'Pinellas D2'!K20+'Sem D2'!K20</f>
        <v>46231.724299999994</v>
      </c>
      <c r="L21" s="66"/>
      <c r="N21" s="103" t="s">
        <v>93</v>
      </c>
      <c r="P21" s="67">
        <f>ROUND(+K21,4)</f>
        <v>46231.724300000002</v>
      </c>
      <c r="Q21" s="67"/>
      <c r="R21" s="22">
        <f t="shared" si="0"/>
        <v>46231.724300000002</v>
      </c>
    </row>
    <row r="22" spans="1:18">
      <c r="A22" s="33">
        <f t="shared" si="1"/>
        <v>7</v>
      </c>
      <c r="C22" s="45" t="s">
        <v>68</v>
      </c>
      <c r="E22" s="37">
        <f>+'Cypress D2'!E21+'Eagle D2'!E21+'Labrador D2'!E21+'Lake Pl D2'!E21+'Longwood D2'!E21+'LUSI D2'!E21+'Mid D2'!E21+'Penn D2'!E21+'Sandal D2'!E21+'Sanlando D2'!E21+'Tierra D2'!E21+'Marion D2'!E21+'Orange D2'!E21+'Pasco D2'!E21+'Pinellas D2'!E21+'Sem D2'!E21</f>
        <v>0</v>
      </c>
      <c r="F22" s="37"/>
      <c r="G22" s="37">
        <f>+'Cypress D2'!G21+'Eagle D2'!G21+'Labrador D2'!G21+'Lake Pl D2'!G21+'Longwood D2'!G21+'LUSI D2'!G21+'Mid D2'!G21+'Penn D2'!G21+'Sandal D2'!G21+'Sanlando D2'!G21+'Tierra D2'!G21+'Marion D2'!G21+'Orange D2'!G21+'Pasco D2'!G21+'Pinellas D2'!G21+'Sem D2'!G21</f>
        <v>0</v>
      </c>
      <c r="H22" s="37"/>
      <c r="I22" s="37">
        <f>+'Cypress D2'!I21+'Eagle D2'!I21+'Labrador D2'!I21+'Lake Pl D2'!I21+'Longwood D2'!I21+'LUSI D2'!I21+'Mid D2'!J21+'Penn D2'!I21+'Sandal D2'!I21+'Sanlando D2'!I21+'Tierra D2'!I21+'Marion D2'!I21+'Orange D2'!I21+'Pasco D2'!I21+'Pinellas D2'!I21+'Sem D2'!I21</f>
        <v>0</v>
      </c>
      <c r="J22" s="37">
        <f>+'Cypress D2'!J21+'Eagle D2'!J21+'Labrador D2'!J21+'Lake Pl D2'!J21+'Longwood D2'!J21+'LUSI D2'!J21+'Mid D2'!K21+'Penn D2'!J21+'Sandal D2'!J21+'Sanlando D2'!J21+'Tierra D2'!J21+'Marion D2'!J21+'Orange D2'!J21+'Pasco D2'!J21+'Pinellas D2'!J21+'Sem D2'!J21</f>
        <v>0</v>
      </c>
      <c r="K22" s="37">
        <f>+'Cypress D2'!K21+'Eagle D2'!K21+'Labrador D2'!K21+'Lake Pl D2'!K21+'Longwood D2'!K21+'LUSI D2'!K21+'Mid D2'!L21+'Penn D2'!K21+'Sandal D2'!K21+'Sanlando D2'!K21+'Tierra D2'!K21+'Marion D2'!K21+'Orange D2'!K21+'Pasco D2'!L21+'Pinellas D2'!K21+'Sem D2'!K21</f>
        <v>0</v>
      </c>
      <c r="L22" s="66">
        <f>P22-I22</f>
        <v>0</v>
      </c>
      <c r="N22" s="103" t="s">
        <v>93</v>
      </c>
      <c r="P22" s="67">
        <f>ROUND(+K22,4)</f>
        <v>0</v>
      </c>
      <c r="Q22" s="67"/>
      <c r="R22" s="22">
        <f t="shared" si="0"/>
        <v>0</v>
      </c>
    </row>
    <row r="23" spans="1:18">
      <c r="A23" s="33">
        <f t="shared" si="1"/>
        <v>8</v>
      </c>
      <c r="C23" s="45" t="s">
        <v>111</v>
      </c>
      <c r="E23" s="37">
        <f>+'Cypress D2'!E22+'Eagle D2'!E22+'Labrador D2'!E22+'Lake Pl D2'!E22+'Longwood D2'!E22+'LUSI D2'!E22+'Mid D2'!E22+'Penn D2'!E22+'Sandal D2'!E22+'Sanlando D2'!E22+'Tierra D2'!E22+'Marion D2'!E22+'Orange D2'!E22+'Pasco D2'!E22+'Pinellas D2'!E22+'Sem D2'!E22</f>
        <v>7204478.6000000006</v>
      </c>
      <c r="F23" s="37"/>
      <c r="G23" s="37">
        <f>+'Cypress D2'!G22+'Eagle D2'!G22+'Labrador D2'!G22+'Lake Pl D2'!G22+'Longwood D2'!G22+'LUSI D2'!G22+'Mid D2'!G22+'Penn D2'!G22+'Sandal D2'!G22+'Sanlando D2'!G22+'Tierra D2'!G22+'Marion D2'!G22+'Orange D2'!G22+'Pasco D2'!G22+'Pinellas D2'!G22+'Sem D2'!G22</f>
        <v>9166919.7599999979</v>
      </c>
      <c r="H23" s="37"/>
      <c r="I23" s="37">
        <f>+'Cypress D2'!I22+'Eagle D2'!I22+'Labrador D2'!I22+'Lake Pl D2'!I22+'Longwood D2'!I22+'LUSI D2'!I22+'Mid D2'!I22+'Penn D2'!I22+'Sandal D2'!I22+'Sanlando D2'!I22+'Tierra D2'!I22+'Marion D2'!I22+'Orange D2'!I22+'Pasco D2'!I22+'Pinellas D2'!I22+'Sem D2'!I22</f>
        <v>7339011.4715384617</v>
      </c>
      <c r="J23" s="37">
        <f>+'Cypress D2'!J22+'Eagle D2'!J22+'Labrador D2'!J22+'Lake Pl D2'!J22+'Longwood D2'!J22+'LUSI D2'!J22+'Mid D2'!J22+'Penn D2'!J22+'Sandal D2'!J22+'Sanlando D2'!J22+'Tierra D2'!J22+'Marion D2'!J22+'Orange D2'!J22+'Pasco D2'!J22+'Pinellas D2'!J22+'Sem D2'!J22</f>
        <v>141853.83000000002</v>
      </c>
      <c r="K23" s="37">
        <f>+'Cypress D2'!K22+'Eagle D2'!K22+'Labrador D2'!K22+'Lake Pl D2'!K22+'Longwood D2'!K22+'LUSI D2'!K22+'Mid D2'!K22+'Penn D2'!K22+'Sandal D2'!K22+'Sanlando D2'!K22+'Tierra D2'!K22+'Marion D2'!K22+'Orange D2'!K22+'Pasco D2'!K22+'Pinellas D2'!K22+'Sem D2'!K22</f>
        <v>7480865.3015384618</v>
      </c>
      <c r="L23" s="37">
        <f>+'Cypress D2'!L22+'Eagle D2'!L22+'Labrador D2'!L22+'Lake Pl D2'!L22+'Longwood D2'!L22+'LUSI D2'!L22+'Mid D2'!L22+'Penn D2'!L22+'Sandal D2'!L22+'Sanlando D2'!L22+'Tierra D2'!L22+'Marion D2'!L22+'Orange D2'!L22+'Pasco D2'!M22+'Pinellas D2'!L22+'Sem D2'!L22</f>
        <v>104406.85691538421</v>
      </c>
      <c r="N23" s="103" t="s">
        <v>93</v>
      </c>
      <c r="P23" s="67">
        <f>ROUND(+K23+L23,4)</f>
        <v>7585272.1584999999</v>
      </c>
      <c r="Q23" s="67">
        <f>+'CONS A1'!G38+'CONS A2'!G38</f>
        <v>-104407</v>
      </c>
      <c r="R23" s="22">
        <f>+P23+Q23</f>
        <v>7480865.1584999999</v>
      </c>
    </row>
    <row r="24" spans="1:18">
      <c r="A24" s="33">
        <f t="shared" si="1"/>
        <v>9</v>
      </c>
      <c r="C24" s="24" t="s">
        <v>70</v>
      </c>
      <c r="E24" s="37">
        <f>+'Cypress D2'!E23+'Eagle D2'!E23+'Labrador D2'!E23+'Lake Pl D2'!E23+'Longwood D2'!E23+'LUSI D2'!E23+'Mid D2'!E23+'Penn D2'!E23+'Sandal D2'!E23+'Sanlando D2'!E23+'Tierra D2'!E23+'Marion D2'!E23+'Orange D2'!E23+'Pasco D2'!E23+'Pinellas D2'!E23+'Sem D2'!E23</f>
        <v>0</v>
      </c>
      <c r="F24" s="37"/>
      <c r="G24" s="37"/>
      <c r="H24" s="37"/>
      <c r="I24" s="37"/>
      <c r="J24" s="37"/>
      <c r="K24" s="37"/>
      <c r="L24" s="66"/>
      <c r="N24" s="35"/>
      <c r="P24" s="22"/>
      <c r="Q24" s="22"/>
      <c r="R24" s="22"/>
    </row>
    <row r="25" spans="1:18">
      <c r="A25" s="33">
        <f t="shared" si="1"/>
        <v>10</v>
      </c>
      <c r="E25" s="69"/>
      <c r="F25" s="37"/>
      <c r="G25" s="69"/>
      <c r="H25" s="37"/>
      <c r="I25" s="69"/>
      <c r="J25" s="69"/>
      <c r="K25" s="69"/>
      <c r="L25" s="71"/>
      <c r="N25" s="72"/>
      <c r="P25" s="71"/>
      <c r="Q25" s="298"/>
      <c r="R25" s="71"/>
    </row>
    <row r="26" spans="1:18" ht="12.75" thickBot="1">
      <c r="A26" s="33">
        <f t="shared" si="1"/>
        <v>11</v>
      </c>
      <c r="C26" s="24" t="s">
        <v>71</v>
      </c>
      <c r="E26" s="74">
        <f>SUM(E16:E24)</f>
        <v>377264084.46431106</v>
      </c>
      <c r="F26" s="37"/>
      <c r="G26" s="74">
        <f>SUM(G16:G24)</f>
        <v>408425956.13473874</v>
      </c>
      <c r="H26" s="37"/>
      <c r="I26" s="74">
        <f>SUM(I16:I24)</f>
        <v>396184534.6069231</v>
      </c>
      <c r="J26" s="74">
        <f>SUM(J16:J24)</f>
        <v>141853.83000000002</v>
      </c>
      <c r="K26" s="74">
        <f>SUM(K16:K24)</f>
        <v>396269685.16122311</v>
      </c>
      <c r="L26" s="74">
        <f>SUM(L16:L24)</f>
        <v>-286099490.22918463</v>
      </c>
      <c r="N26" s="43"/>
      <c r="P26" s="74">
        <f>+'Cypress D2'!P25+'Eagle D2'!P25+'Labrador D2'!P25+'Lake Pl D2'!P25+'Longwood D2'!P25+'LUSI D2'!P25+'Mid D2'!P25+'Penn D2'!P25+'Sandal D2'!P25+'Sanlando D2'!P25+'Tierra D2'!P25+'Marion D2'!P25+'Orange D2'!P25+'Pasco D2'!P25+'Pinellas D2'!P25+'Sem D2'!P25</f>
        <v>110170195.93214212</v>
      </c>
      <c r="Q26" s="74">
        <f>SUM(Q16:Q24)</f>
        <v>-104407</v>
      </c>
      <c r="R26" s="74">
        <f>+'CONS A1'!H40+'CONS A2'!H40:H40-1</f>
        <v>110065788.53250405</v>
      </c>
    </row>
    <row r="27" spans="1:18" ht="12.75" thickTop="1">
      <c r="A27" s="33">
        <f t="shared" si="1"/>
        <v>12</v>
      </c>
    </row>
    <row r="28" spans="1:18">
      <c r="A28" s="33">
        <f t="shared" si="1"/>
        <v>13</v>
      </c>
      <c r="C28" s="99" t="s">
        <v>72</v>
      </c>
      <c r="P28" s="76"/>
      <c r="Q28" s="76"/>
      <c r="R28" s="76"/>
    </row>
    <row r="29" spans="1:18">
      <c r="A29" s="33">
        <f t="shared" si="1"/>
        <v>14</v>
      </c>
    </row>
    <row r="30" spans="1:18">
      <c r="A30" s="33">
        <f t="shared" si="1"/>
        <v>15</v>
      </c>
      <c r="C30" s="44" t="s">
        <v>96</v>
      </c>
    </row>
    <row r="31" spans="1:18">
      <c r="A31" s="33">
        <f t="shared" si="1"/>
        <v>16</v>
      </c>
      <c r="C31" s="53"/>
    </row>
    <row r="32" spans="1:18">
      <c r="A32" s="33">
        <f t="shared" si="1"/>
        <v>17</v>
      </c>
      <c r="C32" s="302"/>
    </row>
    <row r="33" spans="1:3">
      <c r="A33" s="33">
        <f t="shared" si="1"/>
        <v>18</v>
      </c>
      <c r="C33" s="53" t="s">
        <v>98</v>
      </c>
    </row>
  </sheetData>
  <mergeCells count="2">
    <mergeCell ref="L13:N13"/>
    <mergeCell ref="A9:N10"/>
  </mergeCells>
  <pageMargins left="0.5" right="0.5" top="0.75" bottom="0.75" header="0.3" footer="0.3"/>
  <pageSetup scale="72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zoomScaleNormal="100"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104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105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99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1" t="s">
        <v>100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106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1088998.7280999999</v>
      </c>
      <c r="G15" s="35">
        <v>0.4324057729880017</v>
      </c>
      <c r="I15" s="36">
        <v>6.6959321087948331E-2</v>
      </c>
      <c r="K15" s="35">
        <v>2.9000000000000001E-2</v>
      </c>
    </row>
    <row r="16" spans="1:13">
      <c r="A16" s="33">
        <v>2</v>
      </c>
      <c r="C16" s="24" t="s">
        <v>63</v>
      </c>
      <c r="E16" s="37">
        <v>103423.1471</v>
      </c>
      <c r="G16" s="35">
        <v>4.1065948667040789E-2</v>
      </c>
      <c r="I16" s="36">
        <v>2.3220060000000001E-2</v>
      </c>
      <c r="K16" s="35">
        <v>1E-3</v>
      </c>
    </row>
    <row r="17" spans="1:13">
      <c r="A17" s="33">
        <v>3</v>
      </c>
      <c r="C17" s="24" t="s">
        <v>64</v>
      </c>
      <c r="E17" s="37">
        <v>0</v>
      </c>
      <c r="G17" s="35">
        <v>0</v>
      </c>
      <c r="I17" s="36">
        <v>0</v>
      </c>
      <c r="K17" s="35">
        <v>0</v>
      </c>
    </row>
    <row r="18" spans="1:13">
      <c r="A18" s="33">
        <v>4</v>
      </c>
      <c r="C18" s="24" t="s">
        <v>65</v>
      </c>
      <c r="E18" s="37">
        <v>1158104.1945</v>
      </c>
      <c r="G18" s="35">
        <v>0.45984529320537004</v>
      </c>
      <c r="I18" s="36">
        <v>0.10397708544753399</v>
      </c>
      <c r="K18" s="35">
        <v>4.7800000000000002E-2</v>
      </c>
    </row>
    <row r="19" spans="1:13">
      <c r="A19" s="33">
        <v>5</v>
      </c>
      <c r="C19" s="24" t="s">
        <v>66</v>
      </c>
      <c r="E19" s="37">
        <v>11019</v>
      </c>
      <c r="G19" s="35">
        <v>4.3752844604950381E-3</v>
      </c>
      <c r="I19" s="36">
        <v>0.02</v>
      </c>
      <c r="K19" s="35">
        <v>1E-4</v>
      </c>
    </row>
    <row r="20" spans="1:13">
      <c r="A20" s="33">
        <v>6</v>
      </c>
      <c r="C20" s="24" t="s">
        <v>67</v>
      </c>
      <c r="E20" s="37">
        <v>0</v>
      </c>
      <c r="G20" s="35">
        <v>0</v>
      </c>
      <c r="I20" s="36">
        <v>0</v>
      </c>
      <c r="K20" s="35">
        <v>0</v>
      </c>
    </row>
    <row r="21" spans="1:13">
      <c r="A21" s="33">
        <v>7</v>
      </c>
      <c r="C21" s="24" t="s">
        <v>68</v>
      </c>
      <c r="E21" s="37">
        <v>0</v>
      </c>
      <c r="G21" s="35">
        <v>0</v>
      </c>
      <c r="I21" s="36">
        <v>0</v>
      </c>
      <c r="K21" s="35">
        <v>0</v>
      </c>
    </row>
    <row r="22" spans="1:13">
      <c r="A22" s="33">
        <v>8</v>
      </c>
      <c r="C22" s="24" t="s">
        <v>69</v>
      </c>
      <c r="E22" s="38">
        <v>156919.75229999999</v>
      </c>
      <c r="G22" s="35">
        <v>6.2307700679092519E-2</v>
      </c>
      <c r="I22" s="36">
        <v>0</v>
      </c>
      <c r="K22" s="35">
        <v>0</v>
      </c>
    </row>
    <row r="23" spans="1:13">
      <c r="A23" s="33">
        <v>9</v>
      </c>
      <c r="C23" s="24" t="s">
        <v>70</v>
      </c>
      <c r="E23" s="37">
        <v>0</v>
      </c>
      <c r="G23" s="35">
        <v>0</v>
      </c>
      <c r="I23" s="36">
        <v>0</v>
      </c>
      <c r="K23" s="35">
        <v>0</v>
      </c>
    </row>
    <row r="24" spans="1:13">
      <c r="A24" s="33">
        <v>10</v>
      </c>
      <c r="E24" s="39"/>
      <c r="G24" s="40"/>
      <c r="I24" s="41"/>
      <c r="K24" s="40"/>
    </row>
    <row r="25" spans="1:13" ht="15.75" thickBot="1">
      <c r="A25" s="33">
        <v>11</v>
      </c>
      <c r="C25" s="24" t="s">
        <v>71</v>
      </c>
      <c r="E25" s="42">
        <v>2518464.8219999997</v>
      </c>
      <c r="G25" s="43">
        <v>1</v>
      </c>
      <c r="I25" s="35"/>
      <c r="K25" s="43">
        <v>7.7900000000000011E-2</v>
      </c>
    </row>
    <row r="26" spans="1:13" ht="15.75" thickTop="1">
      <c r="A26" s="33">
        <v>12</v>
      </c>
    </row>
    <row r="27" spans="1:13">
      <c r="A27" s="33">
        <v>13</v>
      </c>
      <c r="B27" s="45"/>
      <c r="C27" s="96" t="s">
        <v>107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6" zoomScaleNormal="100" workbookViewId="0"/>
  </sheetViews>
  <sheetFormatPr defaultColWidth="9.140625" defaultRowHeight="15"/>
  <cols>
    <col min="1" max="1" width="6" style="24" customWidth="1"/>
    <col min="2" max="2" width="2.7109375" style="24" customWidth="1"/>
    <col min="3" max="3" width="43.42578125" style="24" customWidth="1"/>
    <col min="4" max="4" width="2.7109375" style="24" customWidth="1"/>
    <col min="5" max="5" width="14.28515625" style="24" customWidth="1"/>
    <col min="6" max="6" width="2.7109375" style="24" customWidth="1"/>
    <col min="7" max="7" width="13.7109375" style="24" customWidth="1"/>
    <col min="8" max="8" width="2.7109375" style="24" customWidth="1"/>
    <col min="9" max="9" width="14.7109375" style="24" bestFit="1" customWidth="1"/>
    <col min="10" max="11" width="14.7109375" style="24" customWidth="1"/>
    <col min="12" max="12" width="15.5703125" style="24" bestFit="1" customWidth="1"/>
    <col min="13" max="13" width="2.7109375" style="24" customWidth="1"/>
    <col min="14" max="14" width="10.85546875" style="24" bestFit="1" customWidth="1"/>
    <col min="15" max="15" width="2.7109375" style="24" customWidth="1"/>
    <col min="16" max="16" width="20.28515625" style="24" customWidth="1"/>
    <col min="17" max="17" width="13.140625" style="24" customWidth="1"/>
    <col min="18" max="18" width="9.140625" style="25"/>
    <col min="19" max="19" width="10.7109375" style="25" bestFit="1" customWidth="1"/>
    <col min="20" max="16384" width="9.140625" style="25"/>
  </cols>
  <sheetData>
    <row r="1" spans="1:17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 t="s">
        <v>0</v>
      </c>
      <c r="M1" s="23"/>
      <c r="N1" s="23"/>
      <c r="O1" s="23"/>
      <c r="P1" s="23"/>
    </row>
    <row r="2" spans="1:17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>
      <c r="A3" s="1" t="s">
        <v>104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>
      <c r="A4" s="1" t="s">
        <v>105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78</v>
      </c>
      <c r="M4" s="23"/>
      <c r="N4" s="23"/>
      <c r="O4" s="23"/>
      <c r="P4" s="23"/>
    </row>
    <row r="5" spans="1:17">
      <c r="A5" s="1" t="s">
        <v>99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41</v>
      </c>
      <c r="M5" s="23"/>
      <c r="N5" s="23"/>
      <c r="O5" s="23"/>
      <c r="P5" s="23"/>
    </row>
    <row r="6" spans="1:17">
      <c r="A6" s="23" t="s">
        <v>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>
      <c r="A7" s="23" t="s">
        <v>52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" t="s">
        <v>100</v>
      </c>
      <c r="M7" s="23"/>
      <c r="N7" s="23"/>
      <c r="O7" s="23"/>
      <c r="P7" s="23"/>
    </row>
    <row r="8" spans="1:17">
      <c r="A8" s="325" t="s">
        <v>80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</row>
    <row r="9" spans="1:17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58" customFormat="1">
      <c r="A11" s="56"/>
      <c r="B11" s="56"/>
      <c r="C11" s="56">
        <v>-1</v>
      </c>
      <c r="D11" s="56"/>
      <c r="E11" s="56">
        <v>-2</v>
      </c>
      <c r="F11" s="56"/>
      <c r="G11" s="56">
        <v>-3</v>
      </c>
      <c r="H11" s="56"/>
      <c r="I11" s="56">
        <v>-4</v>
      </c>
      <c r="J11" s="56">
        <v>-5</v>
      </c>
      <c r="K11" s="56">
        <v>-6</v>
      </c>
      <c r="L11" s="56">
        <v>-5</v>
      </c>
      <c r="M11" s="56"/>
      <c r="N11" s="56">
        <v>-6</v>
      </c>
      <c r="O11" s="56"/>
      <c r="P11" s="56">
        <v>-7</v>
      </c>
      <c r="Q11" s="57"/>
    </row>
    <row r="12" spans="1:17">
      <c r="A12" s="23"/>
      <c r="B12" s="23"/>
      <c r="C12" s="23"/>
      <c r="D12" s="23"/>
      <c r="E12" s="23"/>
      <c r="F12" s="23"/>
      <c r="G12" s="23"/>
      <c r="H12" s="23"/>
      <c r="I12" s="29" t="s">
        <v>81</v>
      </c>
      <c r="J12" s="29"/>
      <c r="K12" s="29" t="s">
        <v>82</v>
      </c>
      <c r="L12" s="324" t="s">
        <v>83</v>
      </c>
      <c r="M12" s="324"/>
      <c r="N12" s="324"/>
      <c r="O12" s="23"/>
      <c r="P12" s="29" t="s">
        <v>54</v>
      </c>
    </row>
    <row r="13" spans="1:17">
      <c r="A13" s="29" t="s">
        <v>13</v>
      </c>
      <c r="B13" s="29"/>
      <c r="C13" s="29"/>
      <c r="D13" s="29"/>
      <c r="E13" s="29" t="s">
        <v>84</v>
      </c>
      <c r="F13" s="29"/>
      <c r="G13" s="29" t="s">
        <v>84</v>
      </c>
      <c r="H13" s="29"/>
      <c r="I13" s="29" t="s">
        <v>85</v>
      </c>
      <c r="J13" s="29" t="s">
        <v>109</v>
      </c>
      <c r="K13" s="29" t="s">
        <v>87</v>
      </c>
      <c r="L13" s="60"/>
      <c r="M13" s="60"/>
      <c r="N13" s="61" t="s">
        <v>88</v>
      </c>
      <c r="O13" s="23"/>
      <c r="P13" s="29" t="s">
        <v>55</v>
      </c>
    </row>
    <row r="14" spans="1:17">
      <c r="A14" s="62" t="s">
        <v>17</v>
      </c>
      <c r="B14" s="62"/>
      <c r="C14" s="62" t="s">
        <v>57</v>
      </c>
      <c r="D14" s="62"/>
      <c r="E14" s="63">
        <v>42004</v>
      </c>
      <c r="F14" s="62"/>
      <c r="G14" s="63">
        <v>42369</v>
      </c>
      <c r="H14" s="62"/>
      <c r="I14" s="62" t="s">
        <v>89</v>
      </c>
      <c r="J14" s="62" t="s">
        <v>46</v>
      </c>
      <c r="K14" s="62" t="s">
        <v>89</v>
      </c>
      <c r="L14" s="62" t="s">
        <v>88</v>
      </c>
      <c r="M14" s="97"/>
      <c r="N14" s="62" t="s">
        <v>90</v>
      </c>
      <c r="O14" s="97"/>
      <c r="P14" s="62" t="s">
        <v>110</v>
      </c>
    </row>
    <row r="15" spans="1:17">
      <c r="A15" s="33">
        <v>1</v>
      </c>
      <c r="C15" s="24" t="s">
        <v>62</v>
      </c>
      <c r="E15" s="37">
        <v>180000000</v>
      </c>
      <c r="G15" s="37">
        <v>180000000</v>
      </c>
      <c r="I15" s="37">
        <v>180000000</v>
      </c>
      <c r="J15" s="37"/>
      <c r="K15" s="66">
        <v>180000000</v>
      </c>
      <c r="L15" s="66">
        <v>-178911002.2719</v>
      </c>
      <c r="N15" s="102">
        <v>0.46329999999999999</v>
      </c>
      <c r="P15" s="67">
        <v>1088998.7280999999</v>
      </c>
    </row>
    <row r="16" spans="1:17">
      <c r="A16" s="33">
        <v>2</v>
      </c>
      <c r="C16" s="24" t="s">
        <v>63</v>
      </c>
      <c r="E16" s="38">
        <v>2300000</v>
      </c>
      <c r="F16" s="37"/>
      <c r="G16" s="38">
        <v>17000000</v>
      </c>
      <c r="H16" s="37"/>
      <c r="I16" s="37">
        <v>17100000</v>
      </c>
      <c r="J16" s="38"/>
      <c r="K16" s="66">
        <v>17100000</v>
      </c>
      <c r="L16" s="66">
        <v>-16996576.852899998</v>
      </c>
      <c r="N16" s="102">
        <v>4.3999999999999997E-2</v>
      </c>
      <c r="P16" s="67">
        <v>103423.1471</v>
      </c>
    </row>
    <row r="17" spans="1:20">
      <c r="A17" s="33">
        <v>3</v>
      </c>
      <c r="C17" s="24" t="s">
        <v>64</v>
      </c>
      <c r="E17" s="37"/>
      <c r="F17" s="37"/>
      <c r="G17" s="37">
        <v>0</v>
      </c>
      <c r="H17" s="37"/>
      <c r="I17" s="37">
        <v>0</v>
      </c>
      <c r="J17" s="38"/>
      <c r="K17" s="66">
        <v>0</v>
      </c>
      <c r="L17" s="66">
        <v>0</v>
      </c>
      <c r="N17" s="102">
        <v>0</v>
      </c>
      <c r="P17" s="67">
        <v>0</v>
      </c>
    </row>
    <row r="18" spans="1:20">
      <c r="A18" s="33">
        <v>4</v>
      </c>
      <c r="C18" s="24" t="s">
        <v>65</v>
      </c>
      <c r="E18" s="37">
        <v>187444000</v>
      </c>
      <c r="F18" s="37"/>
      <c r="G18" s="38">
        <v>201935000</v>
      </c>
      <c r="H18" s="37"/>
      <c r="I18" s="38">
        <v>191433000</v>
      </c>
      <c r="J18" s="38"/>
      <c r="K18" s="66">
        <v>191433000</v>
      </c>
      <c r="L18" s="66">
        <v>-190274895.8055</v>
      </c>
      <c r="N18" s="102">
        <v>0.49270000000000003</v>
      </c>
      <c r="P18" s="67">
        <v>1158104.1945</v>
      </c>
    </row>
    <row r="19" spans="1:20">
      <c r="A19" s="33">
        <v>5</v>
      </c>
      <c r="C19" s="45" t="s">
        <v>92</v>
      </c>
      <c r="E19" s="37">
        <v>8100.53</v>
      </c>
      <c r="F19" s="37"/>
      <c r="G19" s="37">
        <v>13623.21</v>
      </c>
      <c r="H19" s="37"/>
      <c r="I19" s="37">
        <v>11019</v>
      </c>
      <c r="J19" s="37"/>
      <c r="K19" s="66">
        <v>11019</v>
      </c>
      <c r="L19" s="66">
        <v>0</v>
      </c>
      <c r="N19" s="103" t="s">
        <v>93</v>
      </c>
      <c r="P19" s="67">
        <v>11019</v>
      </c>
    </row>
    <row r="20" spans="1:20">
      <c r="A20" s="33">
        <v>6</v>
      </c>
      <c r="C20" s="45" t="s">
        <v>94</v>
      </c>
      <c r="E20" s="37"/>
      <c r="F20" s="37"/>
      <c r="G20" s="37">
        <v>0</v>
      </c>
      <c r="H20" s="37"/>
      <c r="I20" s="37">
        <v>0</v>
      </c>
      <c r="J20" s="37"/>
      <c r="K20" s="66">
        <v>0</v>
      </c>
      <c r="L20" s="66">
        <v>0</v>
      </c>
      <c r="N20" s="103" t="s">
        <v>93</v>
      </c>
      <c r="P20" s="67">
        <v>0</v>
      </c>
    </row>
    <row r="21" spans="1:20">
      <c r="A21" s="33">
        <v>7</v>
      </c>
      <c r="C21" s="45" t="s">
        <v>68</v>
      </c>
      <c r="E21" s="37"/>
      <c r="F21" s="37"/>
      <c r="G21" s="37">
        <v>0</v>
      </c>
      <c r="H21" s="37"/>
      <c r="I21" s="37">
        <v>0</v>
      </c>
      <c r="J21" s="37"/>
      <c r="K21" s="66">
        <v>0</v>
      </c>
      <c r="L21" s="66">
        <v>0</v>
      </c>
      <c r="N21" s="103" t="s">
        <v>93</v>
      </c>
      <c r="P21" s="67">
        <v>0</v>
      </c>
    </row>
    <row r="22" spans="1:20">
      <c r="A22" s="33">
        <v>8</v>
      </c>
      <c r="C22" s="45" t="s">
        <v>111</v>
      </c>
      <c r="E22" s="37">
        <v>156842.94</v>
      </c>
      <c r="F22" s="37"/>
      <c r="G22" s="37">
        <v>176294.73000000004</v>
      </c>
      <c r="H22" s="37"/>
      <c r="I22" s="37">
        <v>155301.75230769231</v>
      </c>
      <c r="J22" s="38">
        <v>1618</v>
      </c>
      <c r="K22" s="66">
        <v>156919.75230769231</v>
      </c>
      <c r="L22" s="66">
        <v>0</v>
      </c>
      <c r="N22" s="103" t="s">
        <v>93</v>
      </c>
      <c r="P22" s="67">
        <v>156919.75229999999</v>
      </c>
    </row>
    <row r="23" spans="1:20">
      <c r="A23" s="33">
        <v>9</v>
      </c>
      <c r="C23" s="24" t="s">
        <v>70</v>
      </c>
      <c r="E23" s="37"/>
      <c r="F23" s="37"/>
      <c r="G23" s="37"/>
      <c r="H23" s="37"/>
      <c r="I23" s="37">
        <v>0</v>
      </c>
      <c r="J23" s="37"/>
      <c r="K23" s="37"/>
      <c r="L23" s="66"/>
      <c r="N23" s="102">
        <v>0</v>
      </c>
      <c r="P23" s="67">
        <v>0</v>
      </c>
    </row>
    <row r="24" spans="1:20">
      <c r="A24" s="33">
        <v>10</v>
      </c>
      <c r="E24" s="297"/>
      <c r="F24" s="37"/>
      <c r="G24" s="297"/>
      <c r="H24" s="37"/>
      <c r="I24" s="297"/>
      <c r="J24" s="297"/>
      <c r="K24" s="297"/>
      <c r="L24" s="298"/>
      <c r="N24" s="299"/>
      <c r="P24" s="300"/>
    </row>
    <row r="25" spans="1:20" ht="15.75" thickBot="1">
      <c r="A25" s="33">
        <v>11</v>
      </c>
      <c r="C25" s="24" t="s">
        <v>71</v>
      </c>
      <c r="E25" s="74">
        <v>369908943.46999997</v>
      </c>
      <c r="F25" s="37"/>
      <c r="G25" s="74">
        <v>399124917.94</v>
      </c>
      <c r="H25" s="37"/>
      <c r="I25" s="74">
        <v>388699320.75230771</v>
      </c>
      <c r="J25" s="74">
        <v>1618</v>
      </c>
      <c r="K25" s="74">
        <v>388700938.75230771</v>
      </c>
      <c r="L25" s="74">
        <v>-386182474.9303</v>
      </c>
      <c r="N25" s="104">
        <v>1</v>
      </c>
      <c r="P25" s="98">
        <v>2518464.8219570173</v>
      </c>
      <c r="Q25" s="75"/>
      <c r="S25" s="76"/>
      <c r="T25" s="77"/>
    </row>
    <row r="26" spans="1:20" ht="15.75" thickTop="1">
      <c r="A26" s="33">
        <v>12</v>
      </c>
      <c r="S26" s="78"/>
    </row>
    <row r="27" spans="1:20">
      <c r="A27" s="33">
        <v>13</v>
      </c>
      <c r="C27" s="99" t="s">
        <v>72</v>
      </c>
      <c r="P27" s="76"/>
    </row>
    <row r="28" spans="1:20">
      <c r="A28" s="33">
        <v>14</v>
      </c>
    </row>
    <row r="29" spans="1:20">
      <c r="A29" s="33">
        <v>15</v>
      </c>
      <c r="C29" s="44" t="s">
        <v>96</v>
      </c>
    </row>
    <row r="30" spans="1:20">
      <c r="A30" s="33">
        <v>16</v>
      </c>
      <c r="C30" s="53" t="s">
        <v>97</v>
      </c>
    </row>
    <row r="31" spans="1:20">
      <c r="A31" s="33">
        <v>17</v>
      </c>
      <c r="C31" s="53" t="s">
        <v>98</v>
      </c>
    </row>
    <row r="32" spans="1:20">
      <c r="A32" s="53"/>
    </row>
    <row r="33" spans="1:16">
      <c r="A33" s="54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</sheetData>
  <mergeCells count="2">
    <mergeCell ref="A8:P9"/>
    <mergeCell ref="L12:N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Normal="100" workbookViewId="0"/>
  </sheetViews>
  <sheetFormatPr defaultColWidth="9.140625" defaultRowHeight="15"/>
  <cols>
    <col min="1" max="1" width="9.140625" style="24"/>
    <col min="2" max="2" width="1.7109375" style="24" customWidth="1"/>
    <col min="3" max="3" width="38.85546875" style="24" customWidth="1"/>
    <col min="4" max="4" width="1.7109375" style="24" customWidth="1"/>
    <col min="5" max="5" width="18.855468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9.140625" style="24"/>
    <col min="10" max="10" width="1.7109375" style="24" customWidth="1"/>
    <col min="11" max="11" width="17.28515625" style="24" customWidth="1"/>
    <col min="12" max="13" width="9.140625" style="24"/>
    <col min="14" max="16384" width="9.140625" style="25"/>
  </cols>
  <sheetData>
    <row r="1" spans="1:13">
      <c r="A1" s="23" t="s">
        <v>47</v>
      </c>
      <c r="B1" s="23"/>
      <c r="C1" s="23"/>
      <c r="D1" s="23"/>
      <c r="E1" s="23"/>
      <c r="F1" s="23"/>
      <c r="G1" s="23"/>
      <c r="H1" s="23"/>
      <c r="I1" s="23" t="s">
        <v>0</v>
      </c>
      <c r="J1" s="23"/>
      <c r="K1" s="23"/>
      <c r="M1" s="25"/>
    </row>
    <row r="2" spans="1:13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25"/>
    </row>
    <row r="3" spans="1:13">
      <c r="M3" s="25"/>
    </row>
    <row r="4" spans="1:13">
      <c r="A4" s="1" t="s">
        <v>112</v>
      </c>
      <c r="B4" s="23"/>
      <c r="C4" s="23"/>
      <c r="D4" s="23"/>
      <c r="E4" s="23"/>
      <c r="F4" s="23"/>
      <c r="G4" s="23"/>
      <c r="H4" s="23"/>
      <c r="I4" s="23" t="s">
        <v>49</v>
      </c>
      <c r="J4" s="23"/>
      <c r="K4" s="23"/>
      <c r="M4" s="25"/>
    </row>
    <row r="5" spans="1:13">
      <c r="A5" s="1" t="s">
        <v>105</v>
      </c>
      <c r="B5" s="23"/>
      <c r="C5" s="23"/>
      <c r="D5" s="23"/>
      <c r="E5" s="23"/>
      <c r="F5" s="23"/>
      <c r="G5" s="23"/>
      <c r="H5" s="23"/>
      <c r="I5" s="23" t="s">
        <v>50</v>
      </c>
      <c r="J5" s="23"/>
      <c r="K5" s="23"/>
      <c r="M5" s="25"/>
    </row>
    <row r="6" spans="1:13">
      <c r="A6" s="1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5"/>
    </row>
    <row r="7" spans="1:13">
      <c r="A7" s="23" t="s">
        <v>51</v>
      </c>
      <c r="B7" s="23"/>
      <c r="C7" s="23"/>
      <c r="D7" s="23"/>
      <c r="E7" s="23"/>
      <c r="F7" s="23"/>
      <c r="G7" s="23"/>
      <c r="H7" s="23"/>
      <c r="I7" s="101" t="s">
        <v>115</v>
      </c>
      <c r="J7" s="23"/>
      <c r="K7" s="23"/>
      <c r="M7" s="25"/>
    </row>
    <row r="8" spans="1:13">
      <c r="A8" s="23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29.25" customHeight="1">
      <c r="A9" s="323" t="s">
        <v>53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3" ht="15.7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3">
      <c r="A11" s="27"/>
      <c r="B11" s="27"/>
      <c r="C11" s="28">
        <v>-1</v>
      </c>
      <c r="D11" s="28"/>
      <c r="E11" s="28">
        <v>-2</v>
      </c>
      <c r="F11" s="28"/>
      <c r="G11" s="28">
        <v>-3</v>
      </c>
      <c r="H11" s="28"/>
      <c r="I11" s="28">
        <v>-4</v>
      </c>
      <c r="J11" s="27"/>
      <c r="K11" s="28">
        <v>-5</v>
      </c>
    </row>
    <row r="12" spans="1:13">
      <c r="A12" s="23"/>
      <c r="B12" s="23"/>
      <c r="C12" s="23"/>
      <c r="D12" s="23"/>
      <c r="E12" s="29" t="s">
        <v>54</v>
      </c>
      <c r="F12" s="23"/>
      <c r="G12" s="23"/>
      <c r="H12" s="23"/>
      <c r="I12" s="23"/>
      <c r="J12" s="23"/>
      <c r="K12" s="23"/>
    </row>
    <row r="13" spans="1:13">
      <c r="A13" s="23"/>
      <c r="B13" s="23"/>
      <c r="C13" s="23"/>
      <c r="D13" s="23"/>
      <c r="E13" s="29" t="s">
        <v>55</v>
      </c>
      <c r="F13" s="23"/>
      <c r="G13" s="23"/>
      <c r="H13" s="23"/>
      <c r="I13" s="23"/>
      <c r="J13" s="23"/>
      <c r="K13" s="23"/>
    </row>
    <row r="14" spans="1:13" ht="15.75" thickBot="1">
      <c r="A14" s="30" t="s">
        <v>56</v>
      </c>
      <c r="B14" s="31"/>
      <c r="C14" s="30" t="s">
        <v>57</v>
      </c>
      <c r="D14" s="31"/>
      <c r="E14" s="30" t="s">
        <v>58</v>
      </c>
      <c r="F14" s="31"/>
      <c r="G14" s="30" t="s">
        <v>59</v>
      </c>
      <c r="H14" s="31"/>
      <c r="I14" s="30" t="s">
        <v>60</v>
      </c>
      <c r="J14" s="31"/>
      <c r="K14" s="30" t="s">
        <v>61</v>
      </c>
    </row>
    <row r="15" spans="1:13">
      <c r="A15" s="33">
        <v>1</v>
      </c>
      <c r="C15" s="24" t="s">
        <v>62</v>
      </c>
      <c r="E15" s="34">
        <v>1242474.9371</v>
      </c>
      <c r="G15" s="35">
        <v>0.39563452447110897</v>
      </c>
      <c r="I15" s="36">
        <v>6.6959321087948331E-2</v>
      </c>
      <c r="K15" s="35">
        <v>2.6499999999999999E-2</v>
      </c>
    </row>
    <row r="16" spans="1:13">
      <c r="A16" s="33">
        <v>2</v>
      </c>
      <c r="C16" s="24" t="s">
        <v>63</v>
      </c>
      <c r="E16" s="37">
        <v>117998.9148</v>
      </c>
      <c r="G16" s="35">
        <v>3.7573751510810174E-2</v>
      </c>
      <c r="I16" s="36">
        <v>2.3220060000000001E-2</v>
      </c>
      <c r="K16" s="35">
        <v>8.9999999999999998E-4</v>
      </c>
    </row>
    <row r="17" spans="1:13">
      <c r="A17" s="33">
        <v>3</v>
      </c>
      <c r="C17" s="24" t="s">
        <v>64</v>
      </c>
      <c r="E17" s="37">
        <v>0</v>
      </c>
      <c r="G17" s="35">
        <v>0</v>
      </c>
      <c r="I17" s="36">
        <v>0</v>
      </c>
      <c r="K17" s="35">
        <v>0</v>
      </c>
    </row>
    <row r="18" spans="1:13">
      <c r="A18" s="33">
        <v>4</v>
      </c>
      <c r="C18" s="24" t="s">
        <v>65</v>
      </c>
      <c r="E18" s="37">
        <v>1321319.6666000001</v>
      </c>
      <c r="G18" s="35">
        <v>0.42074062209235635</v>
      </c>
      <c r="I18" s="36">
        <v>0.10397708544753399</v>
      </c>
      <c r="K18" s="35">
        <v>4.3700000000000003E-2</v>
      </c>
    </row>
    <row r="19" spans="1:13">
      <c r="A19" s="33">
        <v>5</v>
      </c>
      <c r="C19" s="24" t="s">
        <v>66</v>
      </c>
      <c r="E19" s="37">
        <v>3413</v>
      </c>
      <c r="G19" s="35">
        <v>1.0867829939262723E-3</v>
      </c>
      <c r="I19" s="36">
        <v>0.02</v>
      </c>
      <c r="K19" s="35">
        <v>0</v>
      </c>
    </row>
    <row r="20" spans="1:13">
      <c r="A20" s="33">
        <v>6</v>
      </c>
      <c r="C20" s="24" t="s">
        <v>67</v>
      </c>
      <c r="E20" s="37">
        <v>0</v>
      </c>
      <c r="G20" s="35">
        <v>0</v>
      </c>
      <c r="I20" s="36">
        <v>0</v>
      </c>
      <c r="K20" s="35">
        <v>0</v>
      </c>
    </row>
    <row r="21" spans="1:13">
      <c r="A21" s="33">
        <v>7</v>
      </c>
      <c r="C21" s="24" t="s">
        <v>68</v>
      </c>
      <c r="E21" s="37">
        <v>0</v>
      </c>
      <c r="G21" s="35">
        <v>0</v>
      </c>
      <c r="I21" s="36">
        <v>0</v>
      </c>
      <c r="K21" s="35">
        <v>0</v>
      </c>
    </row>
    <row r="22" spans="1:13">
      <c r="A22" s="33">
        <v>8</v>
      </c>
      <c r="C22" s="24" t="s">
        <v>69</v>
      </c>
      <c r="E22" s="38">
        <v>455254.84230000002</v>
      </c>
      <c r="G22" s="35">
        <v>0.14496431893179812</v>
      </c>
      <c r="I22" s="36">
        <v>0</v>
      </c>
      <c r="K22" s="35">
        <v>0</v>
      </c>
    </row>
    <row r="23" spans="1:13">
      <c r="A23" s="33">
        <v>9</v>
      </c>
      <c r="C23" s="24" t="s">
        <v>70</v>
      </c>
      <c r="E23" s="37">
        <v>0</v>
      </c>
      <c r="G23" s="35">
        <v>0</v>
      </c>
      <c r="I23" s="36">
        <v>0</v>
      </c>
      <c r="K23" s="35">
        <v>0</v>
      </c>
    </row>
    <row r="24" spans="1:13">
      <c r="A24" s="33">
        <v>10</v>
      </c>
      <c r="E24" s="39"/>
      <c r="G24" s="40"/>
      <c r="I24" s="41"/>
      <c r="K24" s="40"/>
    </row>
    <row r="25" spans="1:13" ht="15.75" thickBot="1">
      <c r="A25" s="33">
        <v>11</v>
      </c>
      <c r="C25" s="24" t="s">
        <v>71</v>
      </c>
      <c r="E25" s="42">
        <v>3140461.3608000004</v>
      </c>
      <c r="G25" s="43">
        <v>1</v>
      </c>
      <c r="I25" s="35"/>
      <c r="K25" s="43">
        <v>7.1099999999999997E-2</v>
      </c>
    </row>
    <row r="26" spans="1:13" ht="15.75" thickTop="1">
      <c r="A26" s="33">
        <v>12</v>
      </c>
    </row>
    <row r="27" spans="1:13">
      <c r="A27" s="33">
        <v>13</v>
      </c>
      <c r="B27" s="45"/>
      <c r="C27" s="96" t="s">
        <v>113</v>
      </c>
      <c r="D27" s="45"/>
      <c r="E27" s="45"/>
      <c r="F27" s="45"/>
      <c r="G27" s="45"/>
      <c r="H27" s="45"/>
      <c r="I27" s="45"/>
      <c r="J27" s="45"/>
    </row>
    <row r="28" spans="1:13" s="47" customFormat="1">
      <c r="A28" s="33">
        <v>14</v>
      </c>
      <c r="B28" s="24"/>
      <c r="C28" s="33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47" customFormat="1">
      <c r="A29" s="33">
        <v>15</v>
      </c>
      <c r="B29" s="44"/>
      <c r="C29" s="44" t="s">
        <v>108</v>
      </c>
      <c r="D29" s="44"/>
      <c r="E29" s="44"/>
      <c r="F29" s="44"/>
      <c r="G29" s="44"/>
      <c r="H29" s="44"/>
      <c r="I29" s="44"/>
      <c r="J29" s="44"/>
      <c r="K29" s="44"/>
      <c r="L29" s="45"/>
      <c r="M29" s="45"/>
    </row>
    <row r="30" spans="1:13" s="47" customFormat="1">
      <c r="A30" s="3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5"/>
    </row>
    <row r="31" spans="1:13" s="47" customFormat="1">
      <c r="A31" s="33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45"/>
      <c r="M31" s="45"/>
    </row>
    <row r="32" spans="1:13" s="47" customFormat="1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5"/>
      <c r="M32" s="45"/>
    </row>
    <row r="33" spans="1:11">
      <c r="A33" s="33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33"/>
      <c r="B34" s="51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B35" s="52"/>
      <c r="C35" s="45"/>
      <c r="D35" s="45"/>
      <c r="E35" s="45"/>
    </row>
    <row r="36" spans="1:11">
      <c r="A36" s="53" t="s">
        <v>75</v>
      </c>
    </row>
    <row r="37" spans="1:11">
      <c r="A37" s="53" t="s">
        <v>76</v>
      </c>
    </row>
    <row r="40" spans="1:1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2" spans="1:11">
      <c r="B42" s="45"/>
      <c r="C42" s="45"/>
      <c r="D42" s="45"/>
      <c r="E42" s="45"/>
    </row>
    <row r="43" spans="1:11">
      <c r="B43" s="52"/>
      <c r="C43" s="45"/>
      <c r="D43" s="45"/>
      <c r="E43" s="45"/>
    </row>
  </sheetData>
  <mergeCells count="1"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5</vt:i4>
      </vt:variant>
    </vt:vector>
  </HeadingPairs>
  <TitlesOfParts>
    <vt:vector size="43" baseType="lpstr">
      <vt:lpstr>CONS A1</vt:lpstr>
      <vt:lpstr>CONS A2</vt:lpstr>
      <vt:lpstr>CONS A3</vt:lpstr>
      <vt:lpstr>CONS D1</vt:lpstr>
      <vt:lpstr>CONS D2</vt:lpstr>
      <vt:lpstr>SUPPORT=&gt;</vt:lpstr>
      <vt:lpstr>Cypress D1</vt:lpstr>
      <vt:lpstr>Cypress D2</vt:lpstr>
      <vt:lpstr>Eagle D1</vt:lpstr>
      <vt:lpstr>Eagle D2</vt:lpstr>
      <vt:lpstr>Labrador D1</vt:lpstr>
      <vt:lpstr>Labrador D2</vt:lpstr>
      <vt:lpstr>Lake Pl D1</vt:lpstr>
      <vt:lpstr>Lake Pl D2</vt:lpstr>
      <vt:lpstr>Longwood D1</vt:lpstr>
      <vt:lpstr>Longwood D2</vt:lpstr>
      <vt:lpstr>LUSI D1</vt:lpstr>
      <vt:lpstr>LUSI D2</vt:lpstr>
      <vt:lpstr>Mid D1</vt:lpstr>
      <vt:lpstr>Mid D2</vt:lpstr>
      <vt:lpstr>Penn D1</vt:lpstr>
      <vt:lpstr>Penn D2</vt:lpstr>
      <vt:lpstr>Sandal D1</vt:lpstr>
      <vt:lpstr>Sandal D2</vt:lpstr>
      <vt:lpstr>Sanlando D1</vt:lpstr>
      <vt:lpstr>Sanlando D2</vt:lpstr>
      <vt:lpstr>Tierra D1</vt:lpstr>
      <vt:lpstr>Tierra D2</vt:lpstr>
      <vt:lpstr>Marion D1</vt:lpstr>
      <vt:lpstr>Marion D2</vt:lpstr>
      <vt:lpstr>Orange D1</vt:lpstr>
      <vt:lpstr>Orange D2</vt:lpstr>
      <vt:lpstr>Pasco D1</vt:lpstr>
      <vt:lpstr>Pasco D2</vt:lpstr>
      <vt:lpstr>Pinellas D1</vt:lpstr>
      <vt:lpstr>Pinellas D2</vt:lpstr>
      <vt:lpstr>Sem D1</vt:lpstr>
      <vt:lpstr>Sem D2</vt:lpstr>
      <vt:lpstr>'CONS A1'!Print_Area</vt:lpstr>
      <vt:lpstr>'CONS A2'!Print_Area</vt:lpstr>
      <vt:lpstr>'CONS A3'!Print_Area</vt:lpstr>
      <vt:lpstr>'CONS D1'!Print_Area</vt:lpstr>
      <vt:lpstr>'CONS D2'!Print_Area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Swain</dc:creator>
  <cp:lastModifiedBy>Andrea Mick</cp:lastModifiedBy>
  <cp:lastPrinted>2016-08-29T14:05:38Z</cp:lastPrinted>
  <dcterms:created xsi:type="dcterms:W3CDTF">2016-08-24T14:39:03Z</dcterms:created>
  <dcterms:modified xsi:type="dcterms:W3CDTF">2017-01-04T21:16:30Z</dcterms:modified>
</cp:coreProperties>
</file>